
<file path=[Content_Types].xml><?xml version="1.0" encoding="utf-8"?>
<Types xmlns="http://schemas.openxmlformats.org/package/2006/content-types">
  <Default Extension="bin" ContentType="application/vnd.openxmlformats-officedocument.spreadsheetml.printerSettings"/>
  <Default Extension="jpeg" ContentType="image/jpe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codeName="ThisWorkbook" defaultThemeVersion="124226"/>
  <workbookProtection workbookPassword="D92D" lockStructure="1"/>
  <bookViews>
    <workbookView showSheetTabs="0" xWindow="120" yWindow="75" windowWidth="19035" windowHeight="7455" tabRatio="694"/>
  </bookViews>
  <sheets>
    <sheet name="Contents" sheetId="15" r:id="rId1"/>
    <sheet name="Table and chart" sheetId="11" r:id="rId2"/>
    <sheet name="Copy tables and charts" sheetId="13" r:id="rId3"/>
    <sheet name="Controls" sheetId="12" state="hidden" r:id="rId4"/>
    <sheet name="All data" sheetId="5" state="hidden" r:id="rId5"/>
    <sheet name="STATA area ordering" sheetId="9" state="hidden" r:id="rId6"/>
    <sheet name="Technical guide" sheetId="16" r:id="rId7"/>
  </sheets>
  <externalReferences>
    <externalReference r:id="rId8"/>
  </externalReferences>
  <definedNames>
    <definedName name="_Sort" hidden="1">#REF!</definedName>
    <definedName name="BMI30plus_200405_2008" localSheetId="5">'STATA area ordering'!$A$5:$S$76</definedName>
    <definedName name="_xlnm.Print_Area" localSheetId="0">Contents!$A$1:$K$23</definedName>
    <definedName name="_xlnm.Print_Area" localSheetId="2">'Copy tables and charts'!$A$1:$T$43</definedName>
    <definedName name="_xlnm.Print_Area" localSheetId="1">'Table and chart'!$A$1:$S$33</definedName>
    <definedName name="_xlnm.Print_Area" localSheetId="6">'Technical guide'!$B$2:$E$21</definedName>
  </definedNames>
  <calcPr calcId="162913"/>
</workbook>
</file>

<file path=xl/calcChain.xml><?xml version="1.0" encoding="utf-8"?>
<calcChain xmlns="http://schemas.openxmlformats.org/spreadsheetml/2006/main">
  <c r="L70" i="12" l="1"/>
  <c r="M70" i="12"/>
  <c r="N70" i="12"/>
  <c r="O70" i="12"/>
  <c r="P70" i="12"/>
  <c r="Q70" i="12"/>
  <c r="R70" i="12"/>
  <c r="L71" i="12"/>
  <c r="M71" i="12"/>
  <c r="N71" i="12"/>
  <c r="O71" i="12"/>
  <c r="P71" i="12"/>
  <c r="Q71" i="12"/>
  <c r="R71" i="12"/>
  <c r="K28" i="9"/>
  <c r="K29" i="9"/>
  <c r="K30" i="9"/>
  <c r="K31" i="9"/>
  <c r="K32" i="9"/>
  <c r="K33" i="9"/>
  <c r="K27" i="9"/>
  <c r="K6" i="9"/>
  <c r="K7" i="9"/>
  <c r="K8" i="9"/>
  <c r="K9" i="9"/>
  <c r="K10" i="9"/>
  <c r="K11" i="9"/>
  <c r="K12" i="9"/>
  <c r="K13" i="9"/>
  <c r="K14" i="9"/>
  <c r="K15" i="9"/>
  <c r="K16" i="9"/>
  <c r="K17" i="9"/>
  <c r="K18" i="9"/>
  <c r="K19" i="9"/>
  <c r="K20" i="9"/>
  <c r="K21" i="9"/>
  <c r="K22" i="9"/>
  <c r="K23" i="9"/>
  <c r="K24" i="9"/>
  <c r="K25" i="9"/>
  <c r="K26" i="9"/>
  <c r="K5" i="9"/>
  <c r="J6" i="9" l="1"/>
  <c r="J7" i="9"/>
  <c r="J8" i="9"/>
  <c r="J9" i="9"/>
  <c r="J10" i="9"/>
  <c r="J11" i="9"/>
  <c r="J12" i="9"/>
  <c r="J13" i="9"/>
  <c r="J14" i="9"/>
  <c r="J15" i="9"/>
  <c r="J16" i="9"/>
  <c r="J17" i="9"/>
  <c r="J18" i="9"/>
  <c r="J19" i="9"/>
  <c r="J20" i="9"/>
  <c r="J21" i="9"/>
  <c r="J22" i="9"/>
  <c r="J23" i="9"/>
  <c r="J24" i="9"/>
  <c r="J25" i="9"/>
  <c r="J26" i="9"/>
  <c r="J27" i="9"/>
  <c r="J28" i="9"/>
  <c r="J29" i="9"/>
  <c r="J30" i="9"/>
  <c r="J31" i="9"/>
  <c r="J32" i="9"/>
  <c r="J33" i="9"/>
  <c r="J34" i="9"/>
  <c r="J5" i="9"/>
  <c r="N184" i="5"/>
  <c r="O184" i="5"/>
  <c r="D724" i="5" l="1"/>
  <c r="C724" i="5"/>
  <c r="B724" i="5"/>
  <c r="O724" i="5" s="1"/>
  <c r="A724" i="5"/>
  <c r="N724" i="5" s="1"/>
  <c r="D723" i="5"/>
  <c r="C723" i="5"/>
  <c r="B723" i="5"/>
  <c r="O723" i="5" s="1"/>
  <c r="A723" i="5"/>
  <c r="N723" i="5" s="1"/>
  <c r="D722" i="5"/>
  <c r="C722" i="5"/>
  <c r="B722" i="5"/>
  <c r="O722" i="5" s="1"/>
  <c r="A722" i="5"/>
  <c r="N722" i="5" s="1"/>
  <c r="D721" i="5"/>
  <c r="C721" i="5"/>
  <c r="B721" i="5"/>
  <c r="O721" i="5" s="1"/>
  <c r="A721" i="5"/>
  <c r="N721" i="5" s="1"/>
  <c r="D720" i="5"/>
  <c r="C720" i="5"/>
  <c r="B720" i="5"/>
  <c r="O720" i="5" s="1"/>
  <c r="A720" i="5"/>
  <c r="N720" i="5" s="1"/>
  <c r="D719" i="5"/>
  <c r="C719" i="5"/>
  <c r="B719" i="5"/>
  <c r="O719" i="5" s="1"/>
  <c r="A719" i="5"/>
  <c r="N719" i="5" s="1"/>
  <c r="D718" i="5"/>
  <c r="C718" i="5"/>
  <c r="B718" i="5"/>
  <c r="O718" i="5" s="1"/>
  <c r="A718" i="5"/>
  <c r="N718" i="5" s="1"/>
  <c r="D717" i="5"/>
  <c r="C717" i="5"/>
  <c r="B717" i="5"/>
  <c r="O717" i="5" s="1"/>
  <c r="A717" i="5"/>
  <c r="N717" i="5" s="1"/>
  <c r="D716" i="5"/>
  <c r="C716" i="5"/>
  <c r="B716" i="5"/>
  <c r="O716" i="5" s="1"/>
  <c r="A716" i="5"/>
  <c r="N716" i="5" s="1"/>
  <c r="D715" i="5"/>
  <c r="C715" i="5"/>
  <c r="B715" i="5"/>
  <c r="O715" i="5" s="1"/>
  <c r="A715" i="5"/>
  <c r="N715" i="5" s="1"/>
  <c r="D714" i="5"/>
  <c r="C714" i="5"/>
  <c r="B714" i="5"/>
  <c r="O714" i="5" s="1"/>
  <c r="A714" i="5"/>
  <c r="N714" i="5" s="1"/>
  <c r="D713" i="5"/>
  <c r="C713" i="5"/>
  <c r="B713" i="5"/>
  <c r="O713" i="5" s="1"/>
  <c r="A713" i="5"/>
  <c r="N713" i="5" s="1"/>
  <c r="D712" i="5"/>
  <c r="C712" i="5"/>
  <c r="B712" i="5"/>
  <c r="O712" i="5" s="1"/>
  <c r="A712" i="5"/>
  <c r="N712" i="5" s="1"/>
  <c r="D711" i="5"/>
  <c r="C711" i="5"/>
  <c r="B711" i="5"/>
  <c r="O711" i="5" s="1"/>
  <c r="A711" i="5"/>
  <c r="N711" i="5" s="1"/>
  <c r="D710" i="5"/>
  <c r="C710" i="5"/>
  <c r="B710" i="5"/>
  <c r="O710" i="5" s="1"/>
  <c r="A710" i="5"/>
  <c r="N710" i="5" s="1"/>
  <c r="D709" i="5"/>
  <c r="C709" i="5"/>
  <c r="B709" i="5"/>
  <c r="O709" i="5" s="1"/>
  <c r="A709" i="5"/>
  <c r="N709" i="5" s="1"/>
  <c r="D708" i="5"/>
  <c r="C708" i="5"/>
  <c r="B708" i="5"/>
  <c r="O708" i="5" s="1"/>
  <c r="A708" i="5"/>
  <c r="N708" i="5" s="1"/>
  <c r="D707" i="5"/>
  <c r="C707" i="5"/>
  <c r="B707" i="5"/>
  <c r="O707" i="5" s="1"/>
  <c r="A707" i="5"/>
  <c r="N707" i="5" s="1"/>
  <c r="D706" i="5"/>
  <c r="C706" i="5"/>
  <c r="B706" i="5"/>
  <c r="O706" i="5" s="1"/>
  <c r="A706" i="5"/>
  <c r="N706" i="5" s="1"/>
  <c r="D705" i="5"/>
  <c r="C705" i="5"/>
  <c r="B705" i="5"/>
  <c r="O705" i="5" s="1"/>
  <c r="A705" i="5"/>
  <c r="N705" i="5" s="1"/>
  <c r="D704" i="5"/>
  <c r="C704" i="5"/>
  <c r="B704" i="5"/>
  <c r="O704" i="5" s="1"/>
  <c r="A704" i="5"/>
  <c r="N704" i="5" s="1"/>
  <c r="D703" i="5"/>
  <c r="C703" i="5"/>
  <c r="B703" i="5"/>
  <c r="O703" i="5" s="1"/>
  <c r="A703" i="5"/>
  <c r="N703" i="5" s="1"/>
  <c r="D702" i="5"/>
  <c r="C702" i="5"/>
  <c r="B702" i="5"/>
  <c r="O702" i="5" s="1"/>
  <c r="A702" i="5"/>
  <c r="N702" i="5" s="1"/>
  <c r="D701" i="5"/>
  <c r="C701" i="5"/>
  <c r="B701" i="5"/>
  <c r="O701" i="5" s="1"/>
  <c r="A701" i="5"/>
  <c r="N701" i="5" s="1"/>
  <c r="D700" i="5"/>
  <c r="C700" i="5"/>
  <c r="B700" i="5"/>
  <c r="O700" i="5" s="1"/>
  <c r="A700" i="5"/>
  <c r="N700" i="5" s="1"/>
  <c r="D699" i="5"/>
  <c r="C699" i="5"/>
  <c r="B699" i="5"/>
  <c r="O699" i="5" s="1"/>
  <c r="A699" i="5"/>
  <c r="N699" i="5" s="1"/>
  <c r="D698" i="5"/>
  <c r="C698" i="5"/>
  <c r="B698" i="5"/>
  <c r="O698" i="5" s="1"/>
  <c r="A698" i="5"/>
  <c r="N698" i="5" s="1"/>
  <c r="D697" i="5"/>
  <c r="C697" i="5"/>
  <c r="B697" i="5"/>
  <c r="O697" i="5" s="1"/>
  <c r="A697" i="5"/>
  <c r="N697" i="5" s="1"/>
  <c r="D696" i="5"/>
  <c r="C696" i="5"/>
  <c r="B696" i="5"/>
  <c r="O696" i="5" s="1"/>
  <c r="A696" i="5"/>
  <c r="N696" i="5" s="1"/>
  <c r="D695" i="5"/>
  <c r="C695" i="5"/>
  <c r="B695" i="5"/>
  <c r="O695" i="5" s="1"/>
  <c r="A695" i="5"/>
  <c r="N695" i="5" s="1"/>
  <c r="D694" i="5"/>
  <c r="C694" i="5"/>
  <c r="B694" i="5"/>
  <c r="O694" i="5" s="1"/>
  <c r="A694" i="5"/>
  <c r="N694" i="5" s="1"/>
  <c r="D693" i="5"/>
  <c r="C693" i="5"/>
  <c r="B693" i="5"/>
  <c r="O693" i="5" s="1"/>
  <c r="A693" i="5"/>
  <c r="N693" i="5" s="1"/>
  <c r="D692" i="5"/>
  <c r="C692" i="5"/>
  <c r="B692" i="5"/>
  <c r="O692" i="5" s="1"/>
  <c r="A692" i="5"/>
  <c r="N692" i="5" s="1"/>
  <c r="D691" i="5"/>
  <c r="C691" i="5"/>
  <c r="B691" i="5"/>
  <c r="O691" i="5" s="1"/>
  <c r="A691" i="5"/>
  <c r="N691" i="5" s="1"/>
  <c r="D690" i="5"/>
  <c r="C690" i="5"/>
  <c r="B690" i="5"/>
  <c r="O690" i="5" s="1"/>
  <c r="A690" i="5"/>
  <c r="N690" i="5" s="1"/>
  <c r="D689" i="5"/>
  <c r="C689" i="5"/>
  <c r="B689" i="5"/>
  <c r="O689" i="5" s="1"/>
  <c r="A689" i="5"/>
  <c r="N689" i="5" s="1"/>
  <c r="D688" i="5"/>
  <c r="C688" i="5"/>
  <c r="B688" i="5"/>
  <c r="O688" i="5" s="1"/>
  <c r="A688" i="5"/>
  <c r="N688" i="5" s="1"/>
  <c r="D687" i="5"/>
  <c r="C687" i="5"/>
  <c r="B687" i="5"/>
  <c r="O687" i="5" s="1"/>
  <c r="A687" i="5"/>
  <c r="N687" i="5" s="1"/>
  <c r="D686" i="5"/>
  <c r="C686" i="5"/>
  <c r="B686" i="5"/>
  <c r="O686" i="5" s="1"/>
  <c r="A686" i="5"/>
  <c r="N686" i="5" s="1"/>
  <c r="D685" i="5"/>
  <c r="C685" i="5"/>
  <c r="B685" i="5"/>
  <c r="O685" i="5" s="1"/>
  <c r="A685" i="5"/>
  <c r="N685" i="5" s="1"/>
  <c r="D684" i="5"/>
  <c r="C684" i="5"/>
  <c r="B684" i="5"/>
  <c r="O684" i="5" s="1"/>
  <c r="A684" i="5"/>
  <c r="N684" i="5" s="1"/>
  <c r="D683" i="5"/>
  <c r="C683" i="5"/>
  <c r="B683" i="5"/>
  <c r="O683" i="5" s="1"/>
  <c r="A683" i="5"/>
  <c r="N683" i="5" s="1"/>
  <c r="D682" i="5"/>
  <c r="C682" i="5"/>
  <c r="B682" i="5"/>
  <c r="O682" i="5" s="1"/>
  <c r="A682" i="5"/>
  <c r="N682" i="5" s="1"/>
  <c r="D681" i="5"/>
  <c r="C681" i="5"/>
  <c r="B681" i="5"/>
  <c r="O681" i="5" s="1"/>
  <c r="A681" i="5"/>
  <c r="N681" i="5" s="1"/>
  <c r="D680" i="5"/>
  <c r="C680" i="5"/>
  <c r="B680" i="5"/>
  <c r="O680" i="5" s="1"/>
  <c r="A680" i="5"/>
  <c r="N680" i="5" s="1"/>
  <c r="D679" i="5"/>
  <c r="C679" i="5"/>
  <c r="B679" i="5"/>
  <c r="O679" i="5" s="1"/>
  <c r="A679" i="5"/>
  <c r="N679" i="5" s="1"/>
  <c r="D678" i="5"/>
  <c r="C678" i="5"/>
  <c r="B678" i="5"/>
  <c r="O678" i="5" s="1"/>
  <c r="A678" i="5"/>
  <c r="N678" i="5" s="1"/>
  <c r="D677" i="5"/>
  <c r="C677" i="5"/>
  <c r="B677" i="5"/>
  <c r="O677" i="5" s="1"/>
  <c r="A677" i="5"/>
  <c r="N677" i="5" s="1"/>
  <c r="D676" i="5"/>
  <c r="C676" i="5"/>
  <c r="B676" i="5"/>
  <c r="O676" i="5" s="1"/>
  <c r="A676" i="5"/>
  <c r="N676" i="5" s="1"/>
  <c r="D675" i="5"/>
  <c r="C675" i="5"/>
  <c r="B675" i="5"/>
  <c r="O675" i="5" s="1"/>
  <c r="A675" i="5"/>
  <c r="N675" i="5" s="1"/>
  <c r="D674" i="5"/>
  <c r="C674" i="5"/>
  <c r="B674" i="5"/>
  <c r="O674" i="5" s="1"/>
  <c r="A674" i="5"/>
  <c r="N674" i="5" s="1"/>
  <c r="D673" i="5"/>
  <c r="C673" i="5"/>
  <c r="B673" i="5"/>
  <c r="O673" i="5" s="1"/>
  <c r="A673" i="5"/>
  <c r="N673" i="5" s="1"/>
  <c r="D672" i="5"/>
  <c r="C672" i="5"/>
  <c r="B672" i="5"/>
  <c r="O672" i="5" s="1"/>
  <c r="A672" i="5"/>
  <c r="N672" i="5" s="1"/>
  <c r="D671" i="5"/>
  <c r="C671" i="5"/>
  <c r="B671" i="5"/>
  <c r="O671" i="5" s="1"/>
  <c r="A671" i="5"/>
  <c r="N671" i="5" s="1"/>
  <c r="D670" i="5"/>
  <c r="C670" i="5"/>
  <c r="B670" i="5"/>
  <c r="O670" i="5" s="1"/>
  <c r="A670" i="5"/>
  <c r="N670" i="5" s="1"/>
  <c r="D669" i="5"/>
  <c r="C669" i="5"/>
  <c r="B669" i="5"/>
  <c r="O669" i="5" s="1"/>
  <c r="A669" i="5"/>
  <c r="N669" i="5" s="1"/>
  <c r="D668" i="5"/>
  <c r="C668" i="5"/>
  <c r="B668" i="5"/>
  <c r="O668" i="5" s="1"/>
  <c r="A668" i="5"/>
  <c r="N668" i="5" s="1"/>
  <c r="D667" i="5"/>
  <c r="C667" i="5"/>
  <c r="B667" i="5"/>
  <c r="O667" i="5" s="1"/>
  <c r="A667" i="5"/>
  <c r="N667" i="5" s="1"/>
  <c r="D666" i="5"/>
  <c r="C666" i="5"/>
  <c r="B666" i="5"/>
  <c r="O666" i="5" s="1"/>
  <c r="A666" i="5"/>
  <c r="N666" i="5" s="1"/>
  <c r="D665" i="5"/>
  <c r="C665" i="5"/>
  <c r="B665" i="5"/>
  <c r="O665" i="5" s="1"/>
  <c r="A665" i="5"/>
  <c r="N665" i="5" s="1"/>
  <c r="D664" i="5"/>
  <c r="C664" i="5"/>
  <c r="B664" i="5"/>
  <c r="O664" i="5" s="1"/>
  <c r="A664" i="5"/>
  <c r="N664" i="5" s="1"/>
  <c r="D663" i="5"/>
  <c r="C663" i="5"/>
  <c r="B663" i="5"/>
  <c r="O663" i="5" s="1"/>
  <c r="A663" i="5"/>
  <c r="N663" i="5" s="1"/>
  <c r="D662" i="5"/>
  <c r="C662" i="5"/>
  <c r="B662" i="5"/>
  <c r="O662" i="5" s="1"/>
  <c r="A662" i="5"/>
  <c r="N662" i="5" s="1"/>
  <c r="D661" i="5"/>
  <c r="C661" i="5"/>
  <c r="B661" i="5"/>
  <c r="O661" i="5" s="1"/>
  <c r="A661" i="5"/>
  <c r="N661" i="5" s="1"/>
  <c r="D660" i="5"/>
  <c r="C660" i="5"/>
  <c r="B660" i="5"/>
  <c r="O660" i="5" s="1"/>
  <c r="A660" i="5"/>
  <c r="N660" i="5" s="1"/>
  <c r="D659" i="5"/>
  <c r="C659" i="5"/>
  <c r="B659" i="5"/>
  <c r="O659" i="5" s="1"/>
  <c r="A659" i="5"/>
  <c r="N659" i="5" s="1"/>
  <c r="D658" i="5"/>
  <c r="C658" i="5"/>
  <c r="B658" i="5"/>
  <c r="O658" i="5" s="1"/>
  <c r="A658" i="5"/>
  <c r="N658" i="5" s="1"/>
  <c r="D657" i="5"/>
  <c r="C657" i="5"/>
  <c r="B657" i="5"/>
  <c r="O657" i="5" s="1"/>
  <c r="A657" i="5"/>
  <c r="N657" i="5" s="1"/>
  <c r="D656" i="5"/>
  <c r="C656" i="5"/>
  <c r="B656" i="5"/>
  <c r="O656" i="5" s="1"/>
  <c r="A656" i="5"/>
  <c r="N656" i="5" s="1"/>
  <c r="D655" i="5"/>
  <c r="C655" i="5"/>
  <c r="B655" i="5"/>
  <c r="O655" i="5" s="1"/>
  <c r="A655" i="5"/>
  <c r="N655" i="5" s="1"/>
  <c r="D654" i="5"/>
  <c r="C654" i="5"/>
  <c r="B654" i="5"/>
  <c r="O654" i="5" s="1"/>
  <c r="A654" i="5"/>
  <c r="N654" i="5" s="1"/>
  <c r="D653" i="5"/>
  <c r="C653" i="5"/>
  <c r="B653" i="5"/>
  <c r="O653" i="5" s="1"/>
  <c r="A653" i="5"/>
  <c r="N653" i="5" s="1"/>
  <c r="D652" i="5"/>
  <c r="C652" i="5"/>
  <c r="B652" i="5"/>
  <c r="O652" i="5" s="1"/>
  <c r="A652" i="5"/>
  <c r="N652" i="5" s="1"/>
  <c r="D651" i="5"/>
  <c r="C651" i="5"/>
  <c r="B651" i="5"/>
  <c r="O651" i="5" s="1"/>
  <c r="A651" i="5"/>
  <c r="N651" i="5" s="1"/>
  <c r="D650" i="5"/>
  <c r="C650" i="5"/>
  <c r="B650" i="5"/>
  <c r="O650" i="5" s="1"/>
  <c r="A650" i="5"/>
  <c r="N650" i="5" s="1"/>
  <c r="D649" i="5"/>
  <c r="C649" i="5"/>
  <c r="B649" i="5"/>
  <c r="O649" i="5" s="1"/>
  <c r="A649" i="5"/>
  <c r="N649" i="5" s="1"/>
  <c r="D648" i="5"/>
  <c r="C648" i="5"/>
  <c r="B648" i="5"/>
  <c r="O648" i="5" s="1"/>
  <c r="A648" i="5"/>
  <c r="N648" i="5" s="1"/>
  <c r="D647" i="5"/>
  <c r="C647" i="5"/>
  <c r="B647" i="5"/>
  <c r="O647" i="5" s="1"/>
  <c r="A647" i="5"/>
  <c r="N647" i="5" s="1"/>
  <c r="D646" i="5"/>
  <c r="C646" i="5"/>
  <c r="B646" i="5"/>
  <c r="O646" i="5" s="1"/>
  <c r="A646" i="5"/>
  <c r="N646" i="5" s="1"/>
  <c r="D645" i="5"/>
  <c r="C645" i="5"/>
  <c r="B645" i="5"/>
  <c r="O645" i="5" s="1"/>
  <c r="A645" i="5"/>
  <c r="N645" i="5" s="1"/>
  <c r="D644" i="5"/>
  <c r="C644" i="5"/>
  <c r="B644" i="5"/>
  <c r="O644" i="5" s="1"/>
  <c r="A644" i="5"/>
  <c r="N644" i="5" s="1"/>
  <c r="D643" i="5"/>
  <c r="C643" i="5"/>
  <c r="B643" i="5"/>
  <c r="O643" i="5" s="1"/>
  <c r="A643" i="5"/>
  <c r="N643" i="5" s="1"/>
  <c r="D642" i="5"/>
  <c r="C642" i="5"/>
  <c r="B642" i="5"/>
  <c r="O642" i="5" s="1"/>
  <c r="A642" i="5"/>
  <c r="N642" i="5" s="1"/>
  <c r="D641" i="5"/>
  <c r="C641" i="5"/>
  <c r="B641" i="5"/>
  <c r="O641" i="5" s="1"/>
  <c r="A641" i="5"/>
  <c r="N641" i="5" s="1"/>
  <c r="D640" i="5"/>
  <c r="C640" i="5"/>
  <c r="B640" i="5"/>
  <c r="O640" i="5" s="1"/>
  <c r="A640" i="5"/>
  <c r="N640" i="5" s="1"/>
  <c r="D639" i="5"/>
  <c r="C639" i="5"/>
  <c r="B639" i="5"/>
  <c r="O639" i="5" s="1"/>
  <c r="A639" i="5"/>
  <c r="N639" i="5" s="1"/>
  <c r="D638" i="5"/>
  <c r="C638" i="5"/>
  <c r="B638" i="5"/>
  <c r="O638" i="5" s="1"/>
  <c r="A638" i="5"/>
  <c r="N638" i="5" s="1"/>
  <c r="D637" i="5"/>
  <c r="C637" i="5"/>
  <c r="B637" i="5"/>
  <c r="O637" i="5" s="1"/>
  <c r="A637" i="5"/>
  <c r="N637" i="5" s="1"/>
  <c r="D636" i="5"/>
  <c r="C636" i="5"/>
  <c r="B636" i="5"/>
  <c r="O636" i="5" s="1"/>
  <c r="A636" i="5"/>
  <c r="N636" i="5" s="1"/>
  <c r="D635" i="5"/>
  <c r="C635" i="5"/>
  <c r="B635" i="5"/>
  <c r="O635" i="5" s="1"/>
  <c r="A635" i="5"/>
  <c r="N635" i="5" s="1"/>
  <c r="D634" i="5"/>
  <c r="C634" i="5"/>
  <c r="B634" i="5"/>
  <c r="O634" i="5" s="1"/>
  <c r="A634" i="5"/>
  <c r="N634" i="5" s="1"/>
  <c r="D633" i="5"/>
  <c r="C633" i="5"/>
  <c r="B633" i="5"/>
  <c r="O633" i="5" s="1"/>
  <c r="A633" i="5"/>
  <c r="N633" i="5" s="1"/>
  <c r="D632" i="5"/>
  <c r="C632" i="5"/>
  <c r="B632" i="5"/>
  <c r="O632" i="5" s="1"/>
  <c r="A632" i="5"/>
  <c r="N632" i="5" s="1"/>
  <c r="D631" i="5"/>
  <c r="C631" i="5"/>
  <c r="B631" i="5"/>
  <c r="O631" i="5" s="1"/>
  <c r="A631" i="5"/>
  <c r="N631" i="5" s="1"/>
  <c r="D630" i="5"/>
  <c r="C630" i="5"/>
  <c r="B630" i="5"/>
  <c r="O630" i="5" s="1"/>
  <c r="A630" i="5"/>
  <c r="N630" i="5" s="1"/>
  <c r="D629" i="5"/>
  <c r="C629" i="5"/>
  <c r="B629" i="5"/>
  <c r="O629" i="5" s="1"/>
  <c r="A629" i="5"/>
  <c r="N629" i="5" s="1"/>
  <c r="D628" i="5"/>
  <c r="C628" i="5"/>
  <c r="B628" i="5"/>
  <c r="O628" i="5" s="1"/>
  <c r="A628" i="5"/>
  <c r="N628" i="5" s="1"/>
  <c r="D627" i="5"/>
  <c r="C627" i="5"/>
  <c r="B627" i="5"/>
  <c r="O627" i="5" s="1"/>
  <c r="A627" i="5"/>
  <c r="N627" i="5" s="1"/>
  <c r="D626" i="5"/>
  <c r="C626" i="5"/>
  <c r="B626" i="5"/>
  <c r="O626" i="5" s="1"/>
  <c r="A626" i="5"/>
  <c r="N626" i="5" s="1"/>
  <c r="D625" i="5"/>
  <c r="C625" i="5"/>
  <c r="B625" i="5"/>
  <c r="O625" i="5" s="1"/>
  <c r="A625" i="5"/>
  <c r="N625" i="5" s="1"/>
  <c r="D624" i="5"/>
  <c r="C624" i="5"/>
  <c r="B624" i="5"/>
  <c r="O624" i="5" s="1"/>
  <c r="A624" i="5"/>
  <c r="N624" i="5" s="1"/>
  <c r="D623" i="5"/>
  <c r="C623" i="5"/>
  <c r="B623" i="5"/>
  <c r="O623" i="5" s="1"/>
  <c r="A623" i="5"/>
  <c r="N623" i="5" s="1"/>
  <c r="D622" i="5"/>
  <c r="C622" i="5"/>
  <c r="B622" i="5"/>
  <c r="O622" i="5" s="1"/>
  <c r="A622" i="5"/>
  <c r="N622" i="5" s="1"/>
  <c r="D621" i="5"/>
  <c r="C621" i="5"/>
  <c r="B621" i="5"/>
  <c r="O621" i="5" s="1"/>
  <c r="A621" i="5"/>
  <c r="N621" i="5" s="1"/>
  <c r="D620" i="5"/>
  <c r="C620" i="5"/>
  <c r="B620" i="5"/>
  <c r="O620" i="5" s="1"/>
  <c r="A620" i="5"/>
  <c r="N620" i="5" s="1"/>
  <c r="D619" i="5"/>
  <c r="C619" i="5"/>
  <c r="B619" i="5"/>
  <c r="O619" i="5" s="1"/>
  <c r="A619" i="5"/>
  <c r="N619" i="5" s="1"/>
  <c r="D618" i="5"/>
  <c r="C618" i="5"/>
  <c r="B618" i="5"/>
  <c r="O618" i="5" s="1"/>
  <c r="A618" i="5"/>
  <c r="N618" i="5" s="1"/>
  <c r="D617" i="5"/>
  <c r="C617" i="5"/>
  <c r="B617" i="5"/>
  <c r="O617" i="5" s="1"/>
  <c r="A617" i="5"/>
  <c r="N617" i="5" s="1"/>
  <c r="D616" i="5"/>
  <c r="C616" i="5"/>
  <c r="B616" i="5"/>
  <c r="O616" i="5" s="1"/>
  <c r="A616" i="5"/>
  <c r="N616" i="5" s="1"/>
  <c r="D615" i="5"/>
  <c r="C615" i="5"/>
  <c r="B615" i="5"/>
  <c r="O615" i="5" s="1"/>
  <c r="A615" i="5"/>
  <c r="N615" i="5" s="1"/>
  <c r="D614" i="5"/>
  <c r="C614" i="5"/>
  <c r="B614" i="5"/>
  <c r="O614" i="5" s="1"/>
  <c r="A614" i="5"/>
  <c r="N614" i="5" s="1"/>
  <c r="D613" i="5"/>
  <c r="C613" i="5"/>
  <c r="B613" i="5"/>
  <c r="O613" i="5" s="1"/>
  <c r="A613" i="5"/>
  <c r="N613" i="5" s="1"/>
  <c r="D612" i="5"/>
  <c r="C612" i="5"/>
  <c r="B612" i="5"/>
  <c r="O612" i="5" s="1"/>
  <c r="A612" i="5"/>
  <c r="N612" i="5" s="1"/>
  <c r="D611" i="5"/>
  <c r="C611" i="5"/>
  <c r="B611" i="5"/>
  <c r="O611" i="5" s="1"/>
  <c r="A611" i="5"/>
  <c r="N611" i="5" s="1"/>
  <c r="D610" i="5"/>
  <c r="C610" i="5"/>
  <c r="B610" i="5"/>
  <c r="O610" i="5" s="1"/>
  <c r="A610" i="5"/>
  <c r="N610" i="5" s="1"/>
  <c r="D609" i="5"/>
  <c r="C609" i="5"/>
  <c r="B609" i="5"/>
  <c r="O609" i="5" s="1"/>
  <c r="A609" i="5"/>
  <c r="N609" i="5" s="1"/>
  <c r="D608" i="5"/>
  <c r="C608" i="5"/>
  <c r="B608" i="5"/>
  <c r="O608" i="5" s="1"/>
  <c r="A608" i="5"/>
  <c r="N608" i="5" s="1"/>
  <c r="D607" i="5"/>
  <c r="C607" i="5"/>
  <c r="B607" i="5"/>
  <c r="O607" i="5" s="1"/>
  <c r="A607" i="5"/>
  <c r="N607" i="5" s="1"/>
  <c r="D606" i="5"/>
  <c r="C606" i="5"/>
  <c r="B606" i="5"/>
  <c r="O606" i="5" s="1"/>
  <c r="A606" i="5"/>
  <c r="N606" i="5" s="1"/>
  <c r="D605" i="5"/>
  <c r="C605" i="5"/>
  <c r="B605" i="5"/>
  <c r="O605" i="5" s="1"/>
  <c r="A605" i="5"/>
  <c r="N605" i="5" s="1"/>
  <c r="D604" i="5"/>
  <c r="C604" i="5"/>
  <c r="B604" i="5"/>
  <c r="O604" i="5" s="1"/>
  <c r="A604" i="5"/>
  <c r="N604" i="5" s="1"/>
  <c r="D603" i="5"/>
  <c r="C603" i="5"/>
  <c r="B603" i="5"/>
  <c r="O603" i="5" s="1"/>
  <c r="A603" i="5"/>
  <c r="N603" i="5" s="1"/>
  <c r="D602" i="5"/>
  <c r="C602" i="5"/>
  <c r="B602" i="5"/>
  <c r="O602" i="5" s="1"/>
  <c r="A602" i="5"/>
  <c r="N602" i="5" s="1"/>
  <c r="D601" i="5"/>
  <c r="C601" i="5"/>
  <c r="B601" i="5"/>
  <c r="O601" i="5" s="1"/>
  <c r="A601" i="5"/>
  <c r="N601" i="5" s="1"/>
  <c r="D600" i="5"/>
  <c r="C600" i="5"/>
  <c r="B600" i="5"/>
  <c r="O600" i="5" s="1"/>
  <c r="A600" i="5"/>
  <c r="N600" i="5" s="1"/>
  <c r="D599" i="5"/>
  <c r="C599" i="5"/>
  <c r="B599" i="5"/>
  <c r="O599" i="5" s="1"/>
  <c r="A599" i="5"/>
  <c r="N599" i="5" s="1"/>
  <c r="D598" i="5"/>
  <c r="C598" i="5"/>
  <c r="B598" i="5"/>
  <c r="O598" i="5" s="1"/>
  <c r="A598" i="5"/>
  <c r="N598" i="5" s="1"/>
  <c r="D597" i="5"/>
  <c r="C597" i="5"/>
  <c r="B597" i="5"/>
  <c r="O597" i="5" s="1"/>
  <c r="A597" i="5"/>
  <c r="N597" i="5" s="1"/>
  <c r="D596" i="5"/>
  <c r="C596" i="5"/>
  <c r="B596" i="5"/>
  <c r="O596" i="5" s="1"/>
  <c r="A596" i="5"/>
  <c r="N596" i="5" s="1"/>
  <c r="D595" i="5"/>
  <c r="C595" i="5"/>
  <c r="B595" i="5"/>
  <c r="O595" i="5" s="1"/>
  <c r="A595" i="5"/>
  <c r="N595" i="5" s="1"/>
  <c r="D594" i="5"/>
  <c r="C594" i="5"/>
  <c r="B594" i="5"/>
  <c r="O594" i="5" s="1"/>
  <c r="A594" i="5"/>
  <c r="N594" i="5" s="1"/>
  <c r="D593" i="5"/>
  <c r="C593" i="5"/>
  <c r="B593" i="5"/>
  <c r="O593" i="5" s="1"/>
  <c r="A593" i="5"/>
  <c r="N593" i="5" s="1"/>
  <c r="D592" i="5"/>
  <c r="C592" i="5"/>
  <c r="B592" i="5"/>
  <c r="O592" i="5" s="1"/>
  <c r="A592" i="5"/>
  <c r="N592" i="5" s="1"/>
  <c r="D591" i="5"/>
  <c r="C591" i="5"/>
  <c r="B591" i="5"/>
  <c r="O591" i="5" s="1"/>
  <c r="A591" i="5"/>
  <c r="N591" i="5" s="1"/>
  <c r="D590" i="5"/>
  <c r="C590" i="5"/>
  <c r="B590" i="5"/>
  <c r="O590" i="5" s="1"/>
  <c r="A590" i="5"/>
  <c r="N590" i="5" s="1"/>
  <c r="D589" i="5"/>
  <c r="C589" i="5"/>
  <c r="B589" i="5"/>
  <c r="O589" i="5" s="1"/>
  <c r="A589" i="5"/>
  <c r="N589" i="5" s="1"/>
  <c r="D588" i="5"/>
  <c r="C588" i="5"/>
  <c r="B588" i="5"/>
  <c r="O588" i="5" s="1"/>
  <c r="A588" i="5"/>
  <c r="N588" i="5" s="1"/>
  <c r="D587" i="5"/>
  <c r="C587" i="5"/>
  <c r="B587" i="5"/>
  <c r="O587" i="5" s="1"/>
  <c r="A587" i="5"/>
  <c r="N587" i="5" s="1"/>
  <c r="D586" i="5"/>
  <c r="C586" i="5"/>
  <c r="B586" i="5"/>
  <c r="O586" i="5" s="1"/>
  <c r="A586" i="5"/>
  <c r="N586" i="5" s="1"/>
  <c r="D585" i="5"/>
  <c r="C585" i="5"/>
  <c r="B585" i="5"/>
  <c r="O585" i="5" s="1"/>
  <c r="A585" i="5"/>
  <c r="N585" i="5" s="1"/>
  <c r="D584" i="5"/>
  <c r="C584" i="5"/>
  <c r="B584" i="5"/>
  <c r="O584" i="5" s="1"/>
  <c r="A584" i="5"/>
  <c r="N584" i="5" s="1"/>
  <c r="D583" i="5"/>
  <c r="C583" i="5"/>
  <c r="B583" i="5"/>
  <c r="O583" i="5" s="1"/>
  <c r="A583" i="5"/>
  <c r="N583" i="5" s="1"/>
  <c r="D582" i="5"/>
  <c r="C582" i="5"/>
  <c r="B582" i="5"/>
  <c r="O582" i="5" s="1"/>
  <c r="A582" i="5"/>
  <c r="N582" i="5" s="1"/>
  <c r="D581" i="5"/>
  <c r="C581" i="5"/>
  <c r="B581" i="5"/>
  <c r="O581" i="5" s="1"/>
  <c r="A581" i="5"/>
  <c r="N581" i="5" s="1"/>
  <c r="D580" i="5"/>
  <c r="C580" i="5"/>
  <c r="B580" i="5"/>
  <c r="O580" i="5" s="1"/>
  <c r="A580" i="5"/>
  <c r="N580" i="5" s="1"/>
  <c r="D579" i="5"/>
  <c r="C579" i="5"/>
  <c r="B579" i="5"/>
  <c r="O579" i="5" s="1"/>
  <c r="A579" i="5"/>
  <c r="N579" i="5" s="1"/>
  <c r="D578" i="5"/>
  <c r="C578" i="5"/>
  <c r="B578" i="5"/>
  <c r="O578" i="5" s="1"/>
  <c r="A578" i="5"/>
  <c r="N578" i="5" s="1"/>
  <c r="D577" i="5"/>
  <c r="C577" i="5"/>
  <c r="B577" i="5"/>
  <c r="O577" i="5" s="1"/>
  <c r="A577" i="5"/>
  <c r="N577" i="5" s="1"/>
  <c r="D576" i="5"/>
  <c r="C576" i="5"/>
  <c r="B576" i="5"/>
  <c r="O576" i="5" s="1"/>
  <c r="A576" i="5"/>
  <c r="N576" i="5" s="1"/>
  <c r="D575" i="5"/>
  <c r="C575" i="5"/>
  <c r="B575" i="5"/>
  <c r="O575" i="5" s="1"/>
  <c r="A575" i="5"/>
  <c r="N575" i="5" s="1"/>
  <c r="D574" i="5"/>
  <c r="C574" i="5"/>
  <c r="B574" i="5"/>
  <c r="O574" i="5" s="1"/>
  <c r="A574" i="5"/>
  <c r="N574" i="5" s="1"/>
  <c r="D573" i="5"/>
  <c r="C573" i="5"/>
  <c r="B573" i="5"/>
  <c r="O573" i="5" s="1"/>
  <c r="A573" i="5"/>
  <c r="N573" i="5" s="1"/>
  <c r="D572" i="5"/>
  <c r="C572" i="5"/>
  <c r="B572" i="5"/>
  <c r="O572" i="5" s="1"/>
  <c r="A572" i="5"/>
  <c r="N572" i="5" s="1"/>
  <c r="D571" i="5"/>
  <c r="C571" i="5"/>
  <c r="B571" i="5"/>
  <c r="O571" i="5" s="1"/>
  <c r="A571" i="5"/>
  <c r="N571" i="5" s="1"/>
  <c r="D570" i="5"/>
  <c r="C570" i="5"/>
  <c r="B570" i="5"/>
  <c r="O570" i="5" s="1"/>
  <c r="A570" i="5"/>
  <c r="N570" i="5" s="1"/>
  <c r="D569" i="5"/>
  <c r="C569" i="5"/>
  <c r="B569" i="5"/>
  <c r="O569" i="5" s="1"/>
  <c r="A569" i="5"/>
  <c r="N569" i="5" s="1"/>
  <c r="D568" i="5"/>
  <c r="C568" i="5"/>
  <c r="B568" i="5"/>
  <c r="O568" i="5" s="1"/>
  <c r="A568" i="5"/>
  <c r="N568" i="5" s="1"/>
  <c r="D567" i="5"/>
  <c r="C567" i="5"/>
  <c r="B567" i="5"/>
  <c r="O567" i="5" s="1"/>
  <c r="A567" i="5"/>
  <c r="N567" i="5" s="1"/>
  <c r="D566" i="5"/>
  <c r="C566" i="5"/>
  <c r="B566" i="5"/>
  <c r="O566" i="5" s="1"/>
  <c r="A566" i="5"/>
  <c r="N566" i="5" s="1"/>
  <c r="D565" i="5"/>
  <c r="C565" i="5"/>
  <c r="B565" i="5"/>
  <c r="O565" i="5" s="1"/>
  <c r="A565" i="5"/>
  <c r="N565" i="5" s="1"/>
  <c r="D564" i="5"/>
  <c r="C564" i="5"/>
  <c r="B564" i="5"/>
  <c r="O564" i="5" s="1"/>
  <c r="A564" i="5"/>
  <c r="N564" i="5" s="1"/>
  <c r="D563" i="5"/>
  <c r="C563" i="5"/>
  <c r="B563" i="5"/>
  <c r="O563" i="5" s="1"/>
  <c r="A563" i="5"/>
  <c r="N563" i="5" s="1"/>
  <c r="D562" i="5"/>
  <c r="C562" i="5"/>
  <c r="B562" i="5"/>
  <c r="O562" i="5" s="1"/>
  <c r="A562" i="5"/>
  <c r="N562" i="5" s="1"/>
  <c r="D561" i="5"/>
  <c r="C561" i="5"/>
  <c r="B561" i="5"/>
  <c r="O561" i="5" s="1"/>
  <c r="A561" i="5"/>
  <c r="N561" i="5" s="1"/>
  <c r="D560" i="5"/>
  <c r="C560" i="5"/>
  <c r="B560" i="5"/>
  <c r="O560" i="5" s="1"/>
  <c r="A560" i="5"/>
  <c r="N560" i="5" s="1"/>
  <c r="D559" i="5"/>
  <c r="C559" i="5"/>
  <c r="B559" i="5"/>
  <c r="O559" i="5" s="1"/>
  <c r="A559" i="5"/>
  <c r="N559" i="5" s="1"/>
  <c r="D558" i="5"/>
  <c r="C558" i="5"/>
  <c r="B558" i="5"/>
  <c r="O558" i="5" s="1"/>
  <c r="A558" i="5"/>
  <c r="N558" i="5" s="1"/>
  <c r="D557" i="5"/>
  <c r="C557" i="5"/>
  <c r="B557" i="5"/>
  <c r="O557" i="5" s="1"/>
  <c r="A557" i="5"/>
  <c r="N557" i="5" s="1"/>
  <c r="D556" i="5"/>
  <c r="C556" i="5"/>
  <c r="B556" i="5"/>
  <c r="O556" i="5" s="1"/>
  <c r="A556" i="5"/>
  <c r="N556" i="5" s="1"/>
  <c r="D555" i="5"/>
  <c r="C555" i="5"/>
  <c r="B555" i="5"/>
  <c r="O555" i="5" s="1"/>
  <c r="A555" i="5"/>
  <c r="N555" i="5" s="1"/>
  <c r="D554" i="5"/>
  <c r="C554" i="5"/>
  <c r="B554" i="5"/>
  <c r="O554" i="5" s="1"/>
  <c r="A554" i="5"/>
  <c r="N554" i="5" s="1"/>
  <c r="D553" i="5"/>
  <c r="C553" i="5"/>
  <c r="B553" i="5"/>
  <c r="O553" i="5" s="1"/>
  <c r="A553" i="5"/>
  <c r="N553" i="5" s="1"/>
  <c r="D552" i="5"/>
  <c r="C552" i="5"/>
  <c r="B552" i="5"/>
  <c r="O552" i="5" s="1"/>
  <c r="A552" i="5"/>
  <c r="N552" i="5" s="1"/>
  <c r="D551" i="5"/>
  <c r="C551" i="5"/>
  <c r="B551" i="5"/>
  <c r="O551" i="5" s="1"/>
  <c r="A551" i="5"/>
  <c r="N551" i="5" s="1"/>
  <c r="D550" i="5"/>
  <c r="C550" i="5"/>
  <c r="B550" i="5"/>
  <c r="O550" i="5" s="1"/>
  <c r="A550" i="5"/>
  <c r="N550" i="5" s="1"/>
  <c r="D549" i="5"/>
  <c r="C549" i="5"/>
  <c r="B549" i="5"/>
  <c r="O549" i="5" s="1"/>
  <c r="A549" i="5"/>
  <c r="N549" i="5" s="1"/>
  <c r="D548" i="5"/>
  <c r="C548" i="5"/>
  <c r="B548" i="5"/>
  <c r="O548" i="5" s="1"/>
  <c r="A548" i="5"/>
  <c r="N548" i="5" s="1"/>
  <c r="D547" i="5"/>
  <c r="C547" i="5"/>
  <c r="B547" i="5"/>
  <c r="O547" i="5" s="1"/>
  <c r="A547" i="5"/>
  <c r="N547" i="5" s="1"/>
  <c r="D546" i="5"/>
  <c r="C546" i="5"/>
  <c r="B546" i="5"/>
  <c r="O546" i="5" s="1"/>
  <c r="A546" i="5"/>
  <c r="N546" i="5" s="1"/>
  <c r="D545" i="5"/>
  <c r="C545" i="5"/>
  <c r="B545" i="5"/>
  <c r="O545" i="5" s="1"/>
  <c r="A545" i="5"/>
  <c r="N545" i="5" s="1"/>
  <c r="D544" i="5"/>
  <c r="C544" i="5"/>
  <c r="B544" i="5"/>
  <c r="O544" i="5" s="1"/>
  <c r="A544" i="5"/>
  <c r="N544" i="5" s="1"/>
  <c r="D543" i="5"/>
  <c r="C543" i="5"/>
  <c r="B543" i="5"/>
  <c r="O543" i="5" s="1"/>
  <c r="A543" i="5"/>
  <c r="N543" i="5" s="1"/>
  <c r="D542" i="5"/>
  <c r="C542" i="5"/>
  <c r="B542" i="5"/>
  <c r="O542" i="5" s="1"/>
  <c r="A542" i="5"/>
  <c r="N542" i="5" s="1"/>
  <c r="D541" i="5"/>
  <c r="C541" i="5"/>
  <c r="B541" i="5"/>
  <c r="O541" i="5" s="1"/>
  <c r="A541" i="5"/>
  <c r="N541" i="5" s="1"/>
  <c r="D540" i="5"/>
  <c r="C540" i="5"/>
  <c r="B540" i="5"/>
  <c r="O540" i="5" s="1"/>
  <c r="A540" i="5"/>
  <c r="N540" i="5" s="1"/>
  <c r="D539" i="5"/>
  <c r="C539" i="5"/>
  <c r="B539" i="5"/>
  <c r="O539" i="5" s="1"/>
  <c r="A539" i="5"/>
  <c r="N539" i="5" s="1"/>
  <c r="D538" i="5"/>
  <c r="C538" i="5"/>
  <c r="B538" i="5"/>
  <c r="O538" i="5" s="1"/>
  <c r="A538" i="5"/>
  <c r="N538" i="5" s="1"/>
  <c r="D537" i="5"/>
  <c r="C537" i="5"/>
  <c r="B537" i="5"/>
  <c r="O537" i="5" s="1"/>
  <c r="A537" i="5"/>
  <c r="N537" i="5" s="1"/>
  <c r="D536" i="5"/>
  <c r="C536" i="5"/>
  <c r="B536" i="5"/>
  <c r="O536" i="5" s="1"/>
  <c r="A536" i="5"/>
  <c r="N536" i="5" s="1"/>
  <c r="D535" i="5"/>
  <c r="C535" i="5"/>
  <c r="B535" i="5"/>
  <c r="O535" i="5" s="1"/>
  <c r="A535" i="5"/>
  <c r="N535" i="5" s="1"/>
  <c r="D534" i="5"/>
  <c r="C534" i="5"/>
  <c r="B534" i="5"/>
  <c r="O534" i="5" s="1"/>
  <c r="A534" i="5"/>
  <c r="N534" i="5" s="1"/>
  <c r="D533" i="5"/>
  <c r="C533" i="5"/>
  <c r="B533" i="5"/>
  <c r="O533" i="5" s="1"/>
  <c r="A533" i="5"/>
  <c r="N533" i="5" s="1"/>
  <c r="D532" i="5"/>
  <c r="C532" i="5"/>
  <c r="B532" i="5"/>
  <c r="O532" i="5" s="1"/>
  <c r="A532" i="5"/>
  <c r="N532" i="5" s="1"/>
  <c r="D531" i="5"/>
  <c r="C531" i="5"/>
  <c r="B531" i="5"/>
  <c r="O531" i="5" s="1"/>
  <c r="A531" i="5"/>
  <c r="N531" i="5" s="1"/>
  <c r="D530" i="5"/>
  <c r="C530" i="5"/>
  <c r="B530" i="5"/>
  <c r="O530" i="5" s="1"/>
  <c r="A530" i="5"/>
  <c r="N530" i="5" s="1"/>
  <c r="D529" i="5"/>
  <c r="C529" i="5"/>
  <c r="B529" i="5"/>
  <c r="O529" i="5" s="1"/>
  <c r="A529" i="5"/>
  <c r="N529" i="5" s="1"/>
  <c r="D528" i="5"/>
  <c r="C528" i="5"/>
  <c r="B528" i="5"/>
  <c r="O528" i="5" s="1"/>
  <c r="A528" i="5"/>
  <c r="N528" i="5" s="1"/>
  <c r="D527" i="5"/>
  <c r="C527" i="5"/>
  <c r="B527" i="5"/>
  <c r="O527" i="5" s="1"/>
  <c r="A527" i="5"/>
  <c r="N527" i="5" s="1"/>
  <c r="D526" i="5"/>
  <c r="C526" i="5"/>
  <c r="B526" i="5"/>
  <c r="O526" i="5" s="1"/>
  <c r="A526" i="5"/>
  <c r="N526" i="5" s="1"/>
  <c r="D525" i="5"/>
  <c r="C525" i="5"/>
  <c r="B525" i="5"/>
  <c r="O525" i="5" s="1"/>
  <c r="A525" i="5"/>
  <c r="N525" i="5" s="1"/>
  <c r="D524" i="5"/>
  <c r="C524" i="5"/>
  <c r="B524" i="5"/>
  <c r="O524" i="5" s="1"/>
  <c r="A524" i="5"/>
  <c r="N524" i="5" s="1"/>
  <c r="D523" i="5"/>
  <c r="C523" i="5"/>
  <c r="B523" i="5"/>
  <c r="O523" i="5" s="1"/>
  <c r="A523" i="5"/>
  <c r="N523" i="5" s="1"/>
  <c r="D522" i="5"/>
  <c r="C522" i="5"/>
  <c r="B522" i="5"/>
  <c r="O522" i="5" s="1"/>
  <c r="A522" i="5"/>
  <c r="N522" i="5" s="1"/>
  <c r="D521" i="5"/>
  <c r="C521" i="5"/>
  <c r="B521" i="5"/>
  <c r="O521" i="5" s="1"/>
  <c r="A521" i="5"/>
  <c r="N521" i="5" s="1"/>
  <c r="D520" i="5"/>
  <c r="C520" i="5"/>
  <c r="B520" i="5"/>
  <c r="O520" i="5" s="1"/>
  <c r="A520" i="5"/>
  <c r="N520" i="5" s="1"/>
  <c r="D519" i="5"/>
  <c r="C519" i="5"/>
  <c r="B519" i="5"/>
  <c r="O519" i="5" s="1"/>
  <c r="A519" i="5"/>
  <c r="N519" i="5" s="1"/>
  <c r="D518" i="5"/>
  <c r="C518" i="5"/>
  <c r="B518" i="5"/>
  <c r="O518" i="5" s="1"/>
  <c r="A518" i="5"/>
  <c r="N518" i="5" s="1"/>
  <c r="D517" i="5"/>
  <c r="C517" i="5"/>
  <c r="B517" i="5"/>
  <c r="O517" i="5" s="1"/>
  <c r="A517" i="5"/>
  <c r="N517" i="5" s="1"/>
  <c r="D516" i="5"/>
  <c r="C516" i="5"/>
  <c r="B516" i="5"/>
  <c r="O516" i="5" s="1"/>
  <c r="A516" i="5"/>
  <c r="N516" i="5" s="1"/>
  <c r="D515" i="5"/>
  <c r="C515" i="5"/>
  <c r="B515" i="5"/>
  <c r="O515" i="5" s="1"/>
  <c r="A515" i="5"/>
  <c r="N515" i="5" s="1"/>
  <c r="D514" i="5"/>
  <c r="C514" i="5"/>
  <c r="B514" i="5"/>
  <c r="O514" i="5" s="1"/>
  <c r="A514" i="5"/>
  <c r="N514" i="5" s="1"/>
  <c r="D513" i="5"/>
  <c r="C513" i="5"/>
  <c r="B513" i="5"/>
  <c r="O513" i="5" s="1"/>
  <c r="A513" i="5"/>
  <c r="N513" i="5" s="1"/>
  <c r="D512" i="5"/>
  <c r="C512" i="5"/>
  <c r="B512" i="5"/>
  <c r="O512" i="5" s="1"/>
  <c r="A512" i="5"/>
  <c r="N512" i="5" s="1"/>
  <c r="D511" i="5"/>
  <c r="C511" i="5"/>
  <c r="B511" i="5"/>
  <c r="O511" i="5" s="1"/>
  <c r="A511" i="5"/>
  <c r="N511" i="5" s="1"/>
  <c r="D510" i="5"/>
  <c r="C510" i="5"/>
  <c r="B510" i="5"/>
  <c r="O510" i="5" s="1"/>
  <c r="A510" i="5"/>
  <c r="N510" i="5" s="1"/>
  <c r="D509" i="5"/>
  <c r="C509" i="5"/>
  <c r="B509" i="5"/>
  <c r="O509" i="5" s="1"/>
  <c r="A509" i="5"/>
  <c r="N509" i="5" s="1"/>
  <c r="D508" i="5"/>
  <c r="C508" i="5"/>
  <c r="B508" i="5"/>
  <c r="O508" i="5" s="1"/>
  <c r="A508" i="5"/>
  <c r="N508" i="5" s="1"/>
  <c r="D507" i="5"/>
  <c r="C507" i="5"/>
  <c r="B507" i="5"/>
  <c r="O507" i="5" s="1"/>
  <c r="A507" i="5"/>
  <c r="N507" i="5" s="1"/>
  <c r="D506" i="5"/>
  <c r="C506" i="5"/>
  <c r="B506" i="5"/>
  <c r="O506" i="5" s="1"/>
  <c r="A506" i="5"/>
  <c r="N506" i="5" s="1"/>
  <c r="D505" i="5"/>
  <c r="C505" i="5"/>
  <c r="B505" i="5"/>
  <c r="O505" i="5" s="1"/>
  <c r="A505" i="5"/>
  <c r="N505" i="5" s="1"/>
  <c r="D504" i="5"/>
  <c r="C504" i="5"/>
  <c r="B504" i="5"/>
  <c r="O504" i="5" s="1"/>
  <c r="A504" i="5"/>
  <c r="N504" i="5" s="1"/>
  <c r="D503" i="5"/>
  <c r="C503" i="5"/>
  <c r="B503" i="5"/>
  <c r="O503" i="5" s="1"/>
  <c r="A503" i="5"/>
  <c r="N503" i="5" s="1"/>
  <c r="D502" i="5"/>
  <c r="C502" i="5"/>
  <c r="B502" i="5"/>
  <c r="O502" i="5" s="1"/>
  <c r="A502" i="5"/>
  <c r="N502" i="5" s="1"/>
  <c r="D501" i="5"/>
  <c r="C501" i="5"/>
  <c r="B501" i="5"/>
  <c r="O501" i="5" s="1"/>
  <c r="A501" i="5"/>
  <c r="N501" i="5" s="1"/>
  <c r="D500" i="5"/>
  <c r="C500" i="5"/>
  <c r="B500" i="5"/>
  <c r="O500" i="5" s="1"/>
  <c r="A500" i="5"/>
  <c r="N500" i="5" s="1"/>
  <c r="D499" i="5"/>
  <c r="C499" i="5"/>
  <c r="B499" i="5"/>
  <c r="O499" i="5" s="1"/>
  <c r="A499" i="5"/>
  <c r="N499" i="5" s="1"/>
  <c r="D498" i="5"/>
  <c r="C498" i="5"/>
  <c r="B498" i="5"/>
  <c r="O498" i="5" s="1"/>
  <c r="A498" i="5"/>
  <c r="N498" i="5" s="1"/>
  <c r="D497" i="5"/>
  <c r="C497" i="5"/>
  <c r="B497" i="5"/>
  <c r="O497" i="5" s="1"/>
  <c r="A497" i="5"/>
  <c r="N497" i="5" s="1"/>
  <c r="D496" i="5"/>
  <c r="C496" i="5"/>
  <c r="B496" i="5"/>
  <c r="O496" i="5" s="1"/>
  <c r="A496" i="5"/>
  <c r="N496" i="5" s="1"/>
  <c r="D495" i="5"/>
  <c r="C495" i="5"/>
  <c r="B495" i="5"/>
  <c r="O495" i="5" s="1"/>
  <c r="A495" i="5"/>
  <c r="N495" i="5" s="1"/>
  <c r="D494" i="5"/>
  <c r="C494" i="5"/>
  <c r="B494" i="5"/>
  <c r="O494" i="5" s="1"/>
  <c r="A494" i="5"/>
  <c r="N494" i="5" s="1"/>
  <c r="D493" i="5"/>
  <c r="C493" i="5"/>
  <c r="B493" i="5"/>
  <c r="O493" i="5" s="1"/>
  <c r="A493" i="5"/>
  <c r="N493" i="5" s="1"/>
  <c r="D492" i="5"/>
  <c r="C492" i="5"/>
  <c r="B492" i="5"/>
  <c r="O492" i="5" s="1"/>
  <c r="A492" i="5"/>
  <c r="N492" i="5" s="1"/>
  <c r="D491" i="5"/>
  <c r="C491" i="5"/>
  <c r="B491" i="5"/>
  <c r="O491" i="5" s="1"/>
  <c r="A491" i="5"/>
  <c r="N491" i="5" s="1"/>
  <c r="D490" i="5"/>
  <c r="C490" i="5"/>
  <c r="B490" i="5"/>
  <c r="O490" i="5" s="1"/>
  <c r="A490" i="5"/>
  <c r="N490" i="5" s="1"/>
  <c r="D489" i="5"/>
  <c r="C489" i="5"/>
  <c r="B489" i="5"/>
  <c r="O489" i="5" s="1"/>
  <c r="A489" i="5"/>
  <c r="N489" i="5" s="1"/>
  <c r="D488" i="5"/>
  <c r="C488" i="5"/>
  <c r="B488" i="5"/>
  <c r="O488" i="5" s="1"/>
  <c r="A488" i="5"/>
  <c r="N488" i="5" s="1"/>
  <c r="D487" i="5"/>
  <c r="C487" i="5"/>
  <c r="B487" i="5"/>
  <c r="O487" i="5" s="1"/>
  <c r="A487" i="5"/>
  <c r="N487" i="5" s="1"/>
  <c r="D486" i="5"/>
  <c r="C486" i="5"/>
  <c r="B486" i="5"/>
  <c r="O486" i="5" s="1"/>
  <c r="A486" i="5"/>
  <c r="N486" i="5" s="1"/>
  <c r="D485" i="5"/>
  <c r="C485" i="5"/>
  <c r="B485" i="5"/>
  <c r="O485" i="5" s="1"/>
  <c r="A485" i="5"/>
  <c r="N485" i="5" s="1"/>
  <c r="D484" i="5"/>
  <c r="C484" i="5"/>
  <c r="B484" i="5"/>
  <c r="O484" i="5" s="1"/>
  <c r="A484" i="5"/>
  <c r="N484" i="5" s="1"/>
  <c r="D483" i="5"/>
  <c r="C483" i="5"/>
  <c r="B483" i="5"/>
  <c r="O483" i="5" s="1"/>
  <c r="A483" i="5"/>
  <c r="N483" i="5" s="1"/>
  <c r="D482" i="5"/>
  <c r="C482" i="5"/>
  <c r="B482" i="5"/>
  <c r="O482" i="5" s="1"/>
  <c r="A482" i="5"/>
  <c r="N482" i="5" s="1"/>
  <c r="D481" i="5"/>
  <c r="C481" i="5"/>
  <c r="B481" i="5"/>
  <c r="O481" i="5" s="1"/>
  <c r="A481" i="5"/>
  <c r="N481" i="5" s="1"/>
  <c r="D480" i="5"/>
  <c r="C480" i="5"/>
  <c r="B480" i="5"/>
  <c r="O480" i="5" s="1"/>
  <c r="A480" i="5"/>
  <c r="N480" i="5" s="1"/>
  <c r="D479" i="5"/>
  <c r="C479" i="5"/>
  <c r="B479" i="5"/>
  <c r="O479" i="5" s="1"/>
  <c r="A479" i="5"/>
  <c r="N479" i="5" s="1"/>
  <c r="D478" i="5"/>
  <c r="C478" i="5"/>
  <c r="B478" i="5"/>
  <c r="O478" i="5" s="1"/>
  <c r="A478" i="5"/>
  <c r="N478" i="5" s="1"/>
  <c r="D477" i="5"/>
  <c r="C477" i="5"/>
  <c r="B477" i="5"/>
  <c r="O477" i="5" s="1"/>
  <c r="A477" i="5"/>
  <c r="N477" i="5" s="1"/>
  <c r="D476" i="5"/>
  <c r="C476" i="5"/>
  <c r="B476" i="5"/>
  <c r="O476" i="5" s="1"/>
  <c r="A476" i="5"/>
  <c r="N476" i="5" s="1"/>
  <c r="D475" i="5"/>
  <c r="C475" i="5"/>
  <c r="B475" i="5"/>
  <c r="O475" i="5" s="1"/>
  <c r="A475" i="5"/>
  <c r="N475" i="5" s="1"/>
  <c r="D474" i="5"/>
  <c r="C474" i="5"/>
  <c r="B474" i="5"/>
  <c r="O474" i="5" s="1"/>
  <c r="A474" i="5"/>
  <c r="N474" i="5" s="1"/>
  <c r="D473" i="5"/>
  <c r="C473" i="5"/>
  <c r="B473" i="5"/>
  <c r="O473" i="5" s="1"/>
  <c r="A473" i="5"/>
  <c r="N473" i="5" s="1"/>
  <c r="D472" i="5"/>
  <c r="C472" i="5"/>
  <c r="B472" i="5"/>
  <c r="O472" i="5" s="1"/>
  <c r="A472" i="5"/>
  <c r="N472" i="5" s="1"/>
  <c r="D471" i="5"/>
  <c r="C471" i="5"/>
  <c r="B471" i="5"/>
  <c r="O471" i="5" s="1"/>
  <c r="A471" i="5"/>
  <c r="N471" i="5" s="1"/>
  <c r="D470" i="5"/>
  <c r="C470" i="5"/>
  <c r="B470" i="5"/>
  <c r="O470" i="5" s="1"/>
  <c r="A470" i="5"/>
  <c r="N470" i="5" s="1"/>
  <c r="D469" i="5"/>
  <c r="C469" i="5"/>
  <c r="B469" i="5"/>
  <c r="O469" i="5" s="1"/>
  <c r="A469" i="5"/>
  <c r="N469" i="5" s="1"/>
  <c r="D468" i="5"/>
  <c r="C468" i="5"/>
  <c r="B468" i="5"/>
  <c r="O468" i="5" s="1"/>
  <c r="A468" i="5"/>
  <c r="N468" i="5" s="1"/>
  <c r="D467" i="5"/>
  <c r="C467" i="5"/>
  <c r="B467" i="5"/>
  <c r="O467" i="5" s="1"/>
  <c r="A467" i="5"/>
  <c r="N467" i="5" s="1"/>
  <c r="D466" i="5"/>
  <c r="C466" i="5"/>
  <c r="B466" i="5"/>
  <c r="O466" i="5" s="1"/>
  <c r="A466" i="5"/>
  <c r="N466" i="5" s="1"/>
  <c r="D465" i="5"/>
  <c r="C465" i="5"/>
  <c r="B465" i="5"/>
  <c r="O465" i="5" s="1"/>
  <c r="A465" i="5"/>
  <c r="N465" i="5" s="1"/>
  <c r="D464" i="5"/>
  <c r="C464" i="5"/>
  <c r="B464" i="5"/>
  <c r="O464" i="5" s="1"/>
  <c r="A464" i="5"/>
  <c r="N464" i="5" s="1"/>
  <c r="D463" i="5"/>
  <c r="C463" i="5"/>
  <c r="B463" i="5"/>
  <c r="O463" i="5" s="1"/>
  <c r="A463" i="5"/>
  <c r="N463" i="5" s="1"/>
  <c r="D462" i="5"/>
  <c r="C462" i="5"/>
  <c r="B462" i="5"/>
  <c r="O462" i="5" s="1"/>
  <c r="A462" i="5"/>
  <c r="N462" i="5" s="1"/>
  <c r="D461" i="5"/>
  <c r="C461" i="5"/>
  <c r="B461" i="5"/>
  <c r="O461" i="5" s="1"/>
  <c r="A461" i="5"/>
  <c r="N461" i="5" s="1"/>
  <c r="D460" i="5"/>
  <c r="C460" i="5"/>
  <c r="B460" i="5"/>
  <c r="O460" i="5" s="1"/>
  <c r="A460" i="5"/>
  <c r="N460" i="5" s="1"/>
  <c r="D459" i="5"/>
  <c r="C459" i="5"/>
  <c r="B459" i="5"/>
  <c r="O459" i="5" s="1"/>
  <c r="A459" i="5"/>
  <c r="N459" i="5" s="1"/>
  <c r="D458" i="5"/>
  <c r="C458" i="5"/>
  <c r="B458" i="5"/>
  <c r="O458" i="5" s="1"/>
  <c r="A458" i="5"/>
  <c r="N458" i="5" s="1"/>
  <c r="D457" i="5"/>
  <c r="C457" i="5"/>
  <c r="B457" i="5"/>
  <c r="O457" i="5" s="1"/>
  <c r="A457" i="5"/>
  <c r="N457" i="5" s="1"/>
  <c r="D456" i="5"/>
  <c r="C456" i="5"/>
  <c r="B456" i="5"/>
  <c r="O456" i="5" s="1"/>
  <c r="A456" i="5"/>
  <c r="N456" i="5" s="1"/>
  <c r="D455" i="5"/>
  <c r="C455" i="5"/>
  <c r="B455" i="5"/>
  <c r="O455" i="5" s="1"/>
  <c r="A455" i="5"/>
  <c r="N455" i="5" s="1"/>
  <c r="D454" i="5"/>
  <c r="C454" i="5"/>
  <c r="B454" i="5"/>
  <c r="O454" i="5" s="1"/>
  <c r="A454" i="5"/>
  <c r="N454" i="5" s="1"/>
  <c r="D453" i="5"/>
  <c r="C453" i="5"/>
  <c r="B453" i="5"/>
  <c r="O453" i="5" s="1"/>
  <c r="A453" i="5"/>
  <c r="N453" i="5" s="1"/>
  <c r="D452" i="5"/>
  <c r="C452" i="5"/>
  <c r="B452" i="5"/>
  <c r="O452" i="5" s="1"/>
  <c r="A452" i="5"/>
  <c r="N452" i="5" s="1"/>
  <c r="D451" i="5"/>
  <c r="C451" i="5"/>
  <c r="B451" i="5"/>
  <c r="O451" i="5" s="1"/>
  <c r="A451" i="5"/>
  <c r="N451" i="5" s="1"/>
  <c r="D450" i="5"/>
  <c r="C450" i="5"/>
  <c r="B450" i="5"/>
  <c r="O450" i="5" s="1"/>
  <c r="A450" i="5"/>
  <c r="N450" i="5" s="1"/>
  <c r="D449" i="5"/>
  <c r="C449" i="5"/>
  <c r="B449" i="5"/>
  <c r="O449" i="5" s="1"/>
  <c r="A449" i="5"/>
  <c r="N449" i="5" s="1"/>
  <c r="D448" i="5"/>
  <c r="C448" i="5"/>
  <c r="B448" i="5"/>
  <c r="O448" i="5" s="1"/>
  <c r="A448" i="5"/>
  <c r="N448" i="5" s="1"/>
  <c r="D447" i="5"/>
  <c r="C447" i="5"/>
  <c r="B447" i="5"/>
  <c r="O447" i="5" s="1"/>
  <c r="A447" i="5"/>
  <c r="N447" i="5" s="1"/>
  <c r="D446" i="5"/>
  <c r="C446" i="5"/>
  <c r="B446" i="5"/>
  <c r="O446" i="5" s="1"/>
  <c r="A446" i="5"/>
  <c r="N446" i="5" s="1"/>
  <c r="D445" i="5"/>
  <c r="C445" i="5"/>
  <c r="B445" i="5"/>
  <c r="O445" i="5" s="1"/>
  <c r="A445" i="5"/>
  <c r="N445" i="5" s="1"/>
  <c r="D444" i="5"/>
  <c r="C444" i="5"/>
  <c r="B444" i="5"/>
  <c r="O444" i="5" s="1"/>
  <c r="A444" i="5"/>
  <c r="N444" i="5" s="1"/>
  <c r="D443" i="5"/>
  <c r="C443" i="5"/>
  <c r="B443" i="5"/>
  <c r="O443" i="5" s="1"/>
  <c r="A443" i="5"/>
  <c r="N443" i="5" s="1"/>
  <c r="D442" i="5"/>
  <c r="C442" i="5"/>
  <c r="B442" i="5"/>
  <c r="O442" i="5" s="1"/>
  <c r="A442" i="5"/>
  <c r="N442" i="5" s="1"/>
  <c r="D441" i="5"/>
  <c r="C441" i="5"/>
  <c r="B441" i="5"/>
  <c r="O441" i="5" s="1"/>
  <c r="A441" i="5"/>
  <c r="N441" i="5" s="1"/>
  <c r="D440" i="5"/>
  <c r="C440" i="5"/>
  <c r="B440" i="5"/>
  <c r="O440" i="5" s="1"/>
  <c r="A440" i="5"/>
  <c r="N440" i="5" s="1"/>
  <c r="D439" i="5"/>
  <c r="C439" i="5"/>
  <c r="B439" i="5"/>
  <c r="O439" i="5" s="1"/>
  <c r="A439" i="5"/>
  <c r="N439" i="5" s="1"/>
  <c r="D438" i="5"/>
  <c r="C438" i="5"/>
  <c r="B438" i="5"/>
  <c r="O438" i="5" s="1"/>
  <c r="A438" i="5"/>
  <c r="N438" i="5" s="1"/>
  <c r="D437" i="5"/>
  <c r="C437" i="5"/>
  <c r="B437" i="5"/>
  <c r="O437" i="5" s="1"/>
  <c r="A437" i="5"/>
  <c r="N437" i="5" s="1"/>
  <c r="D436" i="5"/>
  <c r="C436" i="5"/>
  <c r="B436" i="5"/>
  <c r="O436" i="5" s="1"/>
  <c r="A436" i="5"/>
  <c r="N436" i="5" s="1"/>
  <c r="D435" i="5"/>
  <c r="C435" i="5"/>
  <c r="B435" i="5"/>
  <c r="O435" i="5" s="1"/>
  <c r="A435" i="5"/>
  <c r="N435" i="5" s="1"/>
  <c r="D434" i="5"/>
  <c r="C434" i="5"/>
  <c r="B434" i="5"/>
  <c r="O434" i="5" s="1"/>
  <c r="A434" i="5"/>
  <c r="N434" i="5" s="1"/>
  <c r="D433" i="5"/>
  <c r="C433" i="5"/>
  <c r="B433" i="5"/>
  <c r="O433" i="5" s="1"/>
  <c r="A433" i="5"/>
  <c r="N433" i="5" s="1"/>
  <c r="D432" i="5"/>
  <c r="C432" i="5"/>
  <c r="B432" i="5"/>
  <c r="O432" i="5" s="1"/>
  <c r="A432" i="5"/>
  <c r="N432" i="5" s="1"/>
  <c r="D431" i="5"/>
  <c r="C431" i="5"/>
  <c r="B431" i="5"/>
  <c r="O431" i="5" s="1"/>
  <c r="A431" i="5"/>
  <c r="N431" i="5" s="1"/>
  <c r="D430" i="5"/>
  <c r="C430" i="5"/>
  <c r="B430" i="5"/>
  <c r="O430" i="5" s="1"/>
  <c r="A430" i="5"/>
  <c r="N430" i="5" s="1"/>
  <c r="D429" i="5"/>
  <c r="C429" i="5"/>
  <c r="B429" i="5"/>
  <c r="O429" i="5" s="1"/>
  <c r="A429" i="5"/>
  <c r="N429" i="5" s="1"/>
  <c r="D428" i="5"/>
  <c r="C428" i="5"/>
  <c r="B428" i="5"/>
  <c r="O428" i="5" s="1"/>
  <c r="A428" i="5"/>
  <c r="N428" i="5" s="1"/>
  <c r="D427" i="5"/>
  <c r="C427" i="5"/>
  <c r="B427" i="5"/>
  <c r="O427" i="5" s="1"/>
  <c r="A427" i="5"/>
  <c r="N427" i="5" s="1"/>
  <c r="D426" i="5"/>
  <c r="C426" i="5"/>
  <c r="B426" i="5"/>
  <c r="O426" i="5" s="1"/>
  <c r="A426" i="5"/>
  <c r="N426" i="5" s="1"/>
  <c r="D425" i="5"/>
  <c r="C425" i="5"/>
  <c r="B425" i="5"/>
  <c r="O425" i="5" s="1"/>
  <c r="A425" i="5"/>
  <c r="N425" i="5" s="1"/>
  <c r="D424" i="5"/>
  <c r="C424" i="5"/>
  <c r="B424" i="5"/>
  <c r="O424" i="5" s="1"/>
  <c r="A424" i="5"/>
  <c r="N424" i="5" s="1"/>
  <c r="D423" i="5"/>
  <c r="C423" i="5"/>
  <c r="B423" i="5"/>
  <c r="O423" i="5" s="1"/>
  <c r="A423" i="5"/>
  <c r="N423" i="5" s="1"/>
  <c r="D422" i="5"/>
  <c r="C422" i="5"/>
  <c r="B422" i="5"/>
  <c r="O422" i="5" s="1"/>
  <c r="A422" i="5"/>
  <c r="N422" i="5" s="1"/>
  <c r="D421" i="5"/>
  <c r="C421" i="5"/>
  <c r="B421" i="5"/>
  <c r="O421" i="5" s="1"/>
  <c r="A421" i="5"/>
  <c r="N421" i="5" s="1"/>
  <c r="D420" i="5"/>
  <c r="C420" i="5"/>
  <c r="B420" i="5"/>
  <c r="O420" i="5" s="1"/>
  <c r="A420" i="5"/>
  <c r="N420" i="5" s="1"/>
  <c r="D419" i="5"/>
  <c r="C419" i="5"/>
  <c r="B419" i="5"/>
  <c r="O419" i="5" s="1"/>
  <c r="A419" i="5"/>
  <c r="N419" i="5" s="1"/>
  <c r="D418" i="5"/>
  <c r="C418" i="5"/>
  <c r="B418" i="5"/>
  <c r="O418" i="5" s="1"/>
  <c r="A418" i="5"/>
  <c r="N418" i="5" s="1"/>
  <c r="D417" i="5"/>
  <c r="C417" i="5"/>
  <c r="B417" i="5"/>
  <c r="O417" i="5" s="1"/>
  <c r="A417" i="5"/>
  <c r="N417" i="5" s="1"/>
  <c r="D416" i="5"/>
  <c r="C416" i="5"/>
  <c r="B416" i="5"/>
  <c r="O416" i="5" s="1"/>
  <c r="A416" i="5"/>
  <c r="N416" i="5" s="1"/>
  <c r="D415" i="5"/>
  <c r="C415" i="5"/>
  <c r="B415" i="5"/>
  <c r="O415" i="5" s="1"/>
  <c r="A415" i="5"/>
  <c r="N415" i="5" s="1"/>
  <c r="D414" i="5"/>
  <c r="C414" i="5"/>
  <c r="B414" i="5"/>
  <c r="O414" i="5" s="1"/>
  <c r="A414" i="5"/>
  <c r="N414" i="5" s="1"/>
  <c r="D413" i="5"/>
  <c r="C413" i="5"/>
  <c r="B413" i="5"/>
  <c r="O413" i="5" s="1"/>
  <c r="A413" i="5"/>
  <c r="N413" i="5" s="1"/>
  <c r="D412" i="5"/>
  <c r="C412" i="5"/>
  <c r="B412" i="5"/>
  <c r="O412" i="5" s="1"/>
  <c r="A412" i="5"/>
  <c r="N412" i="5" s="1"/>
  <c r="D411" i="5"/>
  <c r="C411" i="5"/>
  <c r="B411" i="5"/>
  <c r="O411" i="5" s="1"/>
  <c r="A411" i="5"/>
  <c r="N411" i="5" s="1"/>
  <c r="D410" i="5"/>
  <c r="C410" i="5"/>
  <c r="B410" i="5"/>
  <c r="O410" i="5" s="1"/>
  <c r="A410" i="5"/>
  <c r="N410" i="5" s="1"/>
  <c r="D409" i="5"/>
  <c r="C409" i="5"/>
  <c r="B409" i="5"/>
  <c r="O409" i="5" s="1"/>
  <c r="A409" i="5"/>
  <c r="N409" i="5" s="1"/>
  <c r="D408" i="5"/>
  <c r="C408" i="5"/>
  <c r="B408" i="5"/>
  <c r="O408" i="5" s="1"/>
  <c r="A408" i="5"/>
  <c r="N408" i="5" s="1"/>
  <c r="D407" i="5"/>
  <c r="C407" i="5"/>
  <c r="B407" i="5"/>
  <c r="O407" i="5" s="1"/>
  <c r="A407" i="5"/>
  <c r="N407" i="5" s="1"/>
  <c r="D406" i="5"/>
  <c r="C406" i="5"/>
  <c r="B406" i="5"/>
  <c r="O406" i="5" s="1"/>
  <c r="A406" i="5"/>
  <c r="N406" i="5" s="1"/>
  <c r="D405" i="5"/>
  <c r="C405" i="5"/>
  <c r="B405" i="5"/>
  <c r="O405" i="5" s="1"/>
  <c r="A405" i="5"/>
  <c r="N405" i="5" s="1"/>
  <c r="D404" i="5"/>
  <c r="C404" i="5"/>
  <c r="B404" i="5"/>
  <c r="O404" i="5" s="1"/>
  <c r="A404" i="5"/>
  <c r="N404" i="5" s="1"/>
  <c r="D403" i="5"/>
  <c r="C403" i="5"/>
  <c r="B403" i="5"/>
  <c r="O403" i="5" s="1"/>
  <c r="A403" i="5"/>
  <c r="N403" i="5" s="1"/>
  <c r="D402" i="5"/>
  <c r="C402" i="5"/>
  <c r="B402" i="5"/>
  <c r="O402" i="5" s="1"/>
  <c r="A402" i="5"/>
  <c r="N402" i="5" s="1"/>
  <c r="D401" i="5"/>
  <c r="C401" i="5"/>
  <c r="B401" i="5"/>
  <c r="O401" i="5" s="1"/>
  <c r="A401" i="5"/>
  <c r="N401" i="5" s="1"/>
  <c r="D400" i="5"/>
  <c r="C400" i="5"/>
  <c r="B400" i="5"/>
  <c r="O400" i="5" s="1"/>
  <c r="A400" i="5"/>
  <c r="N400" i="5" s="1"/>
  <c r="D399" i="5"/>
  <c r="C399" i="5"/>
  <c r="B399" i="5"/>
  <c r="O399" i="5" s="1"/>
  <c r="A399" i="5"/>
  <c r="N399" i="5" s="1"/>
  <c r="D398" i="5"/>
  <c r="C398" i="5"/>
  <c r="B398" i="5"/>
  <c r="O398" i="5" s="1"/>
  <c r="A398" i="5"/>
  <c r="N398" i="5" s="1"/>
  <c r="D397" i="5"/>
  <c r="C397" i="5"/>
  <c r="B397" i="5"/>
  <c r="O397" i="5" s="1"/>
  <c r="A397" i="5"/>
  <c r="N397" i="5" s="1"/>
  <c r="D396" i="5"/>
  <c r="C396" i="5"/>
  <c r="B396" i="5"/>
  <c r="O396" i="5" s="1"/>
  <c r="A396" i="5"/>
  <c r="N396" i="5" s="1"/>
  <c r="D395" i="5"/>
  <c r="C395" i="5"/>
  <c r="B395" i="5"/>
  <c r="O395" i="5" s="1"/>
  <c r="A395" i="5"/>
  <c r="N395" i="5" s="1"/>
  <c r="D394" i="5"/>
  <c r="C394" i="5"/>
  <c r="B394" i="5"/>
  <c r="O394" i="5" s="1"/>
  <c r="A394" i="5"/>
  <c r="N394" i="5" s="1"/>
  <c r="D393" i="5"/>
  <c r="C393" i="5"/>
  <c r="B393" i="5"/>
  <c r="O393" i="5" s="1"/>
  <c r="A393" i="5"/>
  <c r="N393" i="5" s="1"/>
  <c r="D392" i="5"/>
  <c r="C392" i="5"/>
  <c r="B392" i="5"/>
  <c r="O392" i="5" s="1"/>
  <c r="A392" i="5"/>
  <c r="N392" i="5" s="1"/>
  <c r="D391" i="5"/>
  <c r="C391" i="5"/>
  <c r="B391" i="5"/>
  <c r="O391" i="5" s="1"/>
  <c r="A391" i="5"/>
  <c r="N391" i="5" s="1"/>
  <c r="D390" i="5"/>
  <c r="C390" i="5"/>
  <c r="B390" i="5"/>
  <c r="O390" i="5" s="1"/>
  <c r="A390" i="5"/>
  <c r="N390" i="5" s="1"/>
  <c r="D389" i="5"/>
  <c r="C389" i="5"/>
  <c r="B389" i="5"/>
  <c r="O389" i="5" s="1"/>
  <c r="A389" i="5"/>
  <c r="N389" i="5" s="1"/>
  <c r="D388" i="5"/>
  <c r="C388" i="5"/>
  <c r="B388" i="5"/>
  <c r="O388" i="5" s="1"/>
  <c r="A388" i="5"/>
  <c r="N388" i="5" s="1"/>
  <c r="D387" i="5"/>
  <c r="C387" i="5"/>
  <c r="B387" i="5"/>
  <c r="O387" i="5" s="1"/>
  <c r="A387" i="5"/>
  <c r="N387" i="5" s="1"/>
  <c r="D386" i="5"/>
  <c r="C386" i="5"/>
  <c r="B386" i="5"/>
  <c r="O386" i="5" s="1"/>
  <c r="A386" i="5"/>
  <c r="N386" i="5" s="1"/>
  <c r="D385" i="5"/>
  <c r="C385" i="5"/>
  <c r="B385" i="5"/>
  <c r="O385" i="5" s="1"/>
  <c r="A385" i="5"/>
  <c r="N385" i="5" s="1"/>
  <c r="D384" i="5"/>
  <c r="C384" i="5"/>
  <c r="B384" i="5"/>
  <c r="O384" i="5" s="1"/>
  <c r="A384" i="5"/>
  <c r="N384" i="5" s="1"/>
  <c r="D383" i="5"/>
  <c r="C383" i="5"/>
  <c r="B383" i="5"/>
  <c r="O383" i="5" s="1"/>
  <c r="A383" i="5"/>
  <c r="N383" i="5" s="1"/>
  <c r="D382" i="5"/>
  <c r="C382" i="5"/>
  <c r="B382" i="5"/>
  <c r="O382" i="5" s="1"/>
  <c r="A382" i="5"/>
  <c r="N382" i="5" s="1"/>
  <c r="D381" i="5"/>
  <c r="C381" i="5"/>
  <c r="B381" i="5"/>
  <c r="O381" i="5" s="1"/>
  <c r="A381" i="5"/>
  <c r="N381" i="5" s="1"/>
  <c r="D380" i="5"/>
  <c r="C380" i="5"/>
  <c r="B380" i="5"/>
  <c r="O380" i="5" s="1"/>
  <c r="A380" i="5"/>
  <c r="N380" i="5" s="1"/>
  <c r="D379" i="5"/>
  <c r="C379" i="5"/>
  <c r="B379" i="5"/>
  <c r="O379" i="5" s="1"/>
  <c r="A379" i="5"/>
  <c r="N379" i="5" s="1"/>
  <c r="D378" i="5"/>
  <c r="C378" i="5"/>
  <c r="B378" i="5"/>
  <c r="O378" i="5" s="1"/>
  <c r="A378" i="5"/>
  <c r="N378" i="5" s="1"/>
  <c r="D377" i="5"/>
  <c r="C377" i="5"/>
  <c r="B377" i="5"/>
  <c r="O377" i="5" s="1"/>
  <c r="A377" i="5"/>
  <c r="N377" i="5" s="1"/>
  <c r="D376" i="5"/>
  <c r="C376" i="5"/>
  <c r="B376" i="5"/>
  <c r="O376" i="5" s="1"/>
  <c r="A376" i="5"/>
  <c r="N376" i="5" s="1"/>
  <c r="D375" i="5"/>
  <c r="C375" i="5"/>
  <c r="B375" i="5"/>
  <c r="O375" i="5" s="1"/>
  <c r="A375" i="5"/>
  <c r="N375" i="5" s="1"/>
  <c r="D374" i="5"/>
  <c r="C374" i="5"/>
  <c r="B374" i="5"/>
  <c r="O374" i="5" s="1"/>
  <c r="A374" i="5"/>
  <c r="N374" i="5" s="1"/>
  <c r="D373" i="5"/>
  <c r="C373" i="5"/>
  <c r="B373" i="5"/>
  <c r="O373" i="5" s="1"/>
  <c r="A373" i="5"/>
  <c r="N373" i="5" s="1"/>
  <c r="D372" i="5"/>
  <c r="C372" i="5"/>
  <c r="B372" i="5"/>
  <c r="O372" i="5" s="1"/>
  <c r="A372" i="5"/>
  <c r="N372" i="5" s="1"/>
  <c r="D371" i="5"/>
  <c r="C371" i="5"/>
  <c r="B371" i="5"/>
  <c r="O371" i="5" s="1"/>
  <c r="A371" i="5"/>
  <c r="N371" i="5" s="1"/>
  <c r="D370" i="5"/>
  <c r="C370" i="5"/>
  <c r="B370" i="5"/>
  <c r="O370" i="5" s="1"/>
  <c r="A370" i="5"/>
  <c r="N370" i="5" s="1"/>
  <c r="D369" i="5"/>
  <c r="C369" i="5"/>
  <c r="B369" i="5"/>
  <c r="O369" i="5" s="1"/>
  <c r="A369" i="5"/>
  <c r="N369" i="5" s="1"/>
  <c r="D368" i="5"/>
  <c r="C368" i="5"/>
  <c r="B368" i="5"/>
  <c r="O368" i="5" s="1"/>
  <c r="A368" i="5"/>
  <c r="N368" i="5" s="1"/>
  <c r="D367" i="5"/>
  <c r="C367" i="5"/>
  <c r="B367" i="5"/>
  <c r="O367" i="5" s="1"/>
  <c r="A367" i="5"/>
  <c r="N367" i="5" s="1"/>
  <c r="D366" i="5"/>
  <c r="C366" i="5"/>
  <c r="B366" i="5"/>
  <c r="O366" i="5" s="1"/>
  <c r="A366" i="5"/>
  <c r="N366" i="5" s="1"/>
  <c r="D365" i="5"/>
  <c r="C365" i="5"/>
  <c r="B365" i="5"/>
  <c r="O365" i="5" s="1"/>
  <c r="A365" i="5"/>
  <c r="N365" i="5" s="1"/>
  <c r="B364" i="5"/>
  <c r="O364" i="5" s="1"/>
  <c r="A364" i="5"/>
  <c r="N364" i="5" s="1"/>
  <c r="B363" i="5"/>
  <c r="O363" i="5" s="1"/>
  <c r="A363" i="5"/>
  <c r="N363" i="5" s="1"/>
  <c r="B362" i="5"/>
  <c r="O362" i="5" s="1"/>
  <c r="A362" i="5"/>
  <c r="N362" i="5" s="1"/>
  <c r="B361" i="5"/>
  <c r="O361" i="5" s="1"/>
  <c r="A361" i="5"/>
  <c r="N361" i="5" s="1"/>
  <c r="B360" i="5"/>
  <c r="O360" i="5" s="1"/>
  <c r="A360" i="5"/>
  <c r="N360" i="5" s="1"/>
  <c r="B359" i="5"/>
  <c r="O359" i="5" s="1"/>
  <c r="A359" i="5"/>
  <c r="N359" i="5" s="1"/>
  <c r="B358" i="5"/>
  <c r="O358" i="5" s="1"/>
  <c r="A358" i="5"/>
  <c r="N358" i="5" s="1"/>
  <c r="B357" i="5"/>
  <c r="O357" i="5" s="1"/>
  <c r="A357" i="5"/>
  <c r="N357" i="5" s="1"/>
  <c r="B356" i="5"/>
  <c r="O356" i="5" s="1"/>
  <c r="A356" i="5"/>
  <c r="N356" i="5" s="1"/>
  <c r="B355" i="5"/>
  <c r="O355" i="5" s="1"/>
  <c r="A355" i="5"/>
  <c r="N355" i="5" s="1"/>
  <c r="B354" i="5"/>
  <c r="O354" i="5" s="1"/>
  <c r="A354" i="5"/>
  <c r="N354" i="5" s="1"/>
  <c r="B353" i="5"/>
  <c r="O353" i="5" s="1"/>
  <c r="A353" i="5"/>
  <c r="N353" i="5" s="1"/>
  <c r="B352" i="5"/>
  <c r="O352" i="5" s="1"/>
  <c r="A352" i="5"/>
  <c r="N352" i="5" s="1"/>
  <c r="B351" i="5"/>
  <c r="O351" i="5" s="1"/>
  <c r="A351" i="5"/>
  <c r="N351" i="5" s="1"/>
  <c r="B350" i="5"/>
  <c r="O350" i="5" s="1"/>
  <c r="A350" i="5"/>
  <c r="N350" i="5" s="1"/>
  <c r="B349" i="5"/>
  <c r="O349" i="5" s="1"/>
  <c r="A349" i="5"/>
  <c r="N349" i="5" s="1"/>
  <c r="B348" i="5"/>
  <c r="O348" i="5" s="1"/>
  <c r="A348" i="5"/>
  <c r="N348" i="5" s="1"/>
  <c r="B347" i="5"/>
  <c r="O347" i="5" s="1"/>
  <c r="A347" i="5"/>
  <c r="N347" i="5" s="1"/>
  <c r="B346" i="5"/>
  <c r="O346" i="5" s="1"/>
  <c r="A346" i="5"/>
  <c r="N346" i="5" s="1"/>
  <c r="B345" i="5"/>
  <c r="O345" i="5" s="1"/>
  <c r="A345" i="5"/>
  <c r="N345" i="5" s="1"/>
  <c r="B344" i="5"/>
  <c r="O344" i="5" s="1"/>
  <c r="A344" i="5"/>
  <c r="N344" i="5" s="1"/>
  <c r="B343" i="5"/>
  <c r="O343" i="5" s="1"/>
  <c r="A343" i="5"/>
  <c r="N343" i="5" s="1"/>
  <c r="B342" i="5"/>
  <c r="O342" i="5" s="1"/>
  <c r="A342" i="5"/>
  <c r="N342" i="5" s="1"/>
  <c r="B341" i="5"/>
  <c r="O341" i="5" s="1"/>
  <c r="A341" i="5"/>
  <c r="N341" i="5" s="1"/>
  <c r="B340" i="5"/>
  <c r="O340" i="5" s="1"/>
  <c r="A340" i="5"/>
  <c r="N340" i="5" s="1"/>
  <c r="B339" i="5"/>
  <c r="O339" i="5" s="1"/>
  <c r="A339" i="5"/>
  <c r="N339" i="5" s="1"/>
  <c r="B338" i="5"/>
  <c r="O338" i="5" s="1"/>
  <c r="A338" i="5"/>
  <c r="N338" i="5" s="1"/>
  <c r="B337" i="5"/>
  <c r="O337" i="5" s="1"/>
  <c r="A337" i="5"/>
  <c r="N337" i="5" s="1"/>
  <c r="B336" i="5"/>
  <c r="O336" i="5" s="1"/>
  <c r="A336" i="5"/>
  <c r="N336" i="5" s="1"/>
  <c r="B335" i="5"/>
  <c r="O335" i="5" s="1"/>
  <c r="A335" i="5"/>
  <c r="N335" i="5" s="1"/>
  <c r="B334" i="5"/>
  <c r="O334" i="5" s="1"/>
  <c r="A334" i="5"/>
  <c r="N334" i="5" s="1"/>
  <c r="B333" i="5"/>
  <c r="O333" i="5" s="1"/>
  <c r="A333" i="5"/>
  <c r="N333" i="5" s="1"/>
  <c r="B332" i="5"/>
  <c r="O332" i="5" s="1"/>
  <c r="A332" i="5"/>
  <c r="N332" i="5" s="1"/>
  <c r="B331" i="5"/>
  <c r="O331" i="5" s="1"/>
  <c r="A331" i="5"/>
  <c r="N331" i="5" s="1"/>
  <c r="B330" i="5"/>
  <c r="O330" i="5" s="1"/>
  <c r="A330" i="5"/>
  <c r="N330" i="5" s="1"/>
  <c r="B329" i="5"/>
  <c r="O329" i="5" s="1"/>
  <c r="A329" i="5"/>
  <c r="N329" i="5" s="1"/>
  <c r="B328" i="5"/>
  <c r="O328" i="5" s="1"/>
  <c r="A328" i="5"/>
  <c r="N328" i="5" s="1"/>
  <c r="B327" i="5"/>
  <c r="O327" i="5" s="1"/>
  <c r="A327" i="5"/>
  <c r="N327" i="5" s="1"/>
  <c r="B326" i="5"/>
  <c r="O326" i="5" s="1"/>
  <c r="A326" i="5"/>
  <c r="N326" i="5" s="1"/>
  <c r="B325" i="5"/>
  <c r="O325" i="5" s="1"/>
  <c r="A325" i="5"/>
  <c r="N325" i="5" s="1"/>
  <c r="B324" i="5"/>
  <c r="O324" i="5" s="1"/>
  <c r="A324" i="5"/>
  <c r="N324" i="5" s="1"/>
  <c r="B323" i="5"/>
  <c r="O323" i="5" s="1"/>
  <c r="A323" i="5"/>
  <c r="N323" i="5" s="1"/>
  <c r="B322" i="5"/>
  <c r="O322" i="5" s="1"/>
  <c r="A322" i="5"/>
  <c r="N322" i="5" s="1"/>
  <c r="B321" i="5"/>
  <c r="O321" i="5" s="1"/>
  <c r="A321" i="5"/>
  <c r="N321" i="5" s="1"/>
  <c r="B320" i="5"/>
  <c r="O320" i="5" s="1"/>
  <c r="A320" i="5"/>
  <c r="N320" i="5" s="1"/>
  <c r="B319" i="5"/>
  <c r="O319" i="5" s="1"/>
  <c r="A319" i="5"/>
  <c r="N319" i="5" s="1"/>
  <c r="B318" i="5"/>
  <c r="O318" i="5" s="1"/>
  <c r="A318" i="5"/>
  <c r="N318" i="5" s="1"/>
  <c r="B317" i="5"/>
  <c r="O317" i="5" s="1"/>
  <c r="A317" i="5"/>
  <c r="N317" i="5" s="1"/>
  <c r="B316" i="5"/>
  <c r="O316" i="5" s="1"/>
  <c r="A316" i="5"/>
  <c r="N316" i="5" s="1"/>
  <c r="B315" i="5"/>
  <c r="O315" i="5" s="1"/>
  <c r="A315" i="5"/>
  <c r="N315" i="5" s="1"/>
  <c r="B314" i="5"/>
  <c r="O314" i="5" s="1"/>
  <c r="A314" i="5"/>
  <c r="N314" i="5" s="1"/>
  <c r="B313" i="5"/>
  <c r="O313" i="5" s="1"/>
  <c r="A313" i="5"/>
  <c r="N313" i="5" s="1"/>
  <c r="B312" i="5"/>
  <c r="O312" i="5" s="1"/>
  <c r="A312" i="5"/>
  <c r="N312" i="5" s="1"/>
  <c r="B311" i="5"/>
  <c r="O311" i="5" s="1"/>
  <c r="A311" i="5"/>
  <c r="N311" i="5" s="1"/>
  <c r="B310" i="5"/>
  <c r="O310" i="5" s="1"/>
  <c r="A310" i="5"/>
  <c r="N310" i="5" s="1"/>
  <c r="B309" i="5"/>
  <c r="O309" i="5" s="1"/>
  <c r="A309" i="5"/>
  <c r="N309" i="5" s="1"/>
  <c r="B308" i="5"/>
  <c r="O308" i="5" s="1"/>
  <c r="A308" i="5"/>
  <c r="N308" i="5" s="1"/>
  <c r="B307" i="5"/>
  <c r="O307" i="5" s="1"/>
  <c r="A307" i="5"/>
  <c r="N307" i="5" s="1"/>
  <c r="B306" i="5"/>
  <c r="O306" i="5" s="1"/>
  <c r="A306" i="5"/>
  <c r="N306" i="5" s="1"/>
  <c r="B305" i="5"/>
  <c r="O305" i="5" s="1"/>
  <c r="A305" i="5"/>
  <c r="N305" i="5" s="1"/>
  <c r="B304" i="5"/>
  <c r="O304" i="5" s="1"/>
  <c r="A304" i="5"/>
  <c r="N304" i="5" s="1"/>
  <c r="B303" i="5"/>
  <c r="O303" i="5" s="1"/>
  <c r="A303" i="5"/>
  <c r="N303" i="5" s="1"/>
  <c r="B302" i="5"/>
  <c r="O302" i="5" s="1"/>
  <c r="A302" i="5"/>
  <c r="N302" i="5" s="1"/>
  <c r="B301" i="5"/>
  <c r="O301" i="5" s="1"/>
  <c r="A301" i="5"/>
  <c r="N301" i="5" s="1"/>
  <c r="B300" i="5"/>
  <c r="O300" i="5" s="1"/>
  <c r="A300" i="5"/>
  <c r="N300" i="5" s="1"/>
  <c r="B299" i="5"/>
  <c r="O299" i="5" s="1"/>
  <c r="A299" i="5"/>
  <c r="N299" i="5" s="1"/>
  <c r="B298" i="5"/>
  <c r="O298" i="5" s="1"/>
  <c r="A298" i="5"/>
  <c r="N298" i="5" s="1"/>
  <c r="B297" i="5"/>
  <c r="O297" i="5" s="1"/>
  <c r="A297" i="5"/>
  <c r="N297" i="5" s="1"/>
  <c r="B296" i="5"/>
  <c r="O296" i="5" s="1"/>
  <c r="A296" i="5"/>
  <c r="N296" i="5" s="1"/>
  <c r="B295" i="5"/>
  <c r="O295" i="5" s="1"/>
  <c r="A295" i="5"/>
  <c r="N295" i="5" s="1"/>
  <c r="B294" i="5"/>
  <c r="O294" i="5" s="1"/>
  <c r="A294" i="5"/>
  <c r="N294" i="5" s="1"/>
  <c r="B293" i="5"/>
  <c r="O293" i="5" s="1"/>
  <c r="A293" i="5"/>
  <c r="N293" i="5" s="1"/>
  <c r="B292" i="5"/>
  <c r="O292" i="5" s="1"/>
  <c r="A292" i="5"/>
  <c r="N292" i="5" s="1"/>
  <c r="B291" i="5"/>
  <c r="O291" i="5" s="1"/>
  <c r="A291" i="5"/>
  <c r="N291" i="5" s="1"/>
  <c r="B290" i="5"/>
  <c r="O290" i="5" s="1"/>
  <c r="A290" i="5"/>
  <c r="N290" i="5" s="1"/>
  <c r="B289" i="5"/>
  <c r="O289" i="5" s="1"/>
  <c r="A289" i="5"/>
  <c r="N289" i="5" s="1"/>
  <c r="B288" i="5"/>
  <c r="O288" i="5" s="1"/>
  <c r="A288" i="5"/>
  <c r="N288" i="5" s="1"/>
  <c r="B287" i="5"/>
  <c r="O287" i="5" s="1"/>
  <c r="A287" i="5"/>
  <c r="N287" i="5" s="1"/>
  <c r="B286" i="5"/>
  <c r="O286" i="5" s="1"/>
  <c r="A286" i="5"/>
  <c r="N286" i="5" s="1"/>
  <c r="B285" i="5"/>
  <c r="O285" i="5" s="1"/>
  <c r="A285" i="5"/>
  <c r="N285" i="5" s="1"/>
  <c r="B284" i="5"/>
  <c r="O284" i="5" s="1"/>
  <c r="A284" i="5"/>
  <c r="N284" i="5" s="1"/>
  <c r="B283" i="5"/>
  <c r="O283" i="5" s="1"/>
  <c r="A283" i="5"/>
  <c r="N283" i="5" s="1"/>
  <c r="B282" i="5"/>
  <c r="O282" i="5" s="1"/>
  <c r="A282" i="5"/>
  <c r="N282" i="5" s="1"/>
  <c r="B281" i="5"/>
  <c r="O281" i="5" s="1"/>
  <c r="A281" i="5"/>
  <c r="N281" i="5" s="1"/>
  <c r="B280" i="5"/>
  <c r="O280" i="5" s="1"/>
  <c r="A280" i="5"/>
  <c r="N280" i="5" s="1"/>
  <c r="B279" i="5"/>
  <c r="O279" i="5" s="1"/>
  <c r="A279" i="5"/>
  <c r="N279" i="5" s="1"/>
  <c r="B278" i="5"/>
  <c r="O278" i="5" s="1"/>
  <c r="A278" i="5"/>
  <c r="N278" i="5" s="1"/>
  <c r="B277" i="5"/>
  <c r="O277" i="5" s="1"/>
  <c r="A277" i="5"/>
  <c r="N277" i="5" s="1"/>
  <c r="B276" i="5"/>
  <c r="O276" i="5" s="1"/>
  <c r="A276" i="5"/>
  <c r="N276" i="5" s="1"/>
  <c r="B275" i="5"/>
  <c r="O275" i="5" s="1"/>
  <c r="A275" i="5"/>
  <c r="N275" i="5" s="1"/>
  <c r="B274" i="5"/>
  <c r="O274" i="5" s="1"/>
  <c r="A274" i="5"/>
  <c r="N274" i="5" s="1"/>
  <c r="B273" i="5"/>
  <c r="O273" i="5" s="1"/>
  <c r="A273" i="5"/>
  <c r="N273" i="5" s="1"/>
  <c r="B272" i="5"/>
  <c r="O272" i="5" s="1"/>
  <c r="A272" i="5"/>
  <c r="N272" i="5" s="1"/>
  <c r="B271" i="5"/>
  <c r="O271" i="5" s="1"/>
  <c r="A271" i="5"/>
  <c r="N271" i="5" s="1"/>
  <c r="B270" i="5"/>
  <c r="O270" i="5" s="1"/>
  <c r="A270" i="5"/>
  <c r="N270" i="5" s="1"/>
  <c r="B269" i="5"/>
  <c r="O269" i="5" s="1"/>
  <c r="A269" i="5"/>
  <c r="N269" i="5" s="1"/>
  <c r="B268" i="5"/>
  <c r="O268" i="5" s="1"/>
  <c r="A268" i="5"/>
  <c r="N268" i="5" s="1"/>
  <c r="B267" i="5"/>
  <c r="O267" i="5" s="1"/>
  <c r="A267" i="5"/>
  <c r="N267" i="5" s="1"/>
  <c r="B266" i="5"/>
  <c r="O266" i="5" s="1"/>
  <c r="A266" i="5"/>
  <c r="N266" i="5" s="1"/>
  <c r="B265" i="5"/>
  <c r="O265" i="5" s="1"/>
  <c r="A265" i="5"/>
  <c r="N265" i="5" s="1"/>
  <c r="B264" i="5"/>
  <c r="O264" i="5" s="1"/>
  <c r="A264" i="5"/>
  <c r="N264" i="5" s="1"/>
  <c r="B263" i="5"/>
  <c r="O263" i="5" s="1"/>
  <c r="A263" i="5"/>
  <c r="N263" i="5" s="1"/>
  <c r="B262" i="5"/>
  <c r="O262" i="5" s="1"/>
  <c r="A262" i="5"/>
  <c r="N262" i="5" s="1"/>
  <c r="B261" i="5"/>
  <c r="O261" i="5" s="1"/>
  <c r="A261" i="5"/>
  <c r="N261" i="5" s="1"/>
  <c r="B260" i="5"/>
  <c r="O260" i="5" s="1"/>
  <c r="A260" i="5"/>
  <c r="N260" i="5" s="1"/>
  <c r="B259" i="5"/>
  <c r="O259" i="5" s="1"/>
  <c r="A259" i="5"/>
  <c r="N259" i="5" s="1"/>
  <c r="B258" i="5"/>
  <c r="O258" i="5" s="1"/>
  <c r="A258" i="5"/>
  <c r="N258" i="5" s="1"/>
  <c r="B257" i="5"/>
  <c r="O257" i="5" s="1"/>
  <c r="A257" i="5"/>
  <c r="N257" i="5" s="1"/>
  <c r="B256" i="5"/>
  <c r="O256" i="5" s="1"/>
  <c r="A256" i="5"/>
  <c r="N256" i="5" s="1"/>
  <c r="B255" i="5"/>
  <c r="O255" i="5" s="1"/>
  <c r="A255" i="5"/>
  <c r="N255" i="5" s="1"/>
  <c r="B254" i="5"/>
  <c r="O254" i="5" s="1"/>
  <c r="A254" i="5"/>
  <c r="N254" i="5" s="1"/>
  <c r="B253" i="5"/>
  <c r="O253" i="5" s="1"/>
  <c r="A253" i="5"/>
  <c r="N253" i="5" s="1"/>
  <c r="B252" i="5"/>
  <c r="O252" i="5" s="1"/>
  <c r="A252" i="5"/>
  <c r="N252" i="5" s="1"/>
  <c r="B251" i="5"/>
  <c r="O251" i="5" s="1"/>
  <c r="A251" i="5"/>
  <c r="N251" i="5" s="1"/>
  <c r="B250" i="5"/>
  <c r="O250" i="5" s="1"/>
  <c r="A250" i="5"/>
  <c r="N250" i="5" s="1"/>
  <c r="B249" i="5"/>
  <c r="O249" i="5" s="1"/>
  <c r="A249" i="5"/>
  <c r="N249" i="5" s="1"/>
  <c r="B248" i="5"/>
  <c r="O248" i="5" s="1"/>
  <c r="A248" i="5"/>
  <c r="N248" i="5" s="1"/>
  <c r="B247" i="5"/>
  <c r="O247" i="5" s="1"/>
  <c r="A247" i="5"/>
  <c r="N247" i="5" s="1"/>
  <c r="B246" i="5"/>
  <c r="O246" i="5" s="1"/>
  <c r="A246" i="5"/>
  <c r="N246" i="5" s="1"/>
  <c r="B245" i="5"/>
  <c r="O245" i="5" s="1"/>
  <c r="A245" i="5"/>
  <c r="N245" i="5" s="1"/>
  <c r="B244" i="5"/>
  <c r="O244" i="5" s="1"/>
  <c r="A244" i="5"/>
  <c r="N244" i="5" s="1"/>
  <c r="B243" i="5"/>
  <c r="O243" i="5" s="1"/>
  <c r="A243" i="5"/>
  <c r="N243" i="5" s="1"/>
  <c r="B242" i="5"/>
  <c r="O242" i="5" s="1"/>
  <c r="A242" i="5"/>
  <c r="N242" i="5" s="1"/>
  <c r="B241" i="5"/>
  <c r="O241" i="5" s="1"/>
  <c r="A241" i="5"/>
  <c r="N241" i="5" s="1"/>
  <c r="B240" i="5"/>
  <c r="O240" i="5" s="1"/>
  <c r="A240" i="5"/>
  <c r="N240" i="5" s="1"/>
  <c r="B239" i="5"/>
  <c r="O239" i="5" s="1"/>
  <c r="A239" i="5"/>
  <c r="N239" i="5" s="1"/>
  <c r="B238" i="5"/>
  <c r="O238" i="5" s="1"/>
  <c r="A238" i="5"/>
  <c r="N238" i="5" s="1"/>
  <c r="B237" i="5"/>
  <c r="O237" i="5" s="1"/>
  <c r="A237" i="5"/>
  <c r="N237" i="5" s="1"/>
  <c r="B236" i="5"/>
  <c r="O236" i="5" s="1"/>
  <c r="A236" i="5"/>
  <c r="N236" i="5" s="1"/>
  <c r="B235" i="5"/>
  <c r="O235" i="5" s="1"/>
  <c r="A235" i="5"/>
  <c r="N235" i="5" s="1"/>
  <c r="B234" i="5"/>
  <c r="O234" i="5" s="1"/>
  <c r="A234" i="5"/>
  <c r="N234" i="5" s="1"/>
  <c r="B233" i="5"/>
  <c r="O233" i="5" s="1"/>
  <c r="A233" i="5"/>
  <c r="N233" i="5" s="1"/>
  <c r="B232" i="5"/>
  <c r="O232" i="5" s="1"/>
  <c r="A232" i="5"/>
  <c r="N232" i="5" s="1"/>
  <c r="B231" i="5"/>
  <c r="O231" i="5" s="1"/>
  <c r="A231" i="5"/>
  <c r="N231" i="5" s="1"/>
  <c r="B230" i="5"/>
  <c r="O230" i="5" s="1"/>
  <c r="A230" i="5"/>
  <c r="N230" i="5" s="1"/>
  <c r="B229" i="5"/>
  <c r="O229" i="5" s="1"/>
  <c r="A229" i="5"/>
  <c r="N229" i="5" s="1"/>
  <c r="B228" i="5"/>
  <c r="O228" i="5" s="1"/>
  <c r="A228" i="5"/>
  <c r="N228" i="5" s="1"/>
  <c r="B227" i="5"/>
  <c r="O227" i="5" s="1"/>
  <c r="A227" i="5"/>
  <c r="N227" i="5" s="1"/>
  <c r="B226" i="5"/>
  <c r="O226" i="5" s="1"/>
  <c r="A226" i="5"/>
  <c r="N226" i="5" s="1"/>
  <c r="B225" i="5"/>
  <c r="O225" i="5" s="1"/>
  <c r="A225" i="5"/>
  <c r="N225" i="5" s="1"/>
  <c r="B224" i="5"/>
  <c r="O224" i="5" s="1"/>
  <c r="A224" i="5"/>
  <c r="N224" i="5" s="1"/>
  <c r="B223" i="5"/>
  <c r="O223" i="5" s="1"/>
  <c r="A223" i="5"/>
  <c r="N223" i="5" s="1"/>
  <c r="B222" i="5"/>
  <c r="O222" i="5" s="1"/>
  <c r="A222" i="5"/>
  <c r="N222" i="5" s="1"/>
  <c r="B221" i="5"/>
  <c r="O221" i="5" s="1"/>
  <c r="A221" i="5"/>
  <c r="N221" i="5" s="1"/>
  <c r="B220" i="5"/>
  <c r="O220" i="5" s="1"/>
  <c r="A220" i="5"/>
  <c r="N220" i="5" s="1"/>
  <c r="B219" i="5"/>
  <c r="O219" i="5" s="1"/>
  <c r="A219" i="5"/>
  <c r="N219" i="5" s="1"/>
  <c r="B218" i="5"/>
  <c r="O218" i="5" s="1"/>
  <c r="A218" i="5"/>
  <c r="N218" i="5" s="1"/>
  <c r="B217" i="5"/>
  <c r="O217" i="5" s="1"/>
  <c r="A217" i="5"/>
  <c r="N217" i="5" s="1"/>
  <c r="B216" i="5"/>
  <c r="O216" i="5" s="1"/>
  <c r="A216" i="5"/>
  <c r="N216" i="5" s="1"/>
  <c r="B215" i="5"/>
  <c r="O215" i="5" s="1"/>
  <c r="A215" i="5"/>
  <c r="N215" i="5" s="1"/>
  <c r="B214" i="5"/>
  <c r="O214" i="5" s="1"/>
  <c r="A214" i="5"/>
  <c r="N214" i="5" s="1"/>
  <c r="B213" i="5"/>
  <c r="O213" i="5" s="1"/>
  <c r="A213" i="5"/>
  <c r="N213" i="5" s="1"/>
  <c r="B212" i="5"/>
  <c r="O212" i="5" s="1"/>
  <c r="A212" i="5"/>
  <c r="N212" i="5" s="1"/>
  <c r="B211" i="5"/>
  <c r="O211" i="5" s="1"/>
  <c r="A211" i="5"/>
  <c r="N211" i="5" s="1"/>
  <c r="B210" i="5"/>
  <c r="O210" i="5" s="1"/>
  <c r="A210" i="5"/>
  <c r="N210" i="5" s="1"/>
  <c r="B209" i="5"/>
  <c r="O209" i="5" s="1"/>
  <c r="A209" i="5"/>
  <c r="N209" i="5" s="1"/>
  <c r="B208" i="5"/>
  <c r="O208" i="5" s="1"/>
  <c r="A208" i="5"/>
  <c r="N208" i="5" s="1"/>
  <c r="B207" i="5"/>
  <c r="O207" i="5" s="1"/>
  <c r="A207" i="5"/>
  <c r="N207" i="5" s="1"/>
  <c r="B206" i="5"/>
  <c r="O206" i="5" s="1"/>
  <c r="A206" i="5"/>
  <c r="N206" i="5" s="1"/>
  <c r="B205" i="5"/>
  <c r="O205" i="5" s="1"/>
  <c r="A205" i="5"/>
  <c r="N205" i="5" s="1"/>
  <c r="B204" i="5"/>
  <c r="O204" i="5" s="1"/>
  <c r="A204" i="5"/>
  <c r="N204" i="5" s="1"/>
  <c r="B203" i="5"/>
  <c r="O203" i="5" s="1"/>
  <c r="A203" i="5"/>
  <c r="N203" i="5" s="1"/>
  <c r="B202" i="5"/>
  <c r="O202" i="5" s="1"/>
  <c r="A202" i="5"/>
  <c r="N202" i="5" s="1"/>
  <c r="B201" i="5"/>
  <c r="O201" i="5" s="1"/>
  <c r="A201" i="5"/>
  <c r="N201" i="5" s="1"/>
  <c r="B200" i="5"/>
  <c r="O200" i="5" s="1"/>
  <c r="A200" i="5"/>
  <c r="N200" i="5" s="1"/>
  <c r="B199" i="5"/>
  <c r="O199" i="5" s="1"/>
  <c r="A199" i="5"/>
  <c r="N199" i="5" s="1"/>
  <c r="B198" i="5"/>
  <c r="O198" i="5" s="1"/>
  <c r="A198" i="5"/>
  <c r="N198" i="5" s="1"/>
  <c r="B197" i="5"/>
  <c r="O197" i="5" s="1"/>
  <c r="A197" i="5"/>
  <c r="N197" i="5" s="1"/>
  <c r="B196" i="5"/>
  <c r="O196" i="5" s="1"/>
  <c r="A196" i="5"/>
  <c r="N196" i="5" s="1"/>
  <c r="B195" i="5"/>
  <c r="O195" i="5" s="1"/>
  <c r="A195" i="5"/>
  <c r="N195" i="5" s="1"/>
  <c r="B194" i="5"/>
  <c r="O194" i="5" s="1"/>
  <c r="A194" i="5"/>
  <c r="N194" i="5" s="1"/>
  <c r="B193" i="5"/>
  <c r="O193" i="5" s="1"/>
  <c r="A193" i="5"/>
  <c r="N193" i="5" s="1"/>
  <c r="B192" i="5"/>
  <c r="O192" i="5" s="1"/>
  <c r="A192" i="5"/>
  <c r="N192" i="5" s="1"/>
  <c r="B191" i="5"/>
  <c r="O191" i="5" s="1"/>
  <c r="A191" i="5"/>
  <c r="N191" i="5" s="1"/>
  <c r="B190" i="5"/>
  <c r="O190" i="5" s="1"/>
  <c r="A190" i="5"/>
  <c r="N190" i="5" s="1"/>
  <c r="B189" i="5"/>
  <c r="O189" i="5" s="1"/>
  <c r="A189" i="5"/>
  <c r="N189" i="5" s="1"/>
  <c r="B188" i="5"/>
  <c r="O188" i="5" s="1"/>
  <c r="A188" i="5"/>
  <c r="N188" i="5" s="1"/>
  <c r="B187" i="5"/>
  <c r="O187" i="5" s="1"/>
  <c r="A187" i="5"/>
  <c r="N187" i="5" s="1"/>
  <c r="B186" i="5"/>
  <c r="O186" i="5" s="1"/>
  <c r="A186" i="5"/>
  <c r="N186" i="5" s="1"/>
  <c r="B185" i="5"/>
  <c r="O185" i="5" s="1"/>
  <c r="A185" i="5"/>
  <c r="N185" i="5" s="1"/>
  <c r="B183" i="5"/>
  <c r="O183" i="5" s="1"/>
  <c r="A183" i="5"/>
  <c r="N183" i="5" s="1"/>
  <c r="B182" i="5"/>
  <c r="O182" i="5" s="1"/>
  <c r="A182" i="5"/>
  <c r="N182" i="5" s="1"/>
  <c r="B181" i="5"/>
  <c r="O181" i="5" s="1"/>
  <c r="A181" i="5"/>
  <c r="N181" i="5" s="1"/>
  <c r="B180" i="5"/>
  <c r="O180" i="5" s="1"/>
  <c r="A180" i="5"/>
  <c r="N180" i="5" s="1"/>
  <c r="B179" i="5"/>
  <c r="O179" i="5" s="1"/>
  <c r="A179" i="5"/>
  <c r="N179" i="5" s="1"/>
  <c r="B178" i="5"/>
  <c r="O178" i="5" s="1"/>
  <c r="A178" i="5"/>
  <c r="N178" i="5" s="1"/>
  <c r="B177" i="5"/>
  <c r="O177" i="5" s="1"/>
  <c r="A177" i="5"/>
  <c r="N177" i="5" s="1"/>
  <c r="B176" i="5"/>
  <c r="O176" i="5" s="1"/>
  <c r="A176" i="5"/>
  <c r="N176" i="5" s="1"/>
  <c r="B175" i="5"/>
  <c r="O175" i="5" s="1"/>
  <c r="A175" i="5"/>
  <c r="N175" i="5" s="1"/>
  <c r="B174" i="5"/>
  <c r="O174" i="5" s="1"/>
  <c r="A174" i="5"/>
  <c r="N174" i="5" s="1"/>
  <c r="B173" i="5"/>
  <c r="O173" i="5" s="1"/>
  <c r="A173" i="5"/>
  <c r="N173" i="5" s="1"/>
  <c r="B172" i="5"/>
  <c r="O172" i="5" s="1"/>
  <c r="A172" i="5"/>
  <c r="N172" i="5" s="1"/>
  <c r="B171" i="5"/>
  <c r="O171" i="5" s="1"/>
  <c r="A171" i="5"/>
  <c r="N171" i="5" s="1"/>
  <c r="B170" i="5"/>
  <c r="O170" i="5" s="1"/>
  <c r="A170" i="5"/>
  <c r="N170" i="5" s="1"/>
  <c r="B169" i="5"/>
  <c r="O169" i="5" s="1"/>
  <c r="A169" i="5"/>
  <c r="N169" i="5" s="1"/>
  <c r="B168" i="5"/>
  <c r="O168" i="5" s="1"/>
  <c r="A168" i="5"/>
  <c r="N168" i="5" s="1"/>
  <c r="B167" i="5"/>
  <c r="O167" i="5" s="1"/>
  <c r="A167" i="5"/>
  <c r="N167" i="5" s="1"/>
  <c r="B166" i="5"/>
  <c r="O166" i="5" s="1"/>
  <c r="A166" i="5"/>
  <c r="N166" i="5" s="1"/>
  <c r="B165" i="5"/>
  <c r="O165" i="5" s="1"/>
  <c r="A165" i="5"/>
  <c r="N165" i="5" s="1"/>
  <c r="B164" i="5"/>
  <c r="O164" i="5" s="1"/>
  <c r="A164" i="5"/>
  <c r="N164" i="5" s="1"/>
  <c r="B163" i="5"/>
  <c r="O163" i="5" s="1"/>
  <c r="A163" i="5"/>
  <c r="N163" i="5" s="1"/>
  <c r="B162" i="5"/>
  <c r="O162" i="5" s="1"/>
  <c r="A162" i="5"/>
  <c r="N162" i="5" s="1"/>
  <c r="B161" i="5"/>
  <c r="O161" i="5" s="1"/>
  <c r="A161" i="5"/>
  <c r="N161" i="5" s="1"/>
  <c r="B160" i="5"/>
  <c r="O160" i="5" s="1"/>
  <c r="A160" i="5"/>
  <c r="N160" i="5" s="1"/>
  <c r="B159" i="5"/>
  <c r="O159" i="5" s="1"/>
  <c r="A159" i="5"/>
  <c r="N159" i="5" s="1"/>
  <c r="B158" i="5"/>
  <c r="O158" i="5" s="1"/>
  <c r="A158" i="5"/>
  <c r="N158" i="5" s="1"/>
  <c r="B157" i="5"/>
  <c r="O157" i="5" s="1"/>
  <c r="A157" i="5"/>
  <c r="N157" i="5" s="1"/>
  <c r="B156" i="5"/>
  <c r="O156" i="5" s="1"/>
  <c r="A156" i="5"/>
  <c r="N156" i="5" s="1"/>
  <c r="B155" i="5"/>
  <c r="O155" i="5" s="1"/>
  <c r="A155" i="5"/>
  <c r="N155" i="5" s="1"/>
  <c r="B154" i="5"/>
  <c r="O154" i="5" s="1"/>
  <c r="A154" i="5"/>
  <c r="N154" i="5" s="1"/>
  <c r="B153" i="5"/>
  <c r="O153" i="5" s="1"/>
  <c r="A153" i="5"/>
  <c r="N153" i="5" s="1"/>
  <c r="B152" i="5"/>
  <c r="O152" i="5" s="1"/>
  <c r="A152" i="5"/>
  <c r="N152" i="5" s="1"/>
  <c r="B151" i="5"/>
  <c r="O151" i="5" s="1"/>
  <c r="A151" i="5"/>
  <c r="N151" i="5" s="1"/>
  <c r="B150" i="5"/>
  <c r="O150" i="5" s="1"/>
  <c r="A150" i="5"/>
  <c r="N150" i="5" s="1"/>
  <c r="B149" i="5"/>
  <c r="O149" i="5" s="1"/>
  <c r="A149" i="5"/>
  <c r="N149" i="5" s="1"/>
  <c r="B148" i="5"/>
  <c r="O148" i="5" s="1"/>
  <c r="A148" i="5"/>
  <c r="N148" i="5" s="1"/>
  <c r="B147" i="5"/>
  <c r="O147" i="5" s="1"/>
  <c r="A147" i="5"/>
  <c r="N147" i="5" s="1"/>
  <c r="B146" i="5"/>
  <c r="O146" i="5" s="1"/>
  <c r="A146" i="5"/>
  <c r="N146" i="5" s="1"/>
  <c r="B145" i="5"/>
  <c r="O145" i="5" s="1"/>
  <c r="A145" i="5"/>
  <c r="N145" i="5" s="1"/>
  <c r="B144" i="5"/>
  <c r="O144" i="5" s="1"/>
  <c r="A144" i="5"/>
  <c r="N144" i="5" s="1"/>
  <c r="B143" i="5"/>
  <c r="O143" i="5" s="1"/>
  <c r="A143" i="5"/>
  <c r="N143" i="5" s="1"/>
  <c r="B142" i="5"/>
  <c r="O142" i="5" s="1"/>
  <c r="A142" i="5"/>
  <c r="N142" i="5" s="1"/>
  <c r="B141" i="5"/>
  <c r="O141" i="5" s="1"/>
  <c r="A141" i="5"/>
  <c r="N141" i="5" s="1"/>
  <c r="B140" i="5"/>
  <c r="O140" i="5" s="1"/>
  <c r="A140" i="5"/>
  <c r="N140" i="5" s="1"/>
  <c r="B139" i="5"/>
  <c r="O139" i="5" s="1"/>
  <c r="A139" i="5"/>
  <c r="N139" i="5" s="1"/>
  <c r="B138" i="5"/>
  <c r="O138" i="5" s="1"/>
  <c r="A138" i="5"/>
  <c r="N138" i="5" s="1"/>
  <c r="B137" i="5"/>
  <c r="O137" i="5" s="1"/>
  <c r="A137" i="5"/>
  <c r="N137" i="5" s="1"/>
  <c r="B136" i="5"/>
  <c r="O136" i="5" s="1"/>
  <c r="A136" i="5"/>
  <c r="N136" i="5" s="1"/>
  <c r="B135" i="5"/>
  <c r="O135" i="5" s="1"/>
  <c r="A135" i="5"/>
  <c r="N135" i="5" s="1"/>
  <c r="B134" i="5"/>
  <c r="O134" i="5" s="1"/>
  <c r="A134" i="5"/>
  <c r="N134" i="5" s="1"/>
  <c r="B133" i="5"/>
  <c r="O133" i="5" s="1"/>
  <c r="A133" i="5"/>
  <c r="N133" i="5" s="1"/>
  <c r="B132" i="5"/>
  <c r="O132" i="5" s="1"/>
  <c r="A132" i="5"/>
  <c r="N132" i="5" s="1"/>
  <c r="B131" i="5"/>
  <c r="O131" i="5" s="1"/>
  <c r="A131" i="5"/>
  <c r="N131" i="5" s="1"/>
  <c r="B130" i="5"/>
  <c r="O130" i="5" s="1"/>
  <c r="A130" i="5"/>
  <c r="N130" i="5" s="1"/>
  <c r="B129" i="5"/>
  <c r="O129" i="5" s="1"/>
  <c r="A129" i="5"/>
  <c r="N129" i="5" s="1"/>
  <c r="B128" i="5"/>
  <c r="O128" i="5" s="1"/>
  <c r="A128" i="5"/>
  <c r="N128" i="5" s="1"/>
  <c r="B127" i="5"/>
  <c r="O127" i="5" s="1"/>
  <c r="A127" i="5"/>
  <c r="N127" i="5" s="1"/>
  <c r="B126" i="5"/>
  <c r="O126" i="5" s="1"/>
  <c r="A126" i="5"/>
  <c r="N126" i="5" s="1"/>
  <c r="B125" i="5"/>
  <c r="O125" i="5" s="1"/>
  <c r="A125" i="5"/>
  <c r="N125" i="5" s="1"/>
  <c r="B124" i="5"/>
  <c r="O124" i="5" s="1"/>
  <c r="A124" i="5"/>
  <c r="N124" i="5" s="1"/>
  <c r="B123" i="5"/>
  <c r="O123" i="5" s="1"/>
  <c r="A123" i="5"/>
  <c r="N123" i="5" s="1"/>
  <c r="B122" i="5"/>
  <c r="O122" i="5" s="1"/>
  <c r="A122" i="5"/>
  <c r="N122" i="5" s="1"/>
  <c r="B121" i="5"/>
  <c r="O121" i="5" s="1"/>
  <c r="A121" i="5"/>
  <c r="N121" i="5" s="1"/>
  <c r="B120" i="5"/>
  <c r="O120" i="5" s="1"/>
  <c r="A120" i="5"/>
  <c r="N120" i="5" s="1"/>
  <c r="B119" i="5"/>
  <c r="O119" i="5" s="1"/>
  <c r="A119" i="5"/>
  <c r="N119" i="5" s="1"/>
  <c r="B118" i="5"/>
  <c r="O118" i="5" s="1"/>
  <c r="A118" i="5"/>
  <c r="N118" i="5" s="1"/>
  <c r="B117" i="5"/>
  <c r="O117" i="5" s="1"/>
  <c r="A117" i="5"/>
  <c r="N117" i="5" s="1"/>
  <c r="B116" i="5"/>
  <c r="O116" i="5" s="1"/>
  <c r="A116" i="5"/>
  <c r="N116" i="5" s="1"/>
  <c r="B115" i="5"/>
  <c r="O115" i="5" s="1"/>
  <c r="A115" i="5"/>
  <c r="N115" i="5" s="1"/>
  <c r="B114" i="5"/>
  <c r="O114" i="5" s="1"/>
  <c r="A114" i="5"/>
  <c r="N114" i="5" s="1"/>
  <c r="B113" i="5"/>
  <c r="O113" i="5" s="1"/>
  <c r="A113" i="5"/>
  <c r="N113" i="5" s="1"/>
  <c r="B112" i="5"/>
  <c r="O112" i="5" s="1"/>
  <c r="A112" i="5"/>
  <c r="N112" i="5" s="1"/>
  <c r="B111" i="5"/>
  <c r="O111" i="5" s="1"/>
  <c r="A111" i="5"/>
  <c r="N111" i="5" s="1"/>
  <c r="B110" i="5"/>
  <c r="O110" i="5" s="1"/>
  <c r="A110" i="5"/>
  <c r="N110" i="5" s="1"/>
  <c r="B109" i="5"/>
  <c r="O109" i="5" s="1"/>
  <c r="A109" i="5"/>
  <c r="N109" i="5" s="1"/>
  <c r="B108" i="5"/>
  <c r="O108" i="5" s="1"/>
  <c r="A108" i="5"/>
  <c r="N108" i="5" s="1"/>
  <c r="B107" i="5"/>
  <c r="O107" i="5" s="1"/>
  <c r="A107" i="5"/>
  <c r="N107" i="5" s="1"/>
  <c r="B106" i="5"/>
  <c r="O106" i="5" s="1"/>
  <c r="A106" i="5"/>
  <c r="N106" i="5" s="1"/>
  <c r="B105" i="5"/>
  <c r="O105" i="5" s="1"/>
  <c r="A105" i="5"/>
  <c r="N105" i="5" s="1"/>
  <c r="B104" i="5"/>
  <c r="O104" i="5" s="1"/>
  <c r="A104" i="5"/>
  <c r="N104" i="5" s="1"/>
  <c r="B103" i="5"/>
  <c r="O103" i="5" s="1"/>
  <c r="A103" i="5"/>
  <c r="N103" i="5" s="1"/>
  <c r="B102" i="5"/>
  <c r="O102" i="5" s="1"/>
  <c r="A102" i="5"/>
  <c r="N102" i="5" s="1"/>
  <c r="B101" i="5"/>
  <c r="O101" i="5" s="1"/>
  <c r="A101" i="5"/>
  <c r="N101" i="5" s="1"/>
  <c r="B100" i="5"/>
  <c r="O100" i="5" s="1"/>
  <c r="A100" i="5"/>
  <c r="N100" i="5" s="1"/>
  <c r="B99" i="5"/>
  <c r="O99" i="5" s="1"/>
  <c r="A99" i="5"/>
  <c r="N99" i="5" s="1"/>
  <c r="B98" i="5"/>
  <c r="O98" i="5" s="1"/>
  <c r="A98" i="5"/>
  <c r="N98" i="5" s="1"/>
  <c r="B97" i="5"/>
  <c r="O97" i="5" s="1"/>
  <c r="A97" i="5"/>
  <c r="N97" i="5" s="1"/>
  <c r="B96" i="5"/>
  <c r="O96" i="5" s="1"/>
  <c r="A96" i="5"/>
  <c r="N96" i="5" s="1"/>
  <c r="B95" i="5"/>
  <c r="O95" i="5" s="1"/>
  <c r="A95" i="5"/>
  <c r="N95" i="5" s="1"/>
  <c r="B94" i="5"/>
  <c r="O94" i="5" s="1"/>
  <c r="A94" i="5"/>
  <c r="N94" i="5" s="1"/>
  <c r="B93" i="5"/>
  <c r="O93" i="5" s="1"/>
  <c r="A93" i="5"/>
  <c r="N93" i="5" s="1"/>
  <c r="B92" i="5"/>
  <c r="O92" i="5" s="1"/>
  <c r="A92" i="5"/>
  <c r="N92" i="5" s="1"/>
  <c r="B91" i="5"/>
  <c r="O91" i="5" s="1"/>
  <c r="A91" i="5"/>
  <c r="N91" i="5" s="1"/>
  <c r="B90" i="5"/>
  <c r="O90" i="5" s="1"/>
  <c r="A90" i="5"/>
  <c r="N90" i="5" s="1"/>
  <c r="B89" i="5"/>
  <c r="O89" i="5" s="1"/>
  <c r="A89" i="5"/>
  <c r="N89" i="5" s="1"/>
  <c r="B88" i="5"/>
  <c r="O88" i="5" s="1"/>
  <c r="A88" i="5"/>
  <c r="N88" i="5" s="1"/>
  <c r="B87" i="5"/>
  <c r="O87" i="5" s="1"/>
  <c r="A87" i="5"/>
  <c r="N87" i="5" s="1"/>
  <c r="B86" i="5"/>
  <c r="O86" i="5" s="1"/>
  <c r="A86" i="5"/>
  <c r="N86" i="5" s="1"/>
  <c r="B85" i="5"/>
  <c r="O85" i="5" s="1"/>
  <c r="A85" i="5"/>
  <c r="N85" i="5" s="1"/>
  <c r="B84" i="5"/>
  <c r="O84" i="5" s="1"/>
  <c r="A84" i="5"/>
  <c r="N84" i="5" s="1"/>
  <c r="B83" i="5"/>
  <c r="O83" i="5" s="1"/>
  <c r="A83" i="5"/>
  <c r="N83" i="5" s="1"/>
  <c r="B82" i="5"/>
  <c r="O82" i="5" s="1"/>
  <c r="A82" i="5"/>
  <c r="N82" i="5" s="1"/>
  <c r="B81" i="5"/>
  <c r="O81" i="5" s="1"/>
  <c r="A81" i="5"/>
  <c r="N81" i="5" s="1"/>
  <c r="B80" i="5"/>
  <c r="O80" i="5" s="1"/>
  <c r="A80" i="5"/>
  <c r="N80" i="5" s="1"/>
  <c r="B79" i="5"/>
  <c r="O79" i="5" s="1"/>
  <c r="A79" i="5"/>
  <c r="N79" i="5" s="1"/>
  <c r="B78" i="5"/>
  <c r="O78" i="5" s="1"/>
  <c r="A78" i="5"/>
  <c r="N78" i="5" s="1"/>
  <c r="B77" i="5"/>
  <c r="O77" i="5" s="1"/>
  <c r="A77" i="5"/>
  <c r="N77" i="5" s="1"/>
  <c r="B76" i="5"/>
  <c r="O76" i="5" s="1"/>
  <c r="A76" i="5"/>
  <c r="N76" i="5" s="1"/>
  <c r="B75" i="5"/>
  <c r="O75" i="5" s="1"/>
  <c r="A75" i="5"/>
  <c r="N75" i="5" s="1"/>
  <c r="B74" i="5"/>
  <c r="O74" i="5" s="1"/>
  <c r="A74" i="5"/>
  <c r="N74" i="5" s="1"/>
  <c r="B73" i="5"/>
  <c r="O73" i="5" s="1"/>
  <c r="A73" i="5"/>
  <c r="N73" i="5" s="1"/>
  <c r="B72" i="5"/>
  <c r="O72" i="5" s="1"/>
  <c r="A72" i="5"/>
  <c r="N72" i="5" s="1"/>
  <c r="B71" i="5"/>
  <c r="O71" i="5" s="1"/>
  <c r="A71" i="5"/>
  <c r="N71" i="5" s="1"/>
  <c r="B70" i="5"/>
  <c r="O70" i="5" s="1"/>
  <c r="A70" i="5"/>
  <c r="N70" i="5" s="1"/>
  <c r="B69" i="5"/>
  <c r="O69" i="5" s="1"/>
  <c r="A69" i="5"/>
  <c r="N69" i="5" s="1"/>
  <c r="B68" i="5"/>
  <c r="O68" i="5" s="1"/>
  <c r="A68" i="5"/>
  <c r="N68" i="5" s="1"/>
  <c r="B67" i="5"/>
  <c r="O67" i="5" s="1"/>
  <c r="A67" i="5"/>
  <c r="N67" i="5" s="1"/>
  <c r="B66" i="5"/>
  <c r="O66" i="5" s="1"/>
  <c r="A66" i="5"/>
  <c r="N66" i="5" s="1"/>
  <c r="B65" i="5"/>
  <c r="O65" i="5" s="1"/>
  <c r="A65" i="5"/>
  <c r="N65" i="5" s="1"/>
  <c r="B64" i="5"/>
  <c r="O64" i="5" s="1"/>
  <c r="A64" i="5"/>
  <c r="N64" i="5" s="1"/>
  <c r="B63" i="5"/>
  <c r="O63" i="5" s="1"/>
  <c r="A63" i="5"/>
  <c r="N63" i="5" s="1"/>
  <c r="B62" i="5"/>
  <c r="O62" i="5" s="1"/>
  <c r="A62" i="5"/>
  <c r="N62" i="5" s="1"/>
  <c r="B61" i="5"/>
  <c r="O61" i="5" s="1"/>
  <c r="A61" i="5"/>
  <c r="N61" i="5" s="1"/>
  <c r="B60" i="5"/>
  <c r="O60" i="5" s="1"/>
  <c r="A60" i="5"/>
  <c r="N60" i="5" s="1"/>
  <c r="B59" i="5"/>
  <c r="O59" i="5" s="1"/>
  <c r="A59" i="5"/>
  <c r="N59" i="5" s="1"/>
  <c r="B58" i="5"/>
  <c r="O58" i="5" s="1"/>
  <c r="A58" i="5"/>
  <c r="N58" i="5" s="1"/>
  <c r="B57" i="5"/>
  <c r="O57" i="5" s="1"/>
  <c r="A57" i="5"/>
  <c r="N57" i="5" s="1"/>
  <c r="B56" i="5"/>
  <c r="O56" i="5" s="1"/>
  <c r="A56" i="5"/>
  <c r="N56" i="5" s="1"/>
  <c r="B55" i="5"/>
  <c r="O55" i="5" s="1"/>
  <c r="A55" i="5"/>
  <c r="N55" i="5" s="1"/>
  <c r="B54" i="5"/>
  <c r="O54" i="5" s="1"/>
  <c r="A54" i="5"/>
  <c r="N54" i="5" s="1"/>
  <c r="B53" i="5"/>
  <c r="O53" i="5" s="1"/>
  <c r="A53" i="5"/>
  <c r="N53" i="5" s="1"/>
  <c r="B52" i="5"/>
  <c r="O52" i="5" s="1"/>
  <c r="A52" i="5"/>
  <c r="N52" i="5" s="1"/>
  <c r="B51" i="5"/>
  <c r="O51" i="5" s="1"/>
  <c r="A51" i="5"/>
  <c r="N51" i="5" s="1"/>
  <c r="B50" i="5"/>
  <c r="O50" i="5" s="1"/>
  <c r="A50" i="5"/>
  <c r="N50" i="5" s="1"/>
  <c r="B49" i="5"/>
  <c r="O49" i="5" s="1"/>
  <c r="A49" i="5"/>
  <c r="N49" i="5" s="1"/>
  <c r="B48" i="5"/>
  <c r="O48" i="5" s="1"/>
  <c r="A48" i="5"/>
  <c r="N48" i="5" s="1"/>
  <c r="B47" i="5"/>
  <c r="O47" i="5" s="1"/>
  <c r="A47" i="5"/>
  <c r="N47" i="5" s="1"/>
  <c r="B46" i="5"/>
  <c r="O46" i="5" s="1"/>
  <c r="A46" i="5"/>
  <c r="N46" i="5" s="1"/>
  <c r="B45" i="5"/>
  <c r="O45" i="5" s="1"/>
  <c r="A45" i="5"/>
  <c r="N45" i="5" s="1"/>
  <c r="B44" i="5"/>
  <c r="O44" i="5" s="1"/>
  <c r="A44" i="5"/>
  <c r="N44" i="5" s="1"/>
  <c r="B43" i="5"/>
  <c r="O43" i="5" s="1"/>
  <c r="A43" i="5"/>
  <c r="N43" i="5" s="1"/>
  <c r="B42" i="5"/>
  <c r="O42" i="5" s="1"/>
  <c r="A42" i="5"/>
  <c r="N42" i="5" s="1"/>
  <c r="B41" i="5"/>
  <c r="O41" i="5" s="1"/>
  <c r="A41" i="5"/>
  <c r="N41" i="5" s="1"/>
  <c r="B40" i="5"/>
  <c r="O40" i="5" s="1"/>
  <c r="A40" i="5"/>
  <c r="N40" i="5" s="1"/>
  <c r="B39" i="5"/>
  <c r="O39" i="5" s="1"/>
  <c r="A39" i="5"/>
  <c r="N39" i="5" s="1"/>
  <c r="B38" i="5"/>
  <c r="O38" i="5" s="1"/>
  <c r="A38" i="5"/>
  <c r="N38" i="5" s="1"/>
  <c r="B37" i="5"/>
  <c r="O37" i="5" s="1"/>
  <c r="A37" i="5"/>
  <c r="N37" i="5" s="1"/>
  <c r="B36" i="5"/>
  <c r="O36" i="5" s="1"/>
  <c r="A36" i="5"/>
  <c r="N36" i="5" s="1"/>
  <c r="B35" i="5"/>
  <c r="O35" i="5" s="1"/>
  <c r="A35" i="5"/>
  <c r="N35" i="5" s="1"/>
  <c r="B34" i="5"/>
  <c r="O34" i="5" s="1"/>
  <c r="A34" i="5"/>
  <c r="N34" i="5" s="1"/>
  <c r="B33" i="5"/>
  <c r="O33" i="5" s="1"/>
  <c r="A33" i="5"/>
  <c r="N33" i="5" s="1"/>
  <c r="B32" i="5"/>
  <c r="O32" i="5" s="1"/>
  <c r="A32" i="5"/>
  <c r="N32" i="5" s="1"/>
  <c r="B31" i="5"/>
  <c r="O31" i="5" s="1"/>
  <c r="A31" i="5"/>
  <c r="N31" i="5" s="1"/>
  <c r="B30" i="5"/>
  <c r="O30" i="5" s="1"/>
  <c r="A30" i="5"/>
  <c r="N30" i="5" s="1"/>
  <c r="B29" i="5"/>
  <c r="O29" i="5" s="1"/>
  <c r="A29" i="5"/>
  <c r="N29" i="5" s="1"/>
  <c r="B28" i="5"/>
  <c r="O28" i="5" s="1"/>
  <c r="A28" i="5"/>
  <c r="N28" i="5" s="1"/>
  <c r="B27" i="5"/>
  <c r="O27" i="5" s="1"/>
  <c r="A27" i="5"/>
  <c r="N27" i="5" s="1"/>
  <c r="B26" i="5"/>
  <c r="O26" i="5" s="1"/>
  <c r="A26" i="5"/>
  <c r="N26" i="5" s="1"/>
  <c r="B25" i="5"/>
  <c r="O25" i="5" s="1"/>
  <c r="A25" i="5"/>
  <c r="N25" i="5" s="1"/>
  <c r="B24" i="5"/>
  <c r="O24" i="5" s="1"/>
  <c r="A24" i="5"/>
  <c r="N24" i="5" s="1"/>
  <c r="B23" i="5"/>
  <c r="O23" i="5" s="1"/>
  <c r="A23" i="5"/>
  <c r="N23" i="5" s="1"/>
  <c r="B22" i="5"/>
  <c r="O22" i="5" s="1"/>
  <c r="A22" i="5"/>
  <c r="N22" i="5" s="1"/>
  <c r="B21" i="5"/>
  <c r="O21" i="5" s="1"/>
  <c r="A21" i="5"/>
  <c r="N21" i="5" s="1"/>
  <c r="B20" i="5"/>
  <c r="O20" i="5" s="1"/>
  <c r="A20" i="5"/>
  <c r="N20" i="5" s="1"/>
  <c r="B19" i="5"/>
  <c r="O19" i="5" s="1"/>
  <c r="A19" i="5"/>
  <c r="N19" i="5" s="1"/>
  <c r="B18" i="5"/>
  <c r="O18" i="5" s="1"/>
  <c r="A18" i="5"/>
  <c r="N18" i="5" s="1"/>
  <c r="B17" i="5"/>
  <c r="O17" i="5" s="1"/>
  <c r="A17" i="5"/>
  <c r="N17" i="5" s="1"/>
  <c r="B16" i="5"/>
  <c r="O16" i="5" s="1"/>
  <c r="A16" i="5"/>
  <c r="N16" i="5" s="1"/>
  <c r="B15" i="5"/>
  <c r="O15" i="5" s="1"/>
  <c r="A15" i="5"/>
  <c r="N15" i="5" s="1"/>
  <c r="B14" i="5"/>
  <c r="O14" i="5" s="1"/>
  <c r="A14" i="5"/>
  <c r="N14" i="5" s="1"/>
  <c r="B13" i="5"/>
  <c r="O13" i="5" s="1"/>
  <c r="A13" i="5"/>
  <c r="N13" i="5" s="1"/>
  <c r="B12" i="5"/>
  <c r="O12" i="5" s="1"/>
  <c r="A12" i="5"/>
  <c r="N12" i="5" s="1"/>
  <c r="B11" i="5"/>
  <c r="O11" i="5" s="1"/>
  <c r="A11" i="5"/>
  <c r="N11" i="5" s="1"/>
  <c r="B10" i="5"/>
  <c r="O10" i="5" s="1"/>
  <c r="A10" i="5"/>
  <c r="N10" i="5" s="1"/>
  <c r="B9" i="5"/>
  <c r="O9" i="5" s="1"/>
  <c r="A9" i="5"/>
  <c r="N9" i="5" s="1"/>
  <c r="B8" i="5"/>
  <c r="O8" i="5" s="1"/>
  <c r="A8" i="5"/>
  <c r="N8" i="5" s="1"/>
  <c r="B7" i="5"/>
  <c r="O7" i="5" s="1"/>
  <c r="A7" i="5"/>
  <c r="N7" i="5" s="1"/>
  <c r="B6" i="5"/>
  <c r="O6" i="5" s="1"/>
  <c r="A6" i="5"/>
  <c r="N6" i="5" s="1"/>
  <c r="B5" i="5"/>
  <c r="O5" i="5" s="1"/>
  <c r="A5" i="5"/>
  <c r="N5" i="5" s="1"/>
  <c r="B4" i="5"/>
  <c r="O4" i="5" s="1"/>
  <c r="A4" i="5"/>
  <c r="P7" i="5" l="1"/>
  <c r="P11" i="5"/>
  <c r="P15" i="5"/>
  <c r="P19" i="5"/>
  <c r="P23" i="5"/>
  <c r="P27" i="5"/>
  <c r="P31" i="5"/>
  <c r="P35" i="5"/>
  <c r="P39" i="5"/>
  <c r="P43" i="5"/>
  <c r="P47" i="5"/>
  <c r="P51" i="5"/>
  <c r="P55" i="5"/>
  <c r="P59" i="5"/>
  <c r="P63" i="5"/>
  <c r="P67" i="5"/>
  <c r="P71" i="5"/>
  <c r="P75" i="5"/>
  <c r="P79" i="5"/>
  <c r="P83" i="5"/>
  <c r="P87" i="5"/>
  <c r="P91" i="5"/>
  <c r="P95" i="5"/>
  <c r="P99" i="5"/>
  <c r="P103" i="5"/>
  <c r="P107" i="5"/>
  <c r="P111" i="5"/>
  <c r="P115" i="5"/>
  <c r="P119" i="5"/>
  <c r="P123" i="5"/>
  <c r="P127" i="5"/>
  <c r="P131" i="5"/>
  <c r="P135" i="5"/>
  <c r="P139" i="5"/>
  <c r="P143" i="5"/>
  <c r="P147" i="5"/>
  <c r="P151" i="5"/>
  <c r="P155" i="5"/>
  <c r="P159" i="5"/>
  <c r="P163" i="5"/>
  <c r="P167" i="5"/>
  <c r="P171" i="5"/>
  <c r="P175" i="5"/>
  <c r="P179" i="5"/>
  <c r="P183" i="5"/>
  <c r="P187" i="5"/>
  <c r="P191" i="5"/>
  <c r="P195" i="5"/>
  <c r="P199" i="5"/>
  <c r="P203" i="5"/>
  <c r="P207" i="5"/>
  <c r="P211" i="5"/>
  <c r="P215" i="5"/>
  <c r="P219" i="5"/>
  <c r="P223" i="5"/>
  <c r="P227" i="5"/>
  <c r="P231" i="5"/>
  <c r="P235" i="5"/>
  <c r="P239" i="5"/>
  <c r="P243" i="5"/>
  <c r="P247" i="5"/>
  <c r="P251" i="5"/>
  <c r="P255" i="5"/>
  <c r="P259" i="5"/>
  <c r="P263" i="5"/>
  <c r="P267" i="5"/>
  <c r="P271" i="5"/>
  <c r="P275" i="5"/>
  <c r="P279" i="5"/>
  <c r="P283" i="5"/>
  <c r="P287" i="5"/>
  <c r="P291" i="5"/>
  <c r="P295" i="5"/>
  <c r="P299" i="5"/>
  <c r="P303" i="5"/>
  <c r="P307" i="5"/>
  <c r="P311" i="5"/>
  <c r="P315" i="5"/>
  <c r="P319" i="5"/>
  <c r="P323" i="5"/>
  <c r="P327" i="5"/>
  <c r="P331" i="5"/>
  <c r="P335" i="5"/>
  <c r="P339" i="5"/>
  <c r="P343" i="5"/>
  <c r="P8" i="5"/>
  <c r="P12" i="5"/>
  <c r="P16" i="5"/>
  <c r="P20" i="5"/>
  <c r="P24" i="5"/>
  <c r="P28" i="5"/>
  <c r="P32" i="5"/>
  <c r="P36" i="5"/>
  <c r="P40" i="5"/>
  <c r="P44" i="5"/>
  <c r="P48" i="5"/>
  <c r="P52" i="5"/>
  <c r="P56" i="5"/>
  <c r="P60" i="5"/>
  <c r="P64" i="5"/>
  <c r="P68" i="5"/>
  <c r="P72" i="5"/>
  <c r="P76" i="5"/>
  <c r="P80" i="5"/>
  <c r="P84" i="5"/>
  <c r="P88" i="5"/>
  <c r="P92" i="5"/>
  <c r="P96" i="5"/>
  <c r="P100" i="5"/>
  <c r="P104" i="5"/>
  <c r="P108" i="5"/>
  <c r="P112" i="5"/>
  <c r="P116" i="5"/>
  <c r="P120" i="5"/>
  <c r="P124" i="5"/>
  <c r="P128" i="5"/>
  <c r="P132" i="5"/>
  <c r="P136" i="5"/>
  <c r="P140" i="5"/>
  <c r="P144" i="5"/>
  <c r="P148" i="5"/>
  <c r="P152" i="5"/>
  <c r="P156" i="5"/>
  <c r="P160" i="5"/>
  <c r="P164" i="5"/>
  <c r="P168" i="5"/>
  <c r="P172" i="5"/>
  <c r="P176" i="5"/>
  <c r="P180" i="5"/>
  <c r="P184" i="5"/>
  <c r="P188" i="5"/>
  <c r="P192" i="5"/>
  <c r="P196" i="5"/>
  <c r="P200" i="5"/>
  <c r="P204" i="5"/>
  <c r="P208" i="5"/>
  <c r="P212" i="5"/>
  <c r="P216" i="5"/>
  <c r="P220" i="5"/>
  <c r="P224" i="5"/>
  <c r="P228" i="5"/>
  <c r="P232" i="5"/>
  <c r="P236" i="5"/>
  <c r="P240" i="5"/>
  <c r="P244" i="5"/>
  <c r="P248" i="5"/>
  <c r="P252" i="5"/>
  <c r="P256" i="5"/>
  <c r="P260" i="5"/>
  <c r="P264" i="5"/>
  <c r="P268" i="5"/>
  <c r="P272" i="5"/>
  <c r="P276" i="5"/>
  <c r="P280" i="5"/>
  <c r="P284" i="5"/>
  <c r="P288" i="5"/>
  <c r="P292" i="5"/>
  <c r="P296" i="5"/>
  <c r="P300" i="5"/>
  <c r="P304" i="5"/>
  <c r="P308" i="5"/>
  <c r="P312" i="5"/>
  <c r="P316" i="5"/>
  <c r="P320" i="5"/>
  <c r="P324" i="5"/>
  <c r="P328" i="5"/>
  <c r="P332" i="5"/>
  <c r="P336" i="5"/>
  <c r="P340" i="5"/>
  <c r="P344" i="5"/>
  <c r="P5" i="5"/>
  <c r="P9" i="5"/>
  <c r="P13" i="5"/>
  <c r="P17" i="5"/>
  <c r="P21" i="5"/>
  <c r="P25" i="5"/>
  <c r="P29" i="5"/>
  <c r="P33" i="5"/>
  <c r="P37" i="5"/>
  <c r="P41" i="5"/>
  <c r="P45" i="5"/>
  <c r="P49" i="5"/>
  <c r="P53" i="5"/>
  <c r="P57" i="5"/>
  <c r="P61" i="5"/>
  <c r="P65" i="5"/>
  <c r="P69" i="5"/>
  <c r="P73" i="5"/>
  <c r="P77" i="5"/>
  <c r="P81" i="5"/>
  <c r="P85" i="5"/>
  <c r="P89" i="5"/>
  <c r="P93" i="5"/>
  <c r="P97" i="5"/>
  <c r="P101" i="5"/>
  <c r="P105" i="5"/>
  <c r="P109" i="5"/>
  <c r="P113" i="5"/>
  <c r="P117" i="5"/>
  <c r="P121" i="5"/>
  <c r="P125" i="5"/>
  <c r="P129" i="5"/>
  <c r="P133" i="5"/>
  <c r="P137" i="5"/>
  <c r="P141" i="5"/>
  <c r="P145" i="5"/>
  <c r="P149" i="5"/>
  <c r="P153" i="5"/>
  <c r="P157" i="5"/>
  <c r="P161" i="5"/>
  <c r="P165" i="5"/>
  <c r="P169" i="5"/>
  <c r="P173" i="5"/>
  <c r="P177" i="5"/>
  <c r="P181" i="5"/>
  <c r="P185" i="5"/>
  <c r="P189" i="5"/>
  <c r="P193" i="5"/>
  <c r="P197" i="5"/>
  <c r="P201" i="5"/>
  <c r="P205" i="5"/>
  <c r="P209" i="5"/>
  <c r="P213" i="5"/>
  <c r="P217" i="5"/>
  <c r="P221" i="5"/>
  <c r="P225" i="5"/>
  <c r="P229" i="5"/>
  <c r="P233" i="5"/>
  <c r="P237" i="5"/>
  <c r="P241" i="5"/>
  <c r="P245" i="5"/>
  <c r="P249" i="5"/>
  <c r="P253" i="5"/>
  <c r="P257" i="5"/>
  <c r="P261" i="5"/>
  <c r="P265" i="5"/>
  <c r="P269" i="5"/>
  <c r="P273" i="5"/>
  <c r="P277" i="5"/>
  <c r="P281" i="5"/>
  <c r="P285" i="5"/>
  <c r="P289" i="5"/>
  <c r="P293" i="5"/>
  <c r="P297" i="5"/>
  <c r="P301" i="5"/>
  <c r="P305" i="5"/>
  <c r="P309" i="5"/>
  <c r="P313" i="5"/>
  <c r="P317" i="5"/>
  <c r="P321" i="5"/>
  <c r="P325" i="5"/>
  <c r="P6" i="5"/>
  <c r="P10" i="5"/>
  <c r="P14" i="5"/>
  <c r="P18" i="5"/>
  <c r="P22" i="5"/>
  <c r="P26" i="5"/>
  <c r="P30" i="5"/>
  <c r="P34" i="5"/>
  <c r="P38" i="5"/>
  <c r="P42" i="5"/>
  <c r="P46" i="5"/>
  <c r="P50" i="5"/>
  <c r="P54" i="5"/>
  <c r="P58" i="5"/>
  <c r="P62" i="5"/>
  <c r="P66" i="5"/>
  <c r="P70" i="5"/>
  <c r="P74" i="5"/>
  <c r="P78" i="5"/>
  <c r="P82" i="5"/>
  <c r="P86" i="5"/>
  <c r="P90" i="5"/>
  <c r="P94" i="5"/>
  <c r="P98" i="5"/>
  <c r="P102" i="5"/>
  <c r="P106" i="5"/>
  <c r="P110" i="5"/>
  <c r="P114" i="5"/>
  <c r="P118" i="5"/>
  <c r="P122" i="5"/>
  <c r="P126" i="5"/>
  <c r="P130" i="5"/>
  <c r="P134" i="5"/>
  <c r="P138" i="5"/>
  <c r="P142" i="5"/>
  <c r="P146" i="5"/>
  <c r="P150" i="5"/>
  <c r="P154" i="5"/>
  <c r="P158" i="5"/>
  <c r="P162" i="5"/>
  <c r="P166" i="5"/>
  <c r="P170" i="5"/>
  <c r="P174" i="5"/>
  <c r="P178" i="5"/>
  <c r="P182" i="5"/>
  <c r="P186" i="5"/>
  <c r="P190" i="5"/>
  <c r="P194" i="5"/>
  <c r="P198" i="5"/>
  <c r="P202" i="5"/>
  <c r="P206" i="5"/>
  <c r="P210" i="5"/>
  <c r="P214" i="5"/>
  <c r="P218" i="5"/>
  <c r="P222" i="5"/>
  <c r="P226" i="5"/>
  <c r="P230" i="5"/>
  <c r="P234" i="5"/>
  <c r="P238" i="5"/>
  <c r="P242" i="5"/>
  <c r="P246" i="5"/>
  <c r="P250" i="5"/>
  <c r="P254" i="5"/>
  <c r="P258" i="5"/>
  <c r="P262" i="5"/>
  <c r="P266" i="5"/>
  <c r="P270" i="5"/>
  <c r="P274" i="5"/>
  <c r="P278" i="5"/>
  <c r="P282" i="5"/>
  <c r="P286" i="5"/>
  <c r="P290" i="5"/>
  <c r="P294" i="5"/>
  <c r="P298" i="5"/>
  <c r="P302" i="5"/>
  <c r="P306" i="5"/>
  <c r="P310" i="5"/>
  <c r="P314" i="5"/>
  <c r="P318" i="5"/>
  <c r="P322" i="5"/>
  <c r="P326" i="5"/>
  <c r="P330" i="5"/>
  <c r="P334" i="5"/>
  <c r="P338" i="5"/>
  <c r="P342" i="5"/>
  <c r="P341" i="5"/>
  <c r="P348" i="5"/>
  <c r="P352" i="5"/>
  <c r="P356" i="5"/>
  <c r="P360" i="5"/>
  <c r="P364" i="5"/>
  <c r="P368" i="5"/>
  <c r="P372" i="5"/>
  <c r="P376" i="5"/>
  <c r="P380" i="5"/>
  <c r="P384" i="5"/>
  <c r="P388" i="5"/>
  <c r="P392" i="5"/>
  <c r="P396" i="5"/>
  <c r="P400" i="5"/>
  <c r="P404" i="5"/>
  <c r="P408" i="5"/>
  <c r="P412" i="5"/>
  <c r="P416" i="5"/>
  <c r="P420" i="5"/>
  <c r="P424" i="5"/>
  <c r="P428" i="5"/>
  <c r="P432" i="5"/>
  <c r="P436" i="5"/>
  <c r="P440" i="5"/>
  <c r="P444" i="5"/>
  <c r="P448" i="5"/>
  <c r="P452" i="5"/>
  <c r="P456" i="5"/>
  <c r="P460" i="5"/>
  <c r="P464" i="5"/>
  <c r="P468" i="5"/>
  <c r="P472" i="5"/>
  <c r="P476" i="5"/>
  <c r="P480" i="5"/>
  <c r="P484" i="5"/>
  <c r="P488" i="5"/>
  <c r="P492" i="5"/>
  <c r="P496" i="5"/>
  <c r="P500" i="5"/>
  <c r="P504" i="5"/>
  <c r="P508" i="5"/>
  <c r="P512" i="5"/>
  <c r="P516" i="5"/>
  <c r="P520" i="5"/>
  <c r="P524" i="5"/>
  <c r="P528" i="5"/>
  <c r="P532" i="5"/>
  <c r="P536" i="5"/>
  <c r="P540" i="5"/>
  <c r="P544" i="5"/>
  <c r="P548" i="5"/>
  <c r="P552" i="5"/>
  <c r="P556" i="5"/>
  <c r="P560" i="5"/>
  <c r="P564" i="5"/>
  <c r="P568" i="5"/>
  <c r="P572" i="5"/>
  <c r="P576" i="5"/>
  <c r="P580" i="5"/>
  <c r="P584" i="5"/>
  <c r="P588" i="5"/>
  <c r="P592" i="5"/>
  <c r="P596" i="5"/>
  <c r="P600" i="5"/>
  <c r="P604" i="5"/>
  <c r="P608" i="5"/>
  <c r="P612" i="5"/>
  <c r="P616" i="5"/>
  <c r="P620" i="5"/>
  <c r="P624" i="5"/>
  <c r="P628" i="5"/>
  <c r="P632" i="5"/>
  <c r="P636" i="5"/>
  <c r="P640" i="5"/>
  <c r="P644" i="5"/>
  <c r="P648" i="5"/>
  <c r="P652" i="5"/>
  <c r="P656" i="5"/>
  <c r="P660" i="5"/>
  <c r="P664" i="5"/>
  <c r="P668" i="5"/>
  <c r="P672" i="5"/>
  <c r="P676" i="5"/>
  <c r="P680" i="5"/>
  <c r="P329" i="5"/>
  <c r="P345" i="5"/>
  <c r="P349" i="5"/>
  <c r="P353" i="5"/>
  <c r="P357" i="5"/>
  <c r="P361" i="5"/>
  <c r="P365" i="5"/>
  <c r="P369" i="5"/>
  <c r="P373" i="5"/>
  <c r="P377" i="5"/>
  <c r="P381" i="5"/>
  <c r="P385" i="5"/>
  <c r="P389" i="5"/>
  <c r="P393" i="5"/>
  <c r="P397" i="5"/>
  <c r="P401" i="5"/>
  <c r="P405" i="5"/>
  <c r="P409" i="5"/>
  <c r="P413" i="5"/>
  <c r="P417" i="5"/>
  <c r="P421" i="5"/>
  <c r="P425" i="5"/>
  <c r="P429" i="5"/>
  <c r="P433" i="5"/>
  <c r="P437" i="5"/>
  <c r="P441" i="5"/>
  <c r="P445" i="5"/>
  <c r="P449" i="5"/>
  <c r="P453" i="5"/>
  <c r="P457" i="5"/>
  <c r="P461" i="5"/>
  <c r="P465" i="5"/>
  <c r="P469" i="5"/>
  <c r="P473" i="5"/>
  <c r="P477" i="5"/>
  <c r="P481" i="5"/>
  <c r="P485" i="5"/>
  <c r="P489" i="5"/>
  <c r="P493" i="5"/>
  <c r="P497" i="5"/>
  <c r="P501" i="5"/>
  <c r="P505" i="5"/>
  <c r="P509" i="5"/>
  <c r="P513" i="5"/>
  <c r="P517" i="5"/>
  <c r="P521" i="5"/>
  <c r="P525" i="5"/>
  <c r="P529" i="5"/>
  <c r="P533" i="5"/>
  <c r="P537" i="5"/>
  <c r="P541" i="5"/>
  <c r="P545" i="5"/>
  <c r="P549" i="5"/>
  <c r="P553" i="5"/>
  <c r="P557" i="5"/>
  <c r="P561" i="5"/>
  <c r="P565" i="5"/>
  <c r="P569" i="5"/>
  <c r="P573" i="5"/>
  <c r="P577" i="5"/>
  <c r="P581" i="5"/>
  <c r="P585" i="5"/>
  <c r="P589" i="5"/>
  <c r="P593" i="5"/>
  <c r="P597" i="5"/>
  <c r="P601" i="5"/>
  <c r="P605" i="5"/>
  <c r="P609" i="5"/>
  <c r="P613" i="5"/>
  <c r="P617" i="5"/>
  <c r="P621" i="5"/>
  <c r="P625" i="5"/>
  <c r="P629" i="5"/>
  <c r="P633" i="5"/>
  <c r="P637" i="5"/>
  <c r="P641" i="5"/>
  <c r="P645" i="5"/>
  <c r="P649" i="5"/>
  <c r="P653" i="5"/>
  <c r="P657" i="5"/>
  <c r="P661" i="5"/>
  <c r="P665" i="5"/>
  <c r="P669" i="5"/>
  <c r="P673" i="5"/>
  <c r="P677" i="5"/>
  <c r="P681" i="5"/>
  <c r="P333" i="5"/>
  <c r="P346" i="5"/>
  <c r="P350" i="5"/>
  <c r="P354" i="5"/>
  <c r="P358" i="5"/>
  <c r="P362" i="5"/>
  <c r="P366" i="5"/>
  <c r="P370" i="5"/>
  <c r="P374" i="5"/>
  <c r="P378" i="5"/>
  <c r="P382" i="5"/>
  <c r="P386" i="5"/>
  <c r="P390" i="5"/>
  <c r="P394" i="5"/>
  <c r="P398" i="5"/>
  <c r="P402" i="5"/>
  <c r="P406" i="5"/>
  <c r="P410" i="5"/>
  <c r="P414" i="5"/>
  <c r="P418" i="5"/>
  <c r="P422" i="5"/>
  <c r="P426" i="5"/>
  <c r="P430" i="5"/>
  <c r="P434" i="5"/>
  <c r="P438" i="5"/>
  <c r="P442" i="5"/>
  <c r="P446" i="5"/>
  <c r="P450" i="5"/>
  <c r="P454" i="5"/>
  <c r="P458" i="5"/>
  <c r="P462" i="5"/>
  <c r="P466" i="5"/>
  <c r="P470" i="5"/>
  <c r="P474" i="5"/>
  <c r="P478" i="5"/>
  <c r="P482" i="5"/>
  <c r="P486" i="5"/>
  <c r="P490" i="5"/>
  <c r="P494" i="5"/>
  <c r="P498" i="5"/>
  <c r="P502" i="5"/>
  <c r="P506" i="5"/>
  <c r="P510" i="5"/>
  <c r="P514" i="5"/>
  <c r="P518" i="5"/>
  <c r="P522" i="5"/>
  <c r="P526" i="5"/>
  <c r="P530" i="5"/>
  <c r="P534" i="5"/>
  <c r="P538" i="5"/>
  <c r="P542" i="5"/>
  <c r="P546" i="5"/>
  <c r="P550" i="5"/>
  <c r="P554" i="5"/>
  <c r="P558" i="5"/>
  <c r="P562" i="5"/>
  <c r="P566" i="5"/>
  <c r="P570" i="5"/>
  <c r="P574" i="5"/>
  <c r="P578" i="5"/>
  <c r="P582" i="5"/>
  <c r="P586" i="5"/>
  <c r="P590" i="5"/>
  <c r="P594" i="5"/>
  <c r="P598" i="5"/>
  <c r="P602" i="5"/>
  <c r="P606" i="5"/>
  <c r="P610" i="5"/>
  <c r="P614" i="5"/>
  <c r="P618" i="5"/>
  <c r="P622" i="5"/>
  <c r="P626" i="5"/>
  <c r="P630" i="5"/>
  <c r="P634" i="5"/>
  <c r="P638" i="5"/>
  <c r="P642" i="5"/>
  <c r="P646" i="5"/>
  <c r="P650" i="5"/>
  <c r="P654" i="5"/>
  <c r="P658" i="5"/>
  <c r="P662" i="5"/>
  <c r="P666" i="5"/>
  <c r="P670" i="5"/>
  <c r="P674" i="5"/>
  <c r="P678" i="5"/>
  <c r="P355" i="5"/>
  <c r="P371" i="5"/>
  <c r="P387" i="5"/>
  <c r="P403" i="5"/>
  <c r="P419" i="5"/>
  <c r="P435" i="5"/>
  <c r="P451" i="5"/>
  <c r="P467" i="5"/>
  <c r="P483" i="5"/>
  <c r="P499" i="5"/>
  <c r="P515" i="5"/>
  <c r="P531" i="5"/>
  <c r="P547" i="5"/>
  <c r="P563" i="5"/>
  <c r="P579" i="5"/>
  <c r="P595" i="5"/>
  <c r="P611" i="5"/>
  <c r="P627" i="5"/>
  <c r="P643" i="5"/>
  <c r="P659" i="5"/>
  <c r="P675" i="5"/>
  <c r="P683" i="5"/>
  <c r="P687" i="5"/>
  <c r="P691" i="5"/>
  <c r="P695" i="5"/>
  <c r="P699" i="5"/>
  <c r="P703" i="5"/>
  <c r="P707" i="5"/>
  <c r="P715" i="5"/>
  <c r="P723" i="5"/>
  <c r="P337" i="5"/>
  <c r="P359" i="5"/>
  <c r="P375" i="5"/>
  <c r="P391" i="5"/>
  <c r="P407" i="5"/>
  <c r="P423" i="5"/>
  <c r="P439" i="5"/>
  <c r="P455" i="5"/>
  <c r="P471" i="5"/>
  <c r="P487" i="5"/>
  <c r="P503" i="5"/>
  <c r="P519" i="5"/>
  <c r="P535" i="5"/>
  <c r="P551" i="5"/>
  <c r="P567" i="5"/>
  <c r="P583" i="5"/>
  <c r="P599" i="5"/>
  <c r="P615" i="5"/>
  <c r="P631" i="5"/>
  <c r="P647" i="5"/>
  <c r="P663" i="5"/>
  <c r="P679" i="5"/>
  <c r="P684" i="5"/>
  <c r="P688" i="5"/>
  <c r="P692" i="5"/>
  <c r="P696" i="5"/>
  <c r="P700" i="5"/>
  <c r="P704" i="5"/>
  <c r="P708" i="5"/>
  <c r="P712" i="5"/>
  <c r="P716" i="5"/>
  <c r="P720" i="5"/>
  <c r="P724" i="5"/>
  <c r="P713" i="5"/>
  <c r="P721" i="5"/>
  <c r="N4" i="5"/>
  <c r="P347" i="5"/>
  <c r="P363" i="5"/>
  <c r="P379" i="5"/>
  <c r="P395" i="5"/>
  <c r="P411" i="5"/>
  <c r="P427" i="5"/>
  <c r="P443" i="5"/>
  <c r="P459" i="5"/>
  <c r="P475" i="5"/>
  <c r="P491" i="5"/>
  <c r="P507" i="5"/>
  <c r="P523" i="5"/>
  <c r="P539" i="5"/>
  <c r="P555" i="5"/>
  <c r="P571" i="5"/>
  <c r="P587" i="5"/>
  <c r="P603" i="5"/>
  <c r="P619" i="5"/>
  <c r="P635" i="5"/>
  <c r="P651" i="5"/>
  <c r="P667" i="5"/>
  <c r="P682" i="5"/>
  <c r="P685" i="5"/>
  <c r="P689" i="5"/>
  <c r="P693" i="5"/>
  <c r="P697" i="5"/>
  <c r="P701" i="5"/>
  <c r="P705" i="5"/>
  <c r="P709" i="5"/>
  <c r="P717" i="5"/>
  <c r="P351" i="5"/>
  <c r="P367" i="5"/>
  <c r="P383" i="5"/>
  <c r="P399" i="5"/>
  <c r="P415" i="5"/>
  <c r="P431" i="5"/>
  <c r="P447" i="5"/>
  <c r="P463" i="5"/>
  <c r="P479" i="5"/>
  <c r="P495" i="5"/>
  <c r="P511" i="5"/>
  <c r="P527" i="5"/>
  <c r="P543" i="5"/>
  <c r="P559" i="5"/>
  <c r="P575" i="5"/>
  <c r="P591" i="5"/>
  <c r="P607" i="5"/>
  <c r="P623" i="5"/>
  <c r="P639" i="5"/>
  <c r="P655" i="5"/>
  <c r="P671" i="5"/>
  <c r="P686" i="5"/>
  <c r="P690" i="5"/>
  <c r="P694" i="5"/>
  <c r="P698" i="5"/>
  <c r="P702" i="5"/>
  <c r="P706" i="5"/>
  <c r="P710" i="5"/>
  <c r="P714" i="5"/>
  <c r="P718" i="5"/>
  <c r="P722" i="5"/>
  <c r="P711" i="5"/>
  <c r="P719" i="5"/>
  <c r="P4" i="5"/>
  <c r="G22" i="11"/>
  <c r="Q4" i="5" l="1"/>
  <c r="H14" i="11"/>
  <c r="H15" i="11"/>
  <c r="H13" i="11"/>
  <c r="H17" i="11" l="1"/>
  <c r="H22" i="11"/>
  <c r="H26" i="11" s="1"/>
  <c r="H18" i="11"/>
  <c r="H23" i="11"/>
  <c r="H27" i="11" s="1"/>
  <c r="H19" i="11"/>
  <c r="H24" i="11"/>
  <c r="H28" i="11" s="1"/>
  <c r="I36" i="12"/>
  <c r="I31" i="12"/>
  <c r="I30" i="12"/>
  <c r="I29" i="12"/>
  <c r="I28" i="12"/>
  <c r="I27" i="12"/>
  <c r="I26" i="12"/>
  <c r="I19" i="12"/>
  <c r="I39" i="12" s="1"/>
  <c r="I18" i="12"/>
  <c r="I38" i="12" s="1"/>
  <c r="I17" i="12"/>
  <c r="I37" i="12" s="1"/>
  <c r="I16" i="12"/>
  <c r="I15" i="12"/>
  <c r="I35" i="12" s="1"/>
  <c r="I14" i="12"/>
  <c r="I34" i="12" s="1"/>
  <c r="K27" i="12"/>
  <c r="K28" i="12"/>
  <c r="K29" i="12"/>
  <c r="K30" i="12"/>
  <c r="K31" i="12"/>
  <c r="K26" i="12"/>
  <c r="K15" i="12"/>
  <c r="J15" i="12"/>
  <c r="K16" i="12"/>
  <c r="L16" i="12" s="1"/>
  <c r="J16" i="12"/>
  <c r="K17" i="12"/>
  <c r="J17" i="12"/>
  <c r="J37" i="12" s="1"/>
  <c r="K18" i="12"/>
  <c r="L18" i="12" s="1"/>
  <c r="J18" i="12"/>
  <c r="K19" i="12"/>
  <c r="J19" i="12"/>
  <c r="J14" i="12"/>
  <c r="J34" i="12" s="1"/>
  <c r="K14" i="12"/>
  <c r="J44" i="12"/>
  <c r="M24" i="12"/>
  <c r="H27" i="12"/>
  <c r="H28" i="12"/>
  <c r="H29" i="12"/>
  <c r="H30" i="12"/>
  <c r="H31" i="12"/>
  <c r="H26" i="12"/>
  <c r="H15" i="12"/>
  <c r="H35" i="12" s="1"/>
  <c r="H16" i="12"/>
  <c r="H36" i="12" s="1"/>
  <c r="H17" i="12"/>
  <c r="H37" i="12" s="1"/>
  <c r="H18" i="12"/>
  <c r="H38" i="12" s="1"/>
  <c r="H19" i="12"/>
  <c r="H39" i="12" s="1"/>
  <c r="H14" i="12"/>
  <c r="H34" i="12" s="1"/>
  <c r="N24" i="12"/>
  <c r="L24" i="12"/>
  <c r="J26" i="12"/>
  <c r="J27" i="12"/>
  <c r="J28" i="12"/>
  <c r="J29" i="12"/>
  <c r="J30" i="12"/>
  <c r="J31" i="12"/>
  <c r="H33" i="12"/>
  <c r="J35" i="12"/>
  <c r="J36" i="12"/>
  <c r="J38" i="12"/>
  <c r="J39" i="12"/>
  <c r="F44" i="12"/>
  <c r="D44" i="12"/>
  <c r="D33" i="12"/>
  <c r="F33" i="12" s="1"/>
  <c r="G33" i="12" s="1"/>
  <c r="D32" i="12"/>
  <c r="F32" i="12" s="1"/>
  <c r="G32" i="12" s="1"/>
  <c r="D31" i="12"/>
  <c r="F31" i="12" s="1"/>
  <c r="G31" i="12" s="1"/>
  <c r="D30" i="12"/>
  <c r="F30" i="12" s="1"/>
  <c r="G30" i="12" s="1"/>
  <c r="D29" i="12"/>
  <c r="F29" i="12" s="1"/>
  <c r="G29" i="12" s="1"/>
  <c r="D28" i="12"/>
  <c r="F28" i="12" s="1"/>
  <c r="G28" i="12" s="1"/>
  <c r="D27" i="12"/>
  <c r="F27" i="12" s="1"/>
  <c r="G27" i="12" s="1"/>
  <c r="D26" i="12"/>
  <c r="F26" i="12" s="1"/>
  <c r="G26" i="12" s="1"/>
  <c r="D25" i="12"/>
  <c r="F25" i="12" s="1"/>
  <c r="G25" i="12" s="1"/>
  <c r="D24" i="12"/>
  <c r="F24" i="12" s="1"/>
  <c r="G24" i="12" s="1"/>
  <c r="D23" i="12"/>
  <c r="F23" i="12" s="1"/>
  <c r="G23" i="12" s="1"/>
  <c r="D22" i="12"/>
  <c r="F22" i="12" s="1"/>
  <c r="G22" i="12" s="1"/>
  <c r="D21" i="12"/>
  <c r="F21" i="12" s="1"/>
  <c r="G21" i="12" s="1"/>
  <c r="D20" i="12"/>
  <c r="F20" i="12" s="1"/>
  <c r="G20" i="12" s="1"/>
  <c r="D19" i="12"/>
  <c r="F19" i="12" s="1"/>
  <c r="G19" i="12" s="1"/>
  <c r="D18" i="12"/>
  <c r="F18" i="12" s="1"/>
  <c r="G18" i="12" s="1"/>
  <c r="D17" i="12"/>
  <c r="F17" i="12" s="1"/>
  <c r="G17" i="12" s="1"/>
  <c r="D16" i="12"/>
  <c r="F16" i="12" s="1"/>
  <c r="G16" i="12" s="1"/>
  <c r="D15" i="12"/>
  <c r="F15" i="12" s="1"/>
  <c r="G15" i="12" s="1"/>
  <c r="D14" i="12"/>
  <c r="F14" i="12" s="1"/>
  <c r="G14" i="12" s="1"/>
  <c r="D13" i="12"/>
  <c r="F13" i="12" s="1"/>
  <c r="G13" i="12" s="1"/>
  <c r="D12" i="12"/>
  <c r="F12" i="12" s="1"/>
  <c r="G12" i="12" s="1"/>
  <c r="D11" i="12"/>
  <c r="F11" i="12" s="1"/>
  <c r="G11" i="12" s="1"/>
  <c r="D10" i="12"/>
  <c r="F10" i="12" s="1"/>
  <c r="G10" i="12" s="1"/>
  <c r="D9" i="12"/>
  <c r="F9" i="12" s="1"/>
  <c r="G9" i="12" s="1"/>
  <c r="D8" i="12"/>
  <c r="F8" i="12" s="1"/>
  <c r="G8" i="12" s="1"/>
  <c r="D7" i="12"/>
  <c r="F7" i="12" s="1"/>
  <c r="D6" i="12"/>
  <c r="F6" i="12" s="1"/>
  <c r="G6" i="12" s="1"/>
  <c r="L38" i="12" l="1"/>
  <c r="L27" i="11" s="1"/>
  <c r="L61" i="12"/>
  <c r="L17" i="12"/>
  <c r="L36" i="12"/>
  <c r="L24" i="11" s="1"/>
  <c r="L59" i="12"/>
  <c r="L19" i="12"/>
  <c r="L15" i="12"/>
  <c r="J45" i="12"/>
  <c r="G8" i="11" s="1"/>
  <c r="F36" i="12"/>
  <c r="M8" i="12" s="1"/>
  <c r="M51" i="12" s="1"/>
  <c r="G7" i="12"/>
  <c r="L76" i="12"/>
  <c r="L74" i="12"/>
  <c r="H5" i="12"/>
  <c r="H25" i="12" s="1"/>
  <c r="G11" i="11"/>
  <c r="G13" i="11" s="1"/>
  <c r="M19" i="12"/>
  <c r="M15" i="12"/>
  <c r="N17" i="12"/>
  <c r="K38" i="12"/>
  <c r="L14" i="12"/>
  <c r="M14" i="12"/>
  <c r="M16" i="12"/>
  <c r="N18" i="12"/>
  <c r="K39" i="12"/>
  <c r="K35" i="12"/>
  <c r="M17" i="12"/>
  <c r="N19" i="12"/>
  <c r="N15" i="12"/>
  <c r="K34" i="12"/>
  <c r="K36" i="12"/>
  <c r="M18" i="12"/>
  <c r="N14" i="12"/>
  <c r="N16" i="12"/>
  <c r="K37" i="12"/>
  <c r="M35" i="12" l="1"/>
  <c r="M58" i="12"/>
  <c r="M73" i="12" s="1"/>
  <c r="L35" i="12"/>
  <c r="L23" i="11" s="1"/>
  <c r="L58" i="12"/>
  <c r="M38" i="12"/>
  <c r="M61" i="12"/>
  <c r="L39" i="12"/>
  <c r="L28" i="11" s="1"/>
  <c r="L62" i="12"/>
  <c r="M37" i="12"/>
  <c r="M60" i="12"/>
  <c r="M75" i="12" s="1"/>
  <c r="M34" i="12"/>
  <c r="K22" i="11" s="1"/>
  <c r="M57" i="12"/>
  <c r="M39" i="12"/>
  <c r="M62" i="12"/>
  <c r="M36" i="12"/>
  <c r="M59" i="12"/>
  <c r="L34" i="12"/>
  <c r="L57" i="12"/>
  <c r="L37" i="12"/>
  <c r="L26" i="11" s="1"/>
  <c r="L60" i="12"/>
  <c r="N9" i="12"/>
  <c r="L8" i="12"/>
  <c r="L51" i="12" s="1"/>
  <c r="M11" i="12"/>
  <c r="M6" i="12"/>
  <c r="M7" i="12"/>
  <c r="M27" i="12" s="1"/>
  <c r="K14" i="11" s="1"/>
  <c r="N6" i="12"/>
  <c r="N49" i="12" s="1"/>
  <c r="N8" i="12"/>
  <c r="L6" i="12"/>
  <c r="L26" i="12" s="1"/>
  <c r="L13" i="11" s="1"/>
  <c r="L11" i="12"/>
  <c r="L31" i="12" s="1"/>
  <c r="L19" i="11" s="1"/>
  <c r="M9" i="12"/>
  <c r="M29" i="12" s="1"/>
  <c r="K17" i="11" s="1"/>
  <c r="L10" i="12"/>
  <c r="N7" i="12"/>
  <c r="N50" i="12" s="1"/>
  <c r="M28" i="12"/>
  <c r="K15" i="11" s="1"/>
  <c r="L7" i="12"/>
  <c r="L50" i="12" s="1"/>
  <c r="M10" i="12"/>
  <c r="M30" i="12" s="1"/>
  <c r="K18" i="11" s="1"/>
  <c r="L9" i="12"/>
  <c r="L29" i="12" s="1"/>
  <c r="L17" i="11" s="1"/>
  <c r="N11" i="12"/>
  <c r="N10" i="12"/>
  <c r="N53" i="12" s="1"/>
  <c r="K26" i="11"/>
  <c r="L22" i="11"/>
  <c r="L72" i="12"/>
  <c r="K28" i="11"/>
  <c r="M77" i="12"/>
  <c r="M72" i="12"/>
  <c r="K23" i="11"/>
  <c r="K24" i="11"/>
  <c r="M74" i="12"/>
  <c r="K27" i="11"/>
  <c r="M76" i="12"/>
  <c r="P60" i="12"/>
  <c r="N60" i="12"/>
  <c r="O60" i="12"/>
  <c r="P62" i="12"/>
  <c r="N62" i="12"/>
  <c r="O62" i="12"/>
  <c r="P61" i="12"/>
  <c r="N61" i="12"/>
  <c r="O61" i="12"/>
  <c r="P58" i="12"/>
  <c r="N58" i="12"/>
  <c r="O58" i="12"/>
  <c r="P57" i="12"/>
  <c r="N57" i="12"/>
  <c r="O57" i="12"/>
  <c r="P59" i="12"/>
  <c r="N59" i="12"/>
  <c r="O59" i="12"/>
  <c r="M26" i="12"/>
  <c r="K13" i="11" s="1"/>
  <c r="M49" i="12"/>
  <c r="P50" i="12"/>
  <c r="L27" i="12"/>
  <c r="L14" i="11" s="1"/>
  <c r="M50" i="12"/>
  <c r="P51" i="12"/>
  <c r="N51" i="12"/>
  <c r="O51" i="12"/>
  <c r="P52" i="12"/>
  <c r="N52" i="12"/>
  <c r="O52" i="12"/>
  <c r="L30" i="12"/>
  <c r="L18" i="11" s="1"/>
  <c r="L53" i="12"/>
  <c r="M31" i="12"/>
  <c r="K19" i="11" s="1"/>
  <c r="M54" i="12"/>
  <c r="P54" i="12"/>
  <c r="N54" i="12"/>
  <c r="O54" i="12"/>
  <c r="N39" i="12"/>
  <c r="I28" i="11" s="1"/>
  <c r="O39" i="12"/>
  <c r="P39" i="12"/>
  <c r="O34" i="12"/>
  <c r="P34" i="12"/>
  <c r="N34" i="12"/>
  <c r="I22" i="11" s="1"/>
  <c r="N35" i="12"/>
  <c r="I23" i="11" s="1"/>
  <c r="O35" i="12"/>
  <c r="P35" i="12"/>
  <c r="O36" i="12"/>
  <c r="P36" i="12"/>
  <c r="N36" i="12"/>
  <c r="I24" i="11" s="1"/>
  <c r="P37" i="12"/>
  <c r="N37" i="12"/>
  <c r="I26" i="11" s="1"/>
  <c r="O37" i="12"/>
  <c r="O38" i="12"/>
  <c r="N38" i="12"/>
  <c r="I27" i="11" s="1"/>
  <c r="P38" i="12"/>
  <c r="N31" i="12"/>
  <c r="I19" i="11" s="1"/>
  <c r="O31" i="12"/>
  <c r="P31" i="12"/>
  <c r="P28" i="12"/>
  <c r="N28" i="12"/>
  <c r="I15" i="11" s="1"/>
  <c r="O28" i="12"/>
  <c r="N27" i="12"/>
  <c r="I14" i="11" s="1"/>
  <c r="O27" i="12"/>
  <c r="P27" i="12"/>
  <c r="P29" i="12"/>
  <c r="N29" i="12"/>
  <c r="O29" i="12"/>
  <c r="O30" i="12"/>
  <c r="N30" i="12"/>
  <c r="I18" i="11" s="1"/>
  <c r="L77" i="12" l="1"/>
  <c r="L75" i="12"/>
  <c r="L73" i="12"/>
  <c r="O26" i="12"/>
  <c r="P30" i="12"/>
  <c r="O49" i="12"/>
  <c r="L28" i="12"/>
  <c r="L15" i="11" s="1"/>
  <c r="O53" i="12"/>
  <c r="O68" i="12" s="1"/>
  <c r="M52" i="12"/>
  <c r="M67" i="12" s="1"/>
  <c r="P26" i="12"/>
  <c r="P49" i="12"/>
  <c r="Q49" i="12" s="1"/>
  <c r="P53" i="12"/>
  <c r="P68" i="12" s="1"/>
  <c r="N26" i="12"/>
  <c r="I13" i="11" s="1"/>
  <c r="L49" i="12"/>
  <c r="L64" i="12" s="1"/>
  <c r="M53" i="12"/>
  <c r="M68" i="12" s="1"/>
  <c r="L54" i="12"/>
  <c r="L69" i="12" s="1"/>
  <c r="L68" i="12"/>
  <c r="M65" i="12"/>
  <c r="L52" i="12"/>
  <c r="L67" i="12" s="1"/>
  <c r="L65" i="12"/>
  <c r="O50" i="12"/>
  <c r="O65" i="12" s="1"/>
  <c r="M66" i="12"/>
  <c r="L66" i="12"/>
  <c r="R59" i="12"/>
  <c r="N74" i="12"/>
  <c r="P72" i="12"/>
  <c r="Q57" i="12"/>
  <c r="R62" i="12"/>
  <c r="N77" i="12"/>
  <c r="Q60" i="12"/>
  <c r="P75" i="12"/>
  <c r="J24" i="11"/>
  <c r="O76" i="12"/>
  <c r="N72" i="12"/>
  <c r="R57" i="12"/>
  <c r="P73" i="12"/>
  <c r="Q58" i="12"/>
  <c r="N75" i="12"/>
  <c r="R60" i="12"/>
  <c r="O74" i="12"/>
  <c r="O77" i="12"/>
  <c r="R58" i="12"/>
  <c r="N73" i="12"/>
  <c r="P76" i="12"/>
  <c r="Q61" i="12"/>
  <c r="O72" i="12"/>
  <c r="O75" i="12"/>
  <c r="P74" i="12"/>
  <c r="Q59" i="12"/>
  <c r="N76" i="12"/>
  <c r="R61" i="12"/>
  <c r="P77" i="12"/>
  <c r="Q62" i="12"/>
  <c r="O73" i="12"/>
  <c r="M64" i="12"/>
  <c r="R49" i="12"/>
  <c r="N68" i="12"/>
  <c r="R51" i="12"/>
  <c r="N66" i="12"/>
  <c r="O67" i="12"/>
  <c r="P69" i="12"/>
  <c r="Q54" i="12"/>
  <c r="M69" i="12"/>
  <c r="O66" i="12"/>
  <c r="R54" i="12"/>
  <c r="N69" i="12"/>
  <c r="Q52" i="12"/>
  <c r="P67" i="12"/>
  <c r="P65" i="12"/>
  <c r="Q50" i="12"/>
  <c r="O64" i="12"/>
  <c r="P64" i="12"/>
  <c r="N67" i="12"/>
  <c r="R52" i="12"/>
  <c r="P66" i="12"/>
  <c r="Q51" i="12"/>
  <c r="N65" i="12"/>
  <c r="O69" i="12"/>
  <c r="J15" i="11"/>
  <c r="J28" i="11"/>
  <c r="J26" i="11"/>
  <c r="J27" i="11"/>
  <c r="J23" i="11"/>
  <c r="J22" i="11"/>
  <c r="J19" i="11"/>
  <c r="J17" i="11"/>
  <c r="J14" i="11"/>
  <c r="J18" i="11"/>
  <c r="I17" i="11"/>
  <c r="J13" i="11" l="1"/>
  <c r="R53" i="12"/>
  <c r="Q53" i="12"/>
  <c r="N64" i="12"/>
  <c r="R50" i="12"/>
  <c r="R30" i="12"/>
  <c r="R39" i="12"/>
  <c r="R77" i="12" s="1"/>
  <c r="Q28" i="12"/>
  <c r="Q66" i="12" s="1"/>
  <c r="Q34" i="12"/>
  <c r="Q72" i="12" s="1"/>
  <c r="R38" i="12"/>
  <c r="R76" i="12" s="1"/>
  <c r="Q37" i="12"/>
  <c r="Q75" i="12" s="1"/>
  <c r="Q39" i="12"/>
  <c r="Q77" i="12" s="1"/>
  <c r="R28" i="12"/>
  <c r="R66" i="12" s="1"/>
  <c r="R36" i="12"/>
  <c r="R74" i="12" s="1"/>
  <c r="Q38" i="12"/>
  <c r="Q76" i="12" s="1"/>
  <c r="Q29" i="12"/>
  <c r="Q67" i="12" s="1"/>
  <c r="Q27" i="12"/>
  <c r="Q65" i="12" s="1"/>
  <c r="R26" i="12"/>
  <c r="R64" i="12" s="1"/>
  <c r="Q26" i="12"/>
  <c r="Q64" i="12" s="1"/>
  <c r="Q36" i="12"/>
  <c r="Q74" i="12" s="1"/>
  <c r="R35" i="12"/>
  <c r="R73" i="12" s="1"/>
  <c r="R29" i="12"/>
  <c r="R67" i="12" s="1"/>
  <c r="R27" i="12"/>
  <c r="Q31" i="12"/>
  <c r="Q69" i="12" s="1"/>
  <c r="Q35" i="12"/>
  <c r="Q73" i="12" s="1"/>
  <c r="Q30" i="12"/>
  <c r="R37" i="12"/>
  <c r="R75" i="12" s="1"/>
  <c r="R31" i="12"/>
  <c r="R69" i="12" s="1"/>
  <c r="R34" i="12"/>
  <c r="R72" i="12" s="1"/>
  <c r="R68" i="12" l="1"/>
  <c r="Q68" i="12"/>
  <c r="R65" i="12"/>
</calcChain>
</file>

<file path=xl/sharedStrings.xml><?xml version="1.0" encoding="utf-8"?>
<sst xmlns="http://schemas.openxmlformats.org/spreadsheetml/2006/main" count="1006" uniqueCount="886">
  <si>
    <t>Notes</t>
  </si>
  <si>
    <t>Total</t>
  </si>
  <si>
    <t>Missing</t>
  </si>
  <si>
    <t>For vlookup</t>
  </si>
  <si>
    <t>Wales</t>
  </si>
  <si>
    <t>Betsi Cadwaladr UHB</t>
  </si>
  <si>
    <t xml:space="preserve">  Isle of Anglesey</t>
  </si>
  <si>
    <t xml:space="preserve">  Gwynedd</t>
  </si>
  <si>
    <t xml:space="preserve">  Conwy</t>
  </si>
  <si>
    <t xml:space="preserve">  Denbighshire</t>
  </si>
  <si>
    <t xml:space="preserve">  Flintshire</t>
  </si>
  <si>
    <t xml:space="preserve">  Wrexham</t>
  </si>
  <si>
    <t>Powys tHB</t>
  </si>
  <si>
    <t>Hywel Dda UHB</t>
  </si>
  <si>
    <t xml:space="preserve">  Ceredigion</t>
  </si>
  <si>
    <t xml:space="preserve">  Pembrokeshire</t>
  </si>
  <si>
    <t>Unweighted base</t>
  </si>
  <si>
    <t xml:space="preserve">  Carmarthenshire</t>
  </si>
  <si>
    <t>ABM UHB</t>
  </si>
  <si>
    <t xml:space="preserve">  Swansea</t>
  </si>
  <si>
    <t xml:space="preserve">  Neath Port Talbot</t>
  </si>
  <si>
    <t xml:space="preserve">  Bridgend</t>
  </si>
  <si>
    <t>Cardiff and Vale UHB</t>
  </si>
  <si>
    <t xml:space="preserve">  The Vale of Glamorgan</t>
  </si>
  <si>
    <t xml:space="preserve">  Cardiff</t>
  </si>
  <si>
    <t>Cwm Taf UHB</t>
  </si>
  <si>
    <t xml:space="preserve">  Rhondda Cynon Taf</t>
  </si>
  <si>
    <t xml:space="preserve">  Merthyr Tydfil</t>
  </si>
  <si>
    <t>Aneurin Bevan UHB</t>
  </si>
  <si>
    <t xml:space="preserve">  Caerphilly</t>
  </si>
  <si>
    <t xml:space="preserve">  Blaenau Gwent</t>
  </si>
  <si>
    <t xml:space="preserve">  Torfaen</t>
  </si>
  <si>
    <t xml:space="preserve">  Monmouthshire</t>
  </si>
  <si>
    <t xml:space="preserve">  Newport</t>
  </si>
  <si>
    <t>Cell link</t>
  </si>
  <si>
    <t>Area to look up</t>
  </si>
  <si>
    <t>Base</t>
  </si>
  <si>
    <t>Area name</t>
  </si>
  <si>
    <t>Area_number</t>
  </si>
  <si>
    <t>Lookup_key (sex_period_LA_type)</t>
  </si>
  <si>
    <t>Isle of Anglesey</t>
  </si>
  <si>
    <t>Gwynedd</t>
  </si>
  <si>
    <t>Conwy</t>
  </si>
  <si>
    <t>Denbighshire</t>
  </si>
  <si>
    <t>Flintshire</t>
  </si>
  <si>
    <t>Wrexham</t>
  </si>
  <si>
    <t>Powys</t>
  </si>
  <si>
    <t>Ceredigion</t>
  </si>
  <si>
    <t>Pembrokeshire</t>
  </si>
  <si>
    <t>Carmarthenshire</t>
  </si>
  <si>
    <t>Swansea</t>
  </si>
  <si>
    <t>Neath Port Talbot</t>
  </si>
  <si>
    <t>Bridgend</t>
  </si>
  <si>
    <t>The Vale of Glamorgan</t>
  </si>
  <si>
    <t>Cardiff</t>
  </si>
  <si>
    <t>Rhondda Cynon Taf</t>
  </si>
  <si>
    <t>Merthyr Tydfil</t>
  </si>
  <si>
    <t>Caerphilly</t>
  </si>
  <si>
    <t>Blaenau Gwent</t>
  </si>
  <si>
    <t>Torfaen</t>
  </si>
  <si>
    <t>Monmouthshire</t>
  </si>
  <si>
    <t>Newport</t>
  </si>
  <si>
    <t>Cwm Taf</t>
  </si>
  <si>
    <t>STATA area order</t>
  </si>
  <si>
    <t>Category to look up</t>
  </si>
  <si>
    <t>period1_</t>
  </si>
  <si>
    <t>period2_</t>
  </si>
  <si>
    <t>Observed %</t>
  </si>
  <si>
    <r>
      <t xml:space="preserve">List box choices: </t>
    </r>
    <r>
      <rPr>
        <b/>
        <u/>
        <sz val="10"/>
        <color theme="1"/>
        <rFont val="Calibri"/>
        <family val="2"/>
        <scheme val="minor"/>
      </rPr>
      <t>area</t>
    </r>
  </si>
  <si>
    <r>
      <t xml:space="preserve">List box choices: </t>
    </r>
    <r>
      <rPr>
        <b/>
        <u/>
        <sz val="10"/>
        <color theme="1"/>
        <rFont val="Calibri"/>
        <family val="2"/>
        <scheme val="minor"/>
      </rPr>
      <t>BMI</t>
    </r>
  </si>
  <si>
    <t>1. Input values for list boxes and chosen options</t>
  </si>
  <si>
    <t>2. Use chosen options to generate lookup keys</t>
  </si>
  <si>
    <t>4. Create required information for chart title / legend</t>
  </si>
  <si>
    <t>overweight or obese</t>
  </si>
  <si>
    <t>obese</t>
  </si>
  <si>
    <t>For chart title</t>
  </si>
  <si>
    <t>Category for chart title</t>
  </si>
  <si>
    <t>Area for title / legend</t>
  </si>
  <si>
    <t>3. Use lookup keys to extract chosen data from 'All data' sheet for presentation in chart / table</t>
  </si>
  <si>
    <t>Overweight or obese</t>
  </si>
  <si>
    <t>Obese</t>
  </si>
  <si>
    <t xml:space="preserve">Produced by Public Health Wales Observatory, using Welsh Health Survey (WG) </t>
  </si>
  <si>
    <t>CI = confidence interval</t>
  </si>
  <si>
    <t>Unweighted base** (count)</t>
  </si>
  <si>
    <t>% missing</t>
  </si>
  <si>
    <t xml:space="preserve">Data below copied-and-pasted in from sheet 'All data for interactive file' in </t>
  </si>
  <si>
    <t>this file</t>
  </si>
  <si>
    <t>Age1</t>
  </si>
  <si>
    <t>Age2</t>
  </si>
  <si>
    <t>2009-2012</t>
  </si>
  <si>
    <t>2004/05-2008</t>
  </si>
  <si>
    <t>Age3</t>
  </si>
  <si>
    <t>BMI25+</t>
  </si>
  <si>
    <t>BMI30+</t>
  </si>
  <si>
    <t>Observed LCL</t>
  </si>
  <si>
    <t>Observed UCL</t>
  </si>
  <si>
    <t>Observed error +</t>
  </si>
  <si>
    <t>Observed error -</t>
  </si>
  <si>
    <t>Age1_period1_LA1_Base</t>
  </si>
  <si>
    <t>Age1_period1_LA2_Base</t>
  </si>
  <si>
    <t>Age1_period1_LA3_Base</t>
  </si>
  <si>
    <t>Age1_period1_LA4_Base</t>
  </si>
  <si>
    <t>Age1_period1_LA5_Base</t>
  </si>
  <si>
    <t>Age1_period1_LA6_Base</t>
  </si>
  <si>
    <t>Age1_period1_LA7_Base</t>
  </si>
  <si>
    <t>Age1_period1_LA8_Base</t>
  </si>
  <si>
    <t>Age1_period1_LA9_Base</t>
  </si>
  <si>
    <t>Age1_period1_LA10_Base</t>
  </si>
  <si>
    <t>Age1_period1_LA11_Base</t>
  </si>
  <si>
    <t>Age1_period1_LA12_Base</t>
  </si>
  <si>
    <t>Age1_period1_LA13_Base</t>
  </si>
  <si>
    <t>Age1_period1_LA14_Base</t>
  </si>
  <si>
    <t>Age1_period1_LA15_Base</t>
  </si>
  <si>
    <t>Age1_period1_LA16_Base</t>
  </si>
  <si>
    <t>Age1_period1_LA17_Base</t>
  </si>
  <si>
    <t>Age1_period1_LA18_Base</t>
  </si>
  <si>
    <t>Age1_period1_LA19_Base</t>
  </si>
  <si>
    <t>Age1_period1_LA20_Base</t>
  </si>
  <si>
    <t>Age1_period1_LA21_Base</t>
  </si>
  <si>
    <t>Age1_period1_LA22_Base</t>
  </si>
  <si>
    <t>Age1_period1_HB1_Base</t>
  </si>
  <si>
    <t>Age1_period1_HB2_Base</t>
  </si>
  <si>
    <t>Age1_period1_HB3_Base</t>
  </si>
  <si>
    <t>Age1_period1_HB4_Base</t>
  </si>
  <si>
    <t>Age1_period1_HB5_Base</t>
  </si>
  <si>
    <t>Age1_period1_HB6_Base</t>
  </si>
  <si>
    <t>Age1_period1_HB7_Base</t>
  </si>
  <si>
    <t>Age1_period1_Wales_Base</t>
  </si>
  <si>
    <t>16-44</t>
  </si>
  <si>
    <t>45-64</t>
  </si>
  <si>
    <t>65+</t>
  </si>
  <si>
    <t>2004/05 - 2008</t>
  </si>
  <si>
    <t>2009 - 2012</t>
  </si>
  <si>
    <t>Chart/table:</t>
  </si>
  <si>
    <t>Percentage missing or invalid*</t>
  </si>
  <si>
    <r>
      <t xml:space="preserve">Percentage </t>
    </r>
    <r>
      <rPr>
        <b/>
        <sz val="8"/>
        <color rgb="FF000080"/>
        <rFont val="Verdana"/>
        <family val="2"/>
      </rPr>
      <t>(95% CI)</t>
    </r>
  </si>
  <si>
    <t>*Percentages of missing values are based on weighted responses and include both invalid/blank measurements and pregnant women. This figure is the same for both the overweight/obese and obese categories.</t>
  </si>
  <si>
    <t xml:space="preserve">**Unweighted bases vary; those shown are for the whole sample. Included for all persons only. </t>
  </si>
  <si>
    <t>Over</t>
  </si>
  <si>
    <t>Freq.</t>
  </si>
  <si>
    <t>Percent</t>
  </si>
  <si>
    <t>Cum.</t>
  </si>
  <si>
    <t>Betsi Cadwaladr University</t>
  </si>
  <si>
    <t>Hywel Dda</t>
  </si>
  <si>
    <t>Abertawe Bro Morgannwg University</t>
  </si>
  <si>
    <t>Cardiff &amp; Vale University</t>
  </si>
  <si>
    <t>Aneurin Bevan</t>
  </si>
  <si>
    <t>Table below copied from sheet 'Base (200405-2008)' in this file</t>
  </si>
  <si>
    <t>For lookup</t>
  </si>
  <si>
    <t>Age2_period1_LA1_Base</t>
  </si>
  <si>
    <t>Age2_period1_LA2_Base</t>
  </si>
  <si>
    <t>Age2_period1_LA3_Base</t>
  </si>
  <si>
    <t>Age2_period1_LA4_Base</t>
  </si>
  <si>
    <t>Age2_period1_LA5_Base</t>
  </si>
  <si>
    <t>Age2_period1_LA6_Base</t>
  </si>
  <si>
    <t>Age2_period1_LA7_Base</t>
  </si>
  <si>
    <t>Age2_period1_LA8_Base</t>
  </si>
  <si>
    <t>Age2_period1_LA9_Base</t>
  </si>
  <si>
    <t>Age2_period1_LA10_Base</t>
  </si>
  <si>
    <t>Age2_period1_LA11_Base</t>
  </si>
  <si>
    <t>Age2_period1_LA12_Base</t>
  </si>
  <si>
    <t>Age2_period1_LA13_Base</t>
  </si>
  <si>
    <t>Age2_period1_LA14_Base</t>
  </si>
  <si>
    <t>Age2_period1_LA15_Base</t>
  </si>
  <si>
    <t>Age2_period1_LA16_Base</t>
  </si>
  <si>
    <t>Age2_period1_LA17_Base</t>
  </si>
  <si>
    <t>Age2_period1_LA18_Base</t>
  </si>
  <si>
    <t>Age2_period1_LA19_Base</t>
  </si>
  <si>
    <t>Age2_period1_LA20_Base</t>
  </si>
  <si>
    <t>Age2_period1_LA21_Base</t>
  </si>
  <si>
    <t>Age2_period1_LA22_Base</t>
  </si>
  <si>
    <t>Age2_period1_HB1_Base</t>
  </si>
  <si>
    <t>Age2_period1_HB2_Base</t>
  </si>
  <si>
    <t>Age2_period1_HB3_Base</t>
  </si>
  <si>
    <t>Age2_period1_HB4_Base</t>
  </si>
  <si>
    <t>Age2_period1_HB5_Base</t>
  </si>
  <si>
    <t>Age2_period1_HB6_Base</t>
  </si>
  <si>
    <t>Age2_period1_HB7_Base</t>
  </si>
  <si>
    <t>Age2_period1_Wales_Base</t>
  </si>
  <si>
    <t>Age3_period1_LA1_Base</t>
  </si>
  <si>
    <t>Age3_period1_LA2_Base</t>
  </si>
  <si>
    <t>Age3_period1_LA3_Base</t>
  </si>
  <si>
    <t>Age3_period1_LA4_Base</t>
  </si>
  <si>
    <t>Age3_period1_LA5_Base</t>
  </si>
  <si>
    <t>Age3_period1_LA6_Base</t>
  </si>
  <si>
    <t>Age3_period1_LA7_Base</t>
  </si>
  <si>
    <t>Age3_period1_LA8_Base</t>
  </si>
  <si>
    <t>Age3_period1_LA9_Base</t>
  </si>
  <si>
    <t>Age3_period1_LA10_Base</t>
  </si>
  <si>
    <t>Age3_period1_LA11_Base</t>
  </si>
  <si>
    <t>Age3_period1_LA12_Base</t>
  </si>
  <si>
    <t>Age3_period1_LA13_Base</t>
  </si>
  <si>
    <t>Age3_period1_LA14_Base</t>
  </si>
  <si>
    <t>Age3_period1_LA15_Base</t>
  </si>
  <si>
    <t>Age3_period1_LA16_Base</t>
  </si>
  <si>
    <t>Age3_period1_LA17_Base</t>
  </si>
  <si>
    <t>Age3_period1_LA18_Base</t>
  </si>
  <si>
    <t>Age3_period1_LA19_Base</t>
  </si>
  <si>
    <t>Age3_period1_LA20_Base</t>
  </si>
  <si>
    <t>Age3_period1_LA21_Base</t>
  </si>
  <si>
    <t>Age3_period1_LA22_Base</t>
  </si>
  <si>
    <t>Age3_period1_HB1_Base</t>
  </si>
  <si>
    <t>Age3_period1_HB2_Base</t>
  </si>
  <si>
    <t>Age3_period1_HB3_Base</t>
  </si>
  <si>
    <t>Age3_period1_HB4_Base</t>
  </si>
  <si>
    <t>Age3_period1_HB5_Base</t>
  </si>
  <si>
    <t>Age3_period1_HB6_Base</t>
  </si>
  <si>
    <t>Age3_period1_HB7_Base</t>
  </si>
  <si>
    <t>Age3_period1_Wales_Base</t>
  </si>
  <si>
    <t>Age1_period2_LA1_Base</t>
  </si>
  <si>
    <t>Age1_period2_LA2_Base</t>
  </si>
  <si>
    <t>Age1_period2_LA3_Base</t>
  </si>
  <si>
    <t>Age1_period2_LA4_Base</t>
  </si>
  <si>
    <t>Age1_period2_LA5_Base</t>
  </si>
  <si>
    <t>Age1_period2_LA6_Base</t>
  </si>
  <si>
    <t>Age1_period2_LA7_Base</t>
  </si>
  <si>
    <t>Age1_period2_LA8_Base</t>
  </si>
  <si>
    <t>Age1_period2_LA9_Base</t>
  </si>
  <si>
    <t>Age1_period2_LA10_Base</t>
  </si>
  <si>
    <t>Age1_period2_LA11_Base</t>
  </si>
  <si>
    <t>Age1_period2_LA12_Base</t>
  </si>
  <si>
    <t>Age1_period2_LA13_Base</t>
  </si>
  <si>
    <t>Age1_period2_LA14_Base</t>
  </si>
  <si>
    <t>Age1_period2_LA15_Base</t>
  </si>
  <si>
    <t>Age1_period2_LA16_Base</t>
  </si>
  <si>
    <t>Age1_period2_LA17_Base</t>
  </si>
  <si>
    <t>Age1_period2_LA18_Base</t>
  </si>
  <si>
    <t>Age1_period2_LA19_Base</t>
  </si>
  <si>
    <t>Age1_period2_LA20_Base</t>
  </si>
  <si>
    <t>Age1_period2_LA21_Base</t>
  </si>
  <si>
    <t>Age1_period2_LA22_Base</t>
  </si>
  <si>
    <t>Age1_period2_HB1_Base</t>
  </si>
  <si>
    <t>Age1_period2_HB2_Base</t>
  </si>
  <si>
    <t>Age1_period2_HB3_Base</t>
  </si>
  <si>
    <t>Age1_period2_HB4_Base</t>
  </si>
  <si>
    <t>Age1_period2_HB5_Base</t>
  </si>
  <si>
    <t>Age1_period2_HB6_Base</t>
  </si>
  <si>
    <t>Age1_period2_HB7_Base</t>
  </si>
  <si>
    <t>Age1_period2_Wales_Base</t>
  </si>
  <si>
    <t>Age2_period2_LA1_Base</t>
  </si>
  <si>
    <t>Age2_period2_LA2_Base</t>
  </si>
  <si>
    <t>Age2_period2_LA3_Base</t>
  </si>
  <si>
    <t>Age2_period2_LA4_Base</t>
  </si>
  <si>
    <t>Age2_period2_LA5_Base</t>
  </si>
  <si>
    <t>Age2_period2_LA6_Base</t>
  </si>
  <si>
    <t>Age2_period2_LA7_Base</t>
  </si>
  <si>
    <t>Age2_period2_LA8_Base</t>
  </si>
  <si>
    <t>Age2_period2_LA9_Base</t>
  </si>
  <si>
    <t>Age2_period2_LA10_Base</t>
  </si>
  <si>
    <t>Age2_period2_LA11_Base</t>
  </si>
  <si>
    <t>Age2_period2_LA12_Base</t>
  </si>
  <si>
    <t>Age2_period2_LA13_Base</t>
  </si>
  <si>
    <t>Age2_period2_LA14_Base</t>
  </si>
  <si>
    <t>Age2_period2_LA15_Base</t>
  </si>
  <si>
    <t>Age2_period2_LA16_Base</t>
  </si>
  <si>
    <t>Age2_period2_LA17_Base</t>
  </si>
  <si>
    <t>Age2_period2_LA18_Base</t>
  </si>
  <si>
    <t>Age2_period2_LA19_Base</t>
  </si>
  <si>
    <t>Age2_period2_LA20_Base</t>
  </si>
  <si>
    <t>Age2_period2_LA21_Base</t>
  </si>
  <si>
    <t>Age2_period2_LA22_Base</t>
  </si>
  <si>
    <t>Age2_period2_HB1_Base</t>
  </si>
  <si>
    <t>Age2_period2_HB2_Base</t>
  </si>
  <si>
    <t>Age2_period2_HB3_Base</t>
  </si>
  <si>
    <t>Age2_period2_HB4_Base</t>
  </si>
  <si>
    <t>Age2_period2_HB5_Base</t>
  </si>
  <si>
    <t>Age2_period2_HB6_Base</t>
  </si>
  <si>
    <t>Age2_period2_HB7_Base</t>
  </si>
  <si>
    <t>Age2_period2_Wales_Base</t>
  </si>
  <si>
    <t>Age3_period2_LA1_Base</t>
  </si>
  <si>
    <t>Age3_period2_LA2_Base</t>
  </si>
  <si>
    <t>Age3_period2_LA3_Base</t>
  </si>
  <si>
    <t>Age3_period2_LA4_Base</t>
  </si>
  <si>
    <t>Age3_period2_LA5_Base</t>
  </si>
  <si>
    <t>Age3_period2_LA6_Base</t>
  </si>
  <si>
    <t>Age3_period2_LA7_Base</t>
  </si>
  <si>
    <t>Age3_period2_LA8_Base</t>
  </si>
  <si>
    <t>Age3_period2_LA9_Base</t>
  </si>
  <si>
    <t>Age3_period2_LA10_Base</t>
  </si>
  <si>
    <t>Age3_period2_LA11_Base</t>
  </si>
  <si>
    <t>Age3_period2_LA12_Base</t>
  </si>
  <si>
    <t>Age3_period2_LA13_Base</t>
  </si>
  <si>
    <t>Age3_period2_LA14_Base</t>
  </si>
  <si>
    <t>Age3_period2_LA15_Base</t>
  </si>
  <si>
    <t>Age3_period2_LA16_Base</t>
  </si>
  <si>
    <t>Age3_period2_LA17_Base</t>
  </si>
  <si>
    <t>Age3_period2_LA18_Base</t>
  </si>
  <si>
    <t>Age3_period2_LA19_Base</t>
  </si>
  <si>
    <t>Age3_period2_LA20_Base</t>
  </si>
  <si>
    <t>Age3_period2_LA21_Base</t>
  </si>
  <si>
    <t>Age3_period2_LA22_Base</t>
  </si>
  <si>
    <t>Age3_period2_HB1_Base</t>
  </si>
  <si>
    <t>Age3_period2_HB2_Base</t>
  </si>
  <si>
    <t>Age3_period2_HB3_Base</t>
  </si>
  <si>
    <t>Age3_period2_HB4_Base</t>
  </si>
  <si>
    <t>Age3_period2_HB5_Base</t>
  </si>
  <si>
    <t>Age3_period2_HB6_Base</t>
  </si>
  <si>
    <t>Age3_period2_HB7_Base</t>
  </si>
  <si>
    <t>Age3_period2_Wales_Base</t>
  </si>
  <si>
    <t>Age1_period1_LA1_Missing</t>
  </si>
  <si>
    <t>Age1_period1_LA2_Missing</t>
  </si>
  <si>
    <t>Age1_period1_LA3_Missing</t>
  </si>
  <si>
    <t>Age1_period1_LA4_Missing</t>
  </si>
  <si>
    <t>Age1_period1_LA5_Missing</t>
  </si>
  <si>
    <t>Age1_period1_LA6_Missing</t>
  </si>
  <si>
    <t>Age1_period1_LA7_Missing</t>
  </si>
  <si>
    <t>Age1_period1_LA8_Missing</t>
  </si>
  <si>
    <t>Age1_period1_LA9_Missing</t>
  </si>
  <si>
    <t>Age1_period1_LA10_Missing</t>
  </si>
  <si>
    <t>Age1_period1_LA11_Missing</t>
  </si>
  <si>
    <t>Age1_period1_LA12_Missing</t>
  </si>
  <si>
    <t>Age1_period1_LA13_Missing</t>
  </si>
  <si>
    <t>Age1_period1_LA14_Missing</t>
  </si>
  <si>
    <t>Age1_period1_LA15_Missing</t>
  </si>
  <si>
    <t>Age1_period1_LA16_Missing</t>
  </si>
  <si>
    <t>Age1_period1_LA17_Missing</t>
  </si>
  <si>
    <t>Age1_period1_LA18_Missing</t>
  </si>
  <si>
    <t>Age1_period1_LA19_Missing</t>
  </si>
  <si>
    <t>Age1_period1_LA20_Missing</t>
  </si>
  <si>
    <t>Age1_period1_LA21_Missing</t>
  </si>
  <si>
    <t>Age1_period1_LA22_Missing</t>
  </si>
  <si>
    <t>Age1_period1_HB1_Missing</t>
  </si>
  <si>
    <t>Age1_period1_HB2_Missing</t>
  </si>
  <si>
    <t>Age1_period1_HB3_Missing</t>
  </si>
  <si>
    <t>Age1_period1_HB4_Missing</t>
  </si>
  <si>
    <t>Age1_period1_HB5_Missing</t>
  </si>
  <si>
    <t>Age1_period1_HB6_Missing</t>
  </si>
  <si>
    <t>Age1_period1_HB7_Missing</t>
  </si>
  <si>
    <t>Age1_period1_Wales_Missing</t>
  </si>
  <si>
    <t>Age2_period1_LA1_Missing</t>
  </si>
  <si>
    <t>Age2_period1_LA2_Missing</t>
  </si>
  <si>
    <t>Age2_period1_LA3_Missing</t>
  </si>
  <si>
    <t>Age2_period1_LA4_Missing</t>
  </si>
  <si>
    <t>Age2_period1_LA5_Missing</t>
  </si>
  <si>
    <t>Age2_period1_LA6_Missing</t>
  </si>
  <si>
    <t>Age2_period1_LA7_Missing</t>
  </si>
  <si>
    <t>Age2_period1_LA8_Missing</t>
  </si>
  <si>
    <t>Age2_period1_LA9_Missing</t>
  </si>
  <si>
    <t>Age2_period1_LA10_Missing</t>
  </si>
  <si>
    <t>Age2_period1_LA11_Missing</t>
  </si>
  <si>
    <t>Age2_period1_LA12_Missing</t>
  </si>
  <si>
    <t>Age2_period1_LA13_Missing</t>
  </si>
  <si>
    <t>Age2_period1_LA14_Missing</t>
  </si>
  <si>
    <t>Age2_period1_LA15_Missing</t>
  </si>
  <si>
    <t>Age2_period1_LA16_Missing</t>
  </si>
  <si>
    <t>Age2_period1_LA17_Missing</t>
  </si>
  <si>
    <t>Age2_period1_LA18_Missing</t>
  </si>
  <si>
    <t>Age2_period1_LA19_Missing</t>
  </si>
  <si>
    <t>Age2_period1_LA20_Missing</t>
  </si>
  <si>
    <t>Age2_period1_LA21_Missing</t>
  </si>
  <si>
    <t>Age2_period1_LA22_Missing</t>
  </si>
  <si>
    <t>Age2_period1_HB1_Missing</t>
  </si>
  <si>
    <t>Age2_period1_HB2_Missing</t>
  </si>
  <si>
    <t>Age2_period1_HB3_Missing</t>
  </si>
  <si>
    <t>Age2_period1_HB4_Missing</t>
  </si>
  <si>
    <t>Age2_period1_HB5_Missing</t>
  </si>
  <si>
    <t>Age2_period1_HB6_Missing</t>
  </si>
  <si>
    <t>Age2_period1_HB7_Missing</t>
  </si>
  <si>
    <t>Age2_period1_Wales_Missing</t>
  </si>
  <si>
    <t>Age3_period1_LA1_Missing</t>
  </si>
  <si>
    <t>Age3_period1_LA2_Missing</t>
  </si>
  <si>
    <t>Age3_period1_LA3_Missing</t>
  </si>
  <si>
    <t>Age3_period1_LA4_Missing</t>
  </si>
  <si>
    <t>Age3_period1_LA5_Missing</t>
  </si>
  <si>
    <t>Age3_period1_LA6_Missing</t>
  </si>
  <si>
    <t>Age3_period1_LA7_Missing</t>
  </si>
  <si>
    <t>Age3_period1_LA8_Missing</t>
  </si>
  <si>
    <t>Age3_period1_LA9_Missing</t>
  </si>
  <si>
    <t>Age3_period1_LA10_Missing</t>
  </si>
  <si>
    <t>Age3_period1_LA11_Missing</t>
  </si>
  <si>
    <t>Age3_period1_LA12_Missing</t>
  </si>
  <si>
    <t>Age3_period1_LA13_Missing</t>
  </si>
  <si>
    <t>Age3_period1_LA14_Missing</t>
  </si>
  <si>
    <t>Age3_period1_LA15_Missing</t>
  </si>
  <si>
    <t>Age3_period1_LA16_Missing</t>
  </si>
  <si>
    <t>Age3_period1_LA17_Missing</t>
  </si>
  <si>
    <t>Age3_period1_LA18_Missing</t>
  </si>
  <si>
    <t>Age3_period1_LA19_Missing</t>
  </si>
  <si>
    <t>Age3_period1_LA20_Missing</t>
  </si>
  <si>
    <t>Age3_period1_LA21_Missing</t>
  </si>
  <si>
    <t>Age3_period1_LA22_Missing</t>
  </si>
  <si>
    <t>Age3_period1_HB1_Missing</t>
  </si>
  <si>
    <t>Age3_period1_HB2_Missing</t>
  </si>
  <si>
    <t>Age3_period1_HB3_Missing</t>
  </si>
  <si>
    <t>Age3_period1_HB4_Missing</t>
  </si>
  <si>
    <t>Age3_period1_HB5_Missing</t>
  </si>
  <si>
    <t>Age3_period1_HB6_Missing</t>
  </si>
  <si>
    <t>Age3_period1_HB7_Missing</t>
  </si>
  <si>
    <t>Age3_period1_Wales_Missing</t>
  </si>
  <si>
    <t>Age1_period2_LA1_Missing</t>
  </si>
  <si>
    <t>Age1_period2_LA2_Missing</t>
  </si>
  <si>
    <t>Age1_period2_LA3_Missing</t>
  </si>
  <si>
    <t>Age1_period2_LA4_Missing</t>
  </si>
  <si>
    <t>Age1_period2_LA5_Missing</t>
  </si>
  <si>
    <t>Age1_period2_LA6_Missing</t>
  </si>
  <si>
    <t>Age1_period2_LA7_Missing</t>
  </si>
  <si>
    <t>Age1_period2_LA8_Missing</t>
  </si>
  <si>
    <t>Age1_period2_LA9_Missing</t>
  </si>
  <si>
    <t>Age1_period2_LA10_Missing</t>
  </si>
  <si>
    <t>Age1_period2_LA11_Missing</t>
  </si>
  <si>
    <t>Age1_period2_LA12_Missing</t>
  </si>
  <si>
    <t>Age1_period2_LA13_Missing</t>
  </si>
  <si>
    <t>Age1_period2_LA14_Missing</t>
  </si>
  <si>
    <t>Age1_period2_LA15_Missing</t>
  </si>
  <si>
    <t>Age1_period2_LA16_Missing</t>
  </si>
  <si>
    <t>Age1_period2_LA17_Missing</t>
  </si>
  <si>
    <t>Age1_period2_LA18_Missing</t>
  </si>
  <si>
    <t>Age1_period2_LA19_Missing</t>
  </si>
  <si>
    <t>Age1_period2_LA20_Missing</t>
  </si>
  <si>
    <t>Age1_period2_LA21_Missing</t>
  </si>
  <si>
    <t>Age1_period2_LA22_Missing</t>
  </si>
  <si>
    <t>Age1_period2_HB1_Missing</t>
  </si>
  <si>
    <t>Age1_period2_HB2_Missing</t>
  </si>
  <si>
    <t>Age1_period2_HB3_Missing</t>
  </si>
  <si>
    <t>Age1_period2_HB4_Missing</t>
  </si>
  <si>
    <t>Age1_period2_HB5_Missing</t>
  </si>
  <si>
    <t>Age1_period2_HB6_Missing</t>
  </si>
  <si>
    <t>Age1_period2_HB7_Missing</t>
  </si>
  <si>
    <t>Age1_period2_Wales_Missing</t>
  </si>
  <si>
    <t>Age2_period2_LA1_Missing</t>
  </si>
  <si>
    <t>Age2_period2_LA2_Missing</t>
  </si>
  <si>
    <t>Age2_period2_LA3_Missing</t>
  </si>
  <si>
    <t>Age2_period2_LA4_Missing</t>
  </si>
  <si>
    <t>Age2_period2_LA5_Missing</t>
  </si>
  <si>
    <t>Age2_period2_LA6_Missing</t>
  </si>
  <si>
    <t>Age2_period2_LA7_Missing</t>
  </si>
  <si>
    <t>Age2_period2_LA8_Missing</t>
  </si>
  <si>
    <t>Age2_period2_LA9_Missing</t>
  </si>
  <si>
    <t>Age2_period2_LA10_Missing</t>
  </si>
  <si>
    <t>Age2_period2_LA11_Missing</t>
  </si>
  <si>
    <t>Age2_period2_LA12_Missing</t>
  </si>
  <si>
    <t>Age2_period2_LA13_Missing</t>
  </si>
  <si>
    <t>Age2_period2_LA14_Missing</t>
  </si>
  <si>
    <t>Age2_period2_LA15_Missing</t>
  </si>
  <si>
    <t>Age2_period2_LA16_Missing</t>
  </si>
  <si>
    <t>Age2_period2_LA17_Missing</t>
  </si>
  <si>
    <t>Age2_period2_LA18_Missing</t>
  </si>
  <si>
    <t>Age2_period2_LA19_Missing</t>
  </si>
  <si>
    <t>Age2_period2_LA20_Missing</t>
  </si>
  <si>
    <t>Age2_period2_LA21_Missing</t>
  </si>
  <si>
    <t>Age2_period2_LA22_Missing</t>
  </si>
  <si>
    <t>Age2_period2_HB1_Missing</t>
  </si>
  <si>
    <t>Age2_period2_HB2_Missing</t>
  </si>
  <si>
    <t>Age2_period2_HB3_Missing</t>
  </si>
  <si>
    <t>Age2_period2_HB4_Missing</t>
  </si>
  <si>
    <t>Age2_period2_HB5_Missing</t>
  </si>
  <si>
    <t>Age2_period2_HB6_Missing</t>
  </si>
  <si>
    <t>Age2_period2_HB7_Missing</t>
  </si>
  <si>
    <t>Age2_period2_Wales_Missing</t>
  </si>
  <si>
    <t>Age3_period2_LA1_Missing</t>
  </si>
  <si>
    <t>Age3_period2_LA2_Missing</t>
  </si>
  <si>
    <t>Age3_period2_LA3_Missing</t>
  </si>
  <si>
    <t>Age3_period2_LA4_Missing</t>
  </si>
  <si>
    <t>Age3_period2_LA5_Missing</t>
  </si>
  <si>
    <t>Age3_period2_LA6_Missing</t>
  </si>
  <si>
    <t>Age3_period2_LA7_Missing</t>
  </si>
  <si>
    <t>Age3_period2_LA8_Missing</t>
  </si>
  <si>
    <t>Age3_period2_LA9_Missing</t>
  </si>
  <si>
    <t>Age3_period2_LA10_Missing</t>
  </si>
  <si>
    <t>Age3_period2_LA11_Missing</t>
  </si>
  <si>
    <t>Age3_period2_LA12_Missing</t>
  </si>
  <si>
    <t>Age3_period2_LA13_Missing</t>
  </si>
  <si>
    <t>Age3_period2_LA14_Missing</t>
  </si>
  <si>
    <t>Age3_period2_LA15_Missing</t>
  </si>
  <si>
    <t>Age3_period2_LA16_Missing</t>
  </si>
  <si>
    <t>Age3_period2_LA17_Missing</t>
  </si>
  <si>
    <t>Age3_period2_LA18_Missing</t>
  </si>
  <si>
    <t>Age3_period2_LA19_Missing</t>
  </si>
  <si>
    <t>Age3_period2_LA20_Missing</t>
  </si>
  <si>
    <t>Age3_period2_LA21_Missing</t>
  </si>
  <si>
    <t>Age3_period2_LA22_Missing</t>
  </si>
  <si>
    <t>Age3_period2_HB1_Missing</t>
  </si>
  <si>
    <t>Age3_period2_HB2_Missing</t>
  </si>
  <si>
    <t>Age3_period2_HB3_Missing</t>
  </si>
  <si>
    <t>Age3_period2_HB4_Missing</t>
  </si>
  <si>
    <t>Age3_period2_HB5_Missing</t>
  </si>
  <si>
    <t>Age3_period2_HB6_Missing</t>
  </si>
  <si>
    <t>Age3_period2_HB7_Missing</t>
  </si>
  <si>
    <t>Age3_period2_Wales_Missing</t>
  </si>
  <si>
    <t>BMI25+_Age1_period1_LA1_Observed</t>
  </si>
  <si>
    <t>BMI25+_Age1_period1_LA2_Observed</t>
  </si>
  <si>
    <t>BMI25+_Age1_period1_LA3_Observed</t>
  </si>
  <si>
    <t>BMI25+_Age1_period1_LA4_Observed</t>
  </si>
  <si>
    <t>BMI25+_Age1_period1_LA5_Observed</t>
  </si>
  <si>
    <t>BMI25+_Age1_period1_LA6_Observed</t>
  </si>
  <si>
    <t>BMI25+_Age1_period1_LA7_Observed</t>
  </si>
  <si>
    <t>BMI25+_Age1_period1_LA8_Observed</t>
  </si>
  <si>
    <t>BMI25+_Age1_period1_LA9_Observed</t>
  </si>
  <si>
    <t>BMI25+_Age1_period1_LA10_Observed</t>
  </si>
  <si>
    <t>BMI25+_Age1_period1_LA11_Observed</t>
  </si>
  <si>
    <t>BMI25+_Age1_period1_LA12_Observed</t>
  </si>
  <si>
    <t>BMI25+_Age1_period1_LA13_Observed</t>
  </si>
  <si>
    <t>BMI25+_Age1_period1_LA14_Observed</t>
  </si>
  <si>
    <t>BMI25+_Age1_period1_LA15_Observed</t>
  </si>
  <si>
    <t>BMI25+_Age1_period1_LA16_Observed</t>
  </si>
  <si>
    <t>BMI25+_Age1_period1_LA17_Observed</t>
  </si>
  <si>
    <t>BMI25+_Age1_period1_LA18_Observed</t>
  </si>
  <si>
    <t>BMI25+_Age1_period1_LA19_Observed</t>
  </si>
  <si>
    <t>BMI25+_Age1_period1_LA20_Observed</t>
  </si>
  <si>
    <t>BMI25+_Age1_period1_LA21_Observed</t>
  </si>
  <si>
    <t>BMI25+_Age1_period1_LA22_Observed</t>
  </si>
  <si>
    <t>BMI25+_Age1_period1_HB1_Observed</t>
  </si>
  <si>
    <t>BMI25+_Age1_period1_HB2_Observed</t>
  </si>
  <si>
    <t>BMI25+_Age1_period1_HB3_Observed</t>
  </si>
  <si>
    <t>BMI25+_Age1_period1_HB4_Observed</t>
  </si>
  <si>
    <t>BMI25+_Age1_period1_HB5_Observed</t>
  </si>
  <si>
    <t>BMI25+_Age1_period1_HB6_Observed</t>
  </si>
  <si>
    <t>BMI25+_Age1_period1_HB7_Observed</t>
  </si>
  <si>
    <t>BMI25+_Age1_period1_Wales_Observed</t>
  </si>
  <si>
    <t>BMI25+_Age2_period1_LA1_Observed</t>
  </si>
  <si>
    <t>BMI25+_Age2_period1_LA2_Observed</t>
  </si>
  <si>
    <t>BMI25+_Age2_period1_LA3_Observed</t>
  </si>
  <si>
    <t>BMI25+_Age2_period1_LA4_Observed</t>
  </si>
  <si>
    <t>BMI25+_Age2_period1_LA5_Observed</t>
  </si>
  <si>
    <t>BMI25+_Age2_period1_LA6_Observed</t>
  </si>
  <si>
    <t>BMI25+_Age2_period1_LA7_Observed</t>
  </si>
  <si>
    <t>BMI25+_Age2_period1_LA8_Observed</t>
  </si>
  <si>
    <t>BMI25+_Age2_period1_LA9_Observed</t>
  </si>
  <si>
    <t>BMI25+_Age2_period1_LA10_Observed</t>
  </si>
  <si>
    <t>BMI25+_Age2_period1_LA11_Observed</t>
  </si>
  <si>
    <t>BMI25+_Age2_period1_LA12_Observed</t>
  </si>
  <si>
    <t>BMI25+_Age2_period1_LA13_Observed</t>
  </si>
  <si>
    <t>BMI25+_Age2_period1_LA14_Observed</t>
  </si>
  <si>
    <t>BMI25+_Age2_period1_LA15_Observed</t>
  </si>
  <si>
    <t>BMI25+_Age2_period1_LA16_Observed</t>
  </si>
  <si>
    <t>BMI25+_Age2_period1_LA17_Observed</t>
  </si>
  <si>
    <t>BMI25+_Age2_period1_LA18_Observed</t>
  </si>
  <si>
    <t>BMI25+_Age2_period1_LA19_Observed</t>
  </si>
  <si>
    <t>BMI25+_Age2_period1_LA20_Observed</t>
  </si>
  <si>
    <t>BMI25+_Age2_period1_LA21_Observed</t>
  </si>
  <si>
    <t>BMI25+_Age2_period1_LA22_Observed</t>
  </si>
  <si>
    <t>BMI25+_Age2_period1_HB1_Observed</t>
  </si>
  <si>
    <t>BMI25+_Age2_period1_HB2_Observed</t>
  </si>
  <si>
    <t>BMI25+_Age2_period1_HB3_Observed</t>
  </si>
  <si>
    <t>BMI25+_Age2_period1_HB4_Observed</t>
  </si>
  <si>
    <t>BMI25+_Age2_period1_HB5_Observed</t>
  </si>
  <si>
    <t>BMI25+_Age2_period1_HB6_Observed</t>
  </si>
  <si>
    <t>BMI25+_Age2_period1_HB7_Observed</t>
  </si>
  <si>
    <t>BMI25+_Age2_period1_Wales_Observed</t>
  </si>
  <si>
    <t>BMI25+_Age3_period1_LA1_Observed</t>
  </si>
  <si>
    <t>BMI25+_Age3_period1_LA2_Observed</t>
  </si>
  <si>
    <t>BMI25+_Age3_period1_LA3_Observed</t>
  </si>
  <si>
    <t>BMI25+_Age3_period1_LA4_Observed</t>
  </si>
  <si>
    <t>BMI25+_Age3_period1_LA5_Observed</t>
  </si>
  <si>
    <t>BMI25+_Age3_period1_LA6_Observed</t>
  </si>
  <si>
    <t>BMI25+_Age3_period1_LA7_Observed</t>
  </si>
  <si>
    <t>BMI25+_Age3_period1_LA8_Observed</t>
  </si>
  <si>
    <t>BMI25+_Age3_period1_LA9_Observed</t>
  </si>
  <si>
    <t>BMI25+_Age3_period1_LA10_Observed</t>
  </si>
  <si>
    <t>BMI25+_Age3_period1_LA11_Observed</t>
  </si>
  <si>
    <t>BMI25+_Age3_period1_LA12_Observed</t>
  </si>
  <si>
    <t>BMI25+_Age3_period1_LA13_Observed</t>
  </si>
  <si>
    <t>BMI25+_Age3_period1_LA14_Observed</t>
  </si>
  <si>
    <t>BMI25+_Age3_period1_LA15_Observed</t>
  </si>
  <si>
    <t>BMI25+_Age3_period1_LA16_Observed</t>
  </si>
  <si>
    <t>BMI25+_Age3_period1_LA17_Observed</t>
  </si>
  <si>
    <t>BMI25+_Age3_period1_LA18_Observed</t>
  </si>
  <si>
    <t>BMI25+_Age3_period1_LA19_Observed</t>
  </si>
  <si>
    <t>BMI25+_Age3_period1_LA20_Observed</t>
  </si>
  <si>
    <t>BMI25+_Age3_period1_LA21_Observed</t>
  </si>
  <si>
    <t>BMI25+_Age3_period1_LA22_Observed</t>
  </si>
  <si>
    <t>BMI25+_Age3_period1_HB1_Observed</t>
  </si>
  <si>
    <t>BMI25+_Age3_period1_HB2_Observed</t>
  </si>
  <si>
    <t>BMI25+_Age3_period1_HB3_Observed</t>
  </si>
  <si>
    <t>BMI25+_Age3_period1_HB4_Observed</t>
  </si>
  <si>
    <t>BMI25+_Age3_period1_HB5_Observed</t>
  </si>
  <si>
    <t>BMI25+_Age3_period1_HB6_Observed</t>
  </si>
  <si>
    <t>BMI25+_Age3_period1_HB7_Observed</t>
  </si>
  <si>
    <t>BMI25+_Age3_period1_Wales_Observed</t>
  </si>
  <si>
    <t>BMI25+_Age1_period2_LA1_Observed</t>
  </si>
  <si>
    <t>BMI25+_Age1_period2_LA2_Observed</t>
  </si>
  <si>
    <t>BMI25+_Age1_period2_LA3_Observed</t>
  </si>
  <si>
    <t>BMI25+_Age1_period2_LA4_Observed</t>
  </si>
  <si>
    <t>BMI25+_Age1_period2_LA5_Observed</t>
  </si>
  <si>
    <t>BMI25+_Age1_period2_LA6_Observed</t>
  </si>
  <si>
    <t>BMI25+_Age1_period2_LA7_Observed</t>
  </si>
  <si>
    <t>BMI25+_Age1_period2_LA8_Observed</t>
  </si>
  <si>
    <t>BMI25+_Age1_period2_LA9_Observed</t>
  </si>
  <si>
    <t>BMI25+_Age1_period2_LA10_Observed</t>
  </si>
  <si>
    <t>BMI25+_Age1_period2_LA11_Observed</t>
  </si>
  <si>
    <t>BMI25+_Age1_period2_LA12_Observed</t>
  </si>
  <si>
    <t>BMI25+_Age1_period2_LA13_Observed</t>
  </si>
  <si>
    <t>BMI25+_Age1_period2_LA14_Observed</t>
  </si>
  <si>
    <t>BMI25+_Age1_period2_LA15_Observed</t>
  </si>
  <si>
    <t>BMI25+_Age1_period2_LA16_Observed</t>
  </si>
  <si>
    <t>BMI25+_Age1_period2_LA17_Observed</t>
  </si>
  <si>
    <t>BMI25+_Age1_period2_LA18_Observed</t>
  </si>
  <si>
    <t>BMI25+_Age1_period2_LA19_Observed</t>
  </si>
  <si>
    <t>BMI25+_Age1_period2_LA20_Observed</t>
  </si>
  <si>
    <t>BMI25+_Age1_period2_LA21_Observed</t>
  </si>
  <si>
    <t>BMI25+_Age1_period2_LA22_Observed</t>
  </si>
  <si>
    <t>BMI25+_Age1_period2_HB1_Observed</t>
  </si>
  <si>
    <t>BMI25+_Age1_period2_HB2_Observed</t>
  </si>
  <si>
    <t>BMI25+_Age1_period2_HB3_Observed</t>
  </si>
  <si>
    <t>BMI25+_Age1_period2_HB4_Observed</t>
  </si>
  <si>
    <t>BMI25+_Age1_period2_HB5_Observed</t>
  </si>
  <si>
    <t>BMI25+_Age1_period2_HB6_Observed</t>
  </si>
  <si>
    <t>BMI25+_Age1_period2_HB7_Observed</t>
  </si>
  <si>
    <t>BMI25+_Age1_period2_Wales_Observed</t>
  </si>
  <si>
    <t>BMI25+_Age2_period2_LA1_Observed</t>
  </si>
  <si>
    <t>BMI25+_Age2_period2_LA2_Observed</t>
  </si>
  <si>
    <t>BMI25+_Age2_period2_LA3_Observed</t>
  </si>
  <si>
    <t>BMI25+_Age2_period2_LA4_Observed</t>
  </si>
  <si>
    <t>BMI25+_Age2_period2_LA5_Observed</t>
  </si>
  <si>
    <t>BMI25+_Age2_period2_LA6_Observed</t>
  </si>
  <si>
    <t>BMI25+_Age2_period2_LA7_Observed</t>
  </si>
  <si>
    <t>BMI25+_Age2_period2_LA8_Observed</t>
  </si>
  <si>
    <t>BMI25+_Age2_period2_LA9_Observed</t>
  </si>
  <si>
    <t>BMI25+_Age2_period2_LA10_Observed</t>
  </si>
  <si>
    <t>BMI25+_Age2_period2_LA11_Observed</t>
  </si>
  <si>
    <t>BMI25+_Age2_period2_LA12_Observed</t>
  </si>
  <si>
    <t>BMI25+_Age2_period2_LA13_Observed</t>
  </si>
  <si>
    <t>BMI25+_Age2_period2_LA14_Observed</t>
  </si>
  <si>
    <t>BMI25+_Age2_period2_LA15_Observed</t>
  </si>
  <si>
    <t>BMI25+_Age2_period2_LA16_Observed</t>
  </si>
  <si>
    <t>BMI25+_Age2_period2_LA17_Observed</t>
  </si>
  <si>
    <t>BMI25+_Age2_period2_LA18_Observed</t>
  </si>
  <si>
    <t>BMI25+_Age2_period2_LA19_Observed</t>
  </si>
  <si>
    <t>BMI25+_Age2_period2_LA20_Observed</t>
  </si>
  <si>
    <t>BMI25+_Age2_period2_LA21_Observed</t>
  </si>
  <si>
    <t>BMI25+_Age2_period2_LA22_Observed</t>
  </si>
  <si>
    <t>BMI25+_Age2_period2_HB1_Observed</t>
  </si>
  <si>
    <t>BMI25+_Age2_period2_HB2_Observed</t>
  </si>
  <si>
    <t>BMI25+_Age2_period2_HB3_Observed</t>
  </si>
  <si>
    <t>BMI25+_Age2_period2_HB4_Observed</t>
  </si>
  <si>
    <t>BMI25+_Age2_period2_HB5_Observed</t>
  </si>
  <si>
    <t>BMI25+_Age2_period2_HB6_Observed</t>
  </si>
  <si>
    <t>BMI25+_Age2_period2_HB7_Observed</t>
  </si>
  <si>
    <t>BMI25+_Age2_period2_Wales_Observed</t>
  </si>
  <si>
    <t>BMI25+_Age3_period2_LA1_Observed</t>
  </si>
  <si>
    <t>BMI25+_Age3_period2_LA2_Observed</t>
  </si>
  <si>
    <t>BMI25+_Age3_period2_LA3_Observed</t>
  </si>
  <si>
    <t>BMI25+_Age3_period2_LA4_Observed</t>
  </si>
  <si>
    <t>BMI25+_Age3_period2_LA5_Observed</t>
  </si>
  <si>
    <t>BMI25+_Age3_period2_LA6_Observed</t>
  </si>
  <si>
    <t>BMI25+_Age3_period2_LA7_Observed</t>
  </si>
  <si>
    <t>BMI25+_Age3_period2_LA8_Observed</t>
  </si>
  <si>
    <t>BMI25+_Age3_period2_LA9_Observed</t>
  </si>
  <si>
    <t>BMI25+_Age3_period2_LA10_Observed</t>
  </si>
  <si>
    <t>BMI25+_Age3_period2_LA11_Observed</t>
  </si>
  <si>
    <t>BMI25+_Age3_period2_LA12_Observed</t>
  </si>
  <si>
    <t>BMI25+_Age3_period2_LA13_Observed</t>
  </si>
  <si>
    <t>BMI25+_Age3_period2_LA14_Observed</t>
  </si>
  <si>
    <t>BMI25+_Age3_period2_LA15_Observed</t>
  </si>
  <si>
    <t>BMI25+_Age3_period2_LA16_Observed</t>
  </si>
  <si>
    <t>BMI25+_Age3_period2_LA17_Observed</t>
  </si>
  <si>
    <t>BMI25+_Age3_period2_LA18_Observed</t>
  </si>
  <si>
    <t>BMI25+_Age3_period2_LA19_Observed</t>
  </si>
  <si>
    <t>BMI25+_Age3_period2_LA20_Observed</t>
  </si>
  <si>
    <t>BMI25+_Age3_period2_LA21_Observed</t>
  </si>
  <si>
    <t>BMI25+_Age3_period2_LA22_Observed</t>
  </si>
  <si>
    <t>BMI25+_Age3_period2_HB1_Observed</t>
  </si>
  <si>
    <t>BMI25+_Age3_period2_HB2_Observed</t>
  </si>
  <si>
    <t>BMI25+_Age3_period2_HB3_Observed</t>
  </si>
  <si>
    <t>BMI25+_Age3_period2_HB4_Observed</t>
  </si>
  <si>
    <t>BMI25+_Age3_period2_HB5_Observed</t>
  </si>
  <si>
    <t>BMI25+_Age3_period2_HB6_Observed</t>
  </si>
  <si>
    <t>BMI25+_Age3_period2_HB7_Observed</t>
  </si>
  <si>
    <t>BMI25+_Age3_period2_Wales_Observed</t>
  </si>
  <si>
    <t>BMI30+_Age1_period1_LA1_Observed</t>
  </si>
  <si>
    <t>BMI30+_Age1_period1_LA2_Observed</t>
  </si>
  <si>
    <t>BMI30+_Age1_period1_LA3_Observed</t>
  </si>
  <si>
    <t>BMI30+_Age1_period1_LA4_Observed</t>
  </si>
  <si>
    <t>BMI30+_Age1_period1_LA5_Observed</t>
  </si>
  <si>
    <t>BMI30+_Age1_period1_LA6_Observed</t>
  </si>
  <si>
    <t>BMI30+_Age1_period1_LA7_Observed</t>
  </si>
  <si>
    <t>BMI30+_Age1_period1_LA8_Observed</t>
  </si>
  <si>
    <t>BMI30+_Age1_period1_LA9_Observed</t>
  </si>
  <si>
    <t>BMI30+_Age1_period1_LA10_Observed</t>
  </si>
  <si>
    <t>BMI30+_Age1_period1_LA11_Observed</t>
  </si>
  <si>
    <t>BMI30+_Age1_period1_LA12_Observed</t>
  </si>
  <si>
    <t>BMI30+_Age1_period1_LA13_Observed</t>
  </si>
  <si>
    <t>BMI30+_Age1_period1_LA14_Observed</t>
  </si>
  <si>
    <t>BMI30+_Age1_period1_LA15_Observed</t>
  </si>
  <si>
    <t>BMI30+_Age1_period1_LA16_Observed</t>
  </si>
  <si>
    <t>BMI30+_Age1_period1_LA17_Observed</t>
  </si>
  <si>
    <t>BMI30+_Age1_period1_LA18_Observed</t>
  </si>
  <si>
    <t>BMI30+_Age1_period1_LA19_Observed</t>
  </si>
  <si>
    <t>BMI30+_Age1_period1_LA20_Observed</t>
  </si>
  <si>
    <t>BMI30+_Age1_period1_LA21_Observed</t>
  </si>
  <si>
    <t>BMI30+_Age1_period1_LA22_Observed</t>
  </si>
  <si>
    <t>BMI30+_Age1_period1_HB1_Observed</t>
  </si>
  <si>
    <t>BMI30+_Age1_period1_HB2_Observed</t>
  </si>
  <si>
    <t>BMI30+_Age1_period1_HB3_Observed</t>
  </si>
  <si>
    <t>BMI30+_Age1_period1_HB4_Observed</t>
  </si>
  <si>
    <t>BMI30+_Age1_period1_HB5_Observed</t>
  </si>
  <si>
    <t>BMI30+_Age1_period1_HB6_Observed</t>
  </si>
  <si>
    <t>BMI30+_Age1_period1_HB7_Observed</t>
  </si>
  <si>
    <t>BMI30+_Age1_period1_Wales_Observed</t>
  </si>
  <si>
    <t>BMI30+_Age2_period1_LA1_Observed</t>
  </si>
  <si>
    <t>BMI30+_Age2_period1_LA2_Observed</t>
  </si>
  <si>
    <t>BMI30+_Age2_period1_LA3_Observed</t>
  </si>
  <si>
    <t>BMI30+_Age2_period1_LA4_Observed</t>
  </si>
  <si>
    <t>BMI30+_Age2_period1_LA5_Observed</t>
  </si>
  <si>
    <t>BMI30+_Age2_period1_LA6_Observed</t>
  </si>
  <si>
    <t>BMI30+_Age2_period1_LA7_Observed</t>
  </si>
  <si>
    <t>BMI30+_Age2_period1_LA8_Observed</t>
  </si>
  <si>
    <t>BMI30+_Age2_period1_LA9_Observed</t>
  </si>
  <si>
    <t>BMI30+_Age2_period1_LA10_Observed</t>
  </si>
  <si>
    <t>BMI30+_Age2_period1_LA11_Observed</t>
  </si>
  <si>
    <t>BMI30+_Age2_period1_LA12_Observed</t>
  </si>
  <si>
    <t>BMI30+_Age2_period1_LA13_Observed</t>
  </si>
  <si>
    <t>BMI30+_Age2_period1_LA14_Observed</t>
  </si>
  <si>
    <t>BMI30+_Age2_period1_LA15_Observed</t>
  </si>
  <si>
    <t>BMI30+_Age2_period1_LA16_Observed</t>
  </si>
  <si>
    <t>BMI30+_Age2_period1_LA17_Observed</t>
  </si>
  <si>
    <t>BMI30+_Age2_period1_LA18_Observed</t>
  </si>
  <si>
    <t>BMI30+_Age2_period1_LA19_Observed</t>
  </si>
  <si>
    <t>BMI30+_Age2_period1_LA20_Observed</t>
  </si>
  <si>
    <t>BMI30+_Age2_period1_LA21_Observed</t>
  </si>
  <si>
    <t>BMI30+_Age2_period1_LA22_Observed</t>
  </si>
  <si>
    <t>BMI30+_Age2_period1_HB1_Observed</t>
  </si>
  <si>
    <t>BMI30+_Age2_period1_HB2_Observed</t>
  </si>
  <si>
    <t>BMI30+_Age2_period1_HB3_Observed</t>
  </si>
  <si>
    <t>BMI30+_Age2_period1_HB4_Observed</t>
  </si>
  <si>
    <t>BMI30+_Age2_period1_HB5_Observed</t>
  </si>
  <si>
    <t>BMI30+_Age2_period1_HB6_Observed</t>
  </si>
  <si>
    <t>BMI30+_Age2_period1_HB7_Observed</t>
  </si>
  <si>
    <t>BMI30+_Age2_period1_Wales_Observed</t>
  </si>
  <si>
    <t>BMI30+_Age3_period1_LA1_Observed</t>
  </si>
  <si>
    <t>BMI30+_Age3_period1_LA2_Observed</t>
  </si>
  <si>
    <t>BMI30+_Age3_period1_LA3_Observed</t>
  </si>
  <si>
    <t>BMI30+_Age3_period1_LA4_Observed</t>
  </si>
  <si>
    <t>BMI30+_Age3_period1_LA5_Observed</t>
  </si>
  <si>
    <t>BMI30+_Age3_period1_LA6_Observed</t>
  </si>
  <si>
    <t>BMI30+_Age3_period1_LA7_Observed</t>
  </si>
  <si>
    <t>BMI30+_Age3_period1_LA8_Observed</t>
  </si>
  <si>
    <t>BMI30+_Age3_period1_LA9_Observed</t>
  </si>
  <si>
    <t>BMI30+_Age3_period1_LA10_Observed</t>
  </si>
  <si>
    <t>BMI30+_Age3_period1_LA11_Observed</t>
  </si>
  <si>
    <t>BMI30+_Age3_period1_LA12_Observed</t>
  </si>
  <si>
    <t>BMI30+_Age3_period1_LA13_Observed</t>
  </si>
  <si>
    <t>BMI30+_Age3_period1_LA14_Observed</t>
  </si>
  <si>
    <t>BMI30+_Age3_period1_LA15_Observed</t>
  </si>
  <si>
    <t>BMI30+_Age3_period1_LA16_Observed</t>
  </si>
  <si>
    <t>BMI30+_Age3_period1_LA17_Observed</t>
  </si>
  <si>
    <t>BMI30+_Age3_period1_LA18_Observed</t>
  </si>
  <si>
    <t>BMI30+_Age3_period1_LA19_Observed</t>
  </si>
  <si>
    <t>BMI30+_Age3_period1_LA20_Observed</t>
  </si>
  <si>
    <t>BMI30+_Age3_period1_LA21_Observed</t>
  </si>
  <si>
    <t>BMI30+_Age3_period1_LA22_Observed</t>
  </si>
  <si>
    <t>BMI30+_Age3_period1_HB1_Observed</t>
  </si>
  <si>
    <t>BMI30+_Age3_period1_HB2_Observed</t>
  </si>
  <si>
    <t>BMI30+_Age3_period1_HB3_Observed</t>
  </si>
  <si>
    <t>BMI30+_Age3_period1_HB4_Observed</t>
  </si>
  <si>
    <t>BMI30+_Age3_period1_HB5_Observed</t>
  </si>
  <si>
    <t>BMI30+_Age3_period1_HB6_Observed</t>
  </si>
  <si>
    <t>BMI30+_Age3_period1_HB7_Observed</t>
  </si>
  <si>
    <t>BMI30+_Age3_period1_Wales_Observed</t>
  </si>
  <si>
    <t>BMI30+_Age1_period2_LA1_Observed</t>
  </si>
  <si>
    <t>BMI30+_Age1_period2_LA2_Observed</t>
  </si>
  <si>
    <t>BMI30+_Age1_period2_LA3_Observed</t>
  </si>
  <si>
    <t>BMI30+_Age1_period2_LA4_Observed</t>
  </si>
  <si>
    <t>BMI30+_Age1_period2_LA5_Observed</t>
  </si>
  <si>
    <t>BMI30+_Age1_period2_LA6_Observed</t>
  </si>
  <si>
    <t>BMI30+_Age1_period2_LA7_Observed</t>
  </si>
  <si>
    <t>BMI30+_Age1_period2_LA8_Observed</t>
  </si>
  <si>
    <t>BMI30+_Age1_period2_LA9_Observed</t>
  </si>
  <si>
    <t>BMI30+_Age1_period2_LA10_Observed</t>
  </si>
  <si>
    <t>BMI30+_Age1_period2_LA11_Observed</t>
  </si>
  <si>
    <t>BMI30+_Age1_period2_LA12_Observed</t>
  </si>
  <si>
    <t>BMI30+_Age1_period2_LA13_Observed</t>
  </si>
  <si>
    <t>BMI30+_Age1_period2_LA14_Observed</t>
  </si>
  <si>
    <t>BMI30+_Age1_period2_LA15_Observed</t>
  </si>
  <si>
    <t>BMI30+_Age1_period2_LA16_Observed</t>
  </si>
  <si>
    <t>BMI30+_Age1_period2_LA17_Observed</t>
  </si>
  <si>
    <t>BMI30+_Age1_period2_LA18_Observed</t>
  </si>
  <si>
    <t>BMI30+_Age1_period2_LA19_Observed</t>
  </si>
  <si>
    <t>BMI30+_Age1_period2_LA20_Observed</t>
  </si>
  <si>
    <t>BMI30+_Age1_period2_LA21_Observed</t>
  </si>
  <si>
    <t>BMI30+_Age1_period2_LA22_Observed</t>
  </si>
  <si>
    <t>BMI30+_Age1_period2_HB1_Observed</t>
  </si>
  <si>
    <t>BMI30+_Age1_period2_HB2_Observed</t>
  </si>
  <si>
    <t>BMI30+_Age1_period2_HB3_Observed</t>
  </si>
  <si>
    <t>BMI30+_Age1_period2_HB4_Observed</t>
  </si>
  <si>
    <t>BMI30+_Age1_period2_HB5_Observed</t>
  </si>
  <si>
    <t>BMI30+_Age1_period2_HB6_Observed</t>
  </si>
  <si>
    <t>BMI30+_Age1_period2_HB7_Observed</t>
  </si>
  <si>
    <t>BMI30+_Age1_period2_Wales_Observed</t>
  </si>
  <si>
    <t>BMI30+_Age2_period2_LA1_Observed</t>
  </si>
  <si>
    <t>BMI30+_Age2_period2_LA2_Observed</t>
  </si>
  <si>
    <t>BMI30+_Age2_period2_LA3_Observed</t>
  </si>
  <si>
    <t>BMI30+_Age2_period2_LA4_Observed</t>
  </si>
  <si>
    <t>BMI30+_Age2_period2_LA5_Observed</t>
  </si>
  <si>
    <t>BMI30+_Age2_period2_LA6_Observed</t>
  </si>
  <si>
    <t>BMI30+_Age2_period2_LA7_Observed</t>
  </si>
  <si>
    <t>BMI30+_Age2_period2_LA8_Observed</t>
  </si>
  <si>
    <t>BMI30+_Age2_period2_LA9_Observed</t>
  </si>
  <si>
    <t>BMI30+_Age2_period2_LA10_Observed</t>
  </si>
  <si>
    <t>BMI30+_Age2_period2_LA11_Observed</t>
  </si>
  <si>
    <t>BMI30+_Age2_period2_LA12_Observed</t>
  </si>
  <si>
    <t>BMI30+_Age2_period2_LA13_Observed</t>
  </si>
  <si>
    <t>BMI30+_Age2_period2_LA14_Observed</t>
  </si>
  <si>
    <t>BMI30+_Age2_period2_LA15_Observed</t>
  </si>
  <si>
    <t>BMI30+_Age2_period2_LA16_Observed</t>
  </si>
  <si>
    <t>BMI30+_Age2_period2_LA17_Observed</t>
  </si>
  <si>
    <t>BMI30+_Age2_period2_LA18_Observed</t>
  </si>
  <si>
    <t>BMI30+_Age2_period2_LA19_Observed</t>
  </si>
  <si>
    <t>BMI30+_Age2_period2_LA20_Observed</t>
  </si>
  <si>
    <t>BMI30+_Age2_period2_LA21_Observed</t>
  </si>
  <si>
    <t>BMI30+_Age2_period2_LA22_Observed</t>
  </si>
  <si>
    <t>BMI30+_Age2_period2_HB1_Observed</t>
  </si>
  <si>
    <t>BMI30+_Age2_period2_HB2_Observed</t>
  </si>
  <si>
    <t>BMI30+_Age2_period2_HB3_Observed</t>
  </si>
  <si>
    <t>BMI30+_Age2_period2_HB4_Observed</t>
  </si>
  <si>
    <t>BMI30+_Age2_period2_HB5_Observed</t>
  </si>
  <si>
    <t>BMI30+_Age2_period2_HB6_Observed</t>
  </si>
  <si>
    <t>BMI30+_Age2_period2_HB7_Observed</t>
  </si>
  <si>
    <t>BMI30+_Age2_period2_Wales_Observed</t>
  </si>
  <si>
    <t>BMI30+_Age3_period2_LA1_Observed</t>
  </si>
  <si>
    <t>BMI30+_Age3_period2_LA2_Observed</t>
  </si>
  <si>
    <t>BMI30+_Age3_period2_LA3_Observed</t>
  </si>
  <si>
    <t>BMI30+_Age3_period2_LA4_Observed</t>
  </si>
  <si>
    <t>BMI30+_Age3_period2_LA5_Observed</t>
  </si>
  <si>
    <t>BMI30+_Age3_period2_LA6_Observed</t>
  </si>
  <si>
    <t>BMI30+_Age3_period2_LA7_Observed</t>
  </si>
  <si>
    <t>BMI30+_Age3_period2_LA8_Observed</t>
  </si>
  <si>
    <t>BMI30+_Age3_period2_LA9_Observed</t>
  </si>
  <si>
    <t>BMI30+_Age3_period2_LA10_Observed</t>
  </si>
  <si>
    <t>BMI30+_Age3_period2_LA11_Observed</t>
  </si>
  <si>
    <t>BMI30+_Age3_period2_LA12_Observed</t>
  </si>
  <si>
    <t>BMI30+_Age3_period2_LA13_Observed</t>
  </si>
  <si>
    <t>BMI30+_Age3_period2_LA14_Observed</t>
  </si>
  <si>
    <t>BMI30+_Age3_period2_LA15_Observed</t>
  </si>
  <si>
    <t>BMI30+_Age3_period2_LA16_Observed</t>
  </si>
  <si>
    <t>BMI30+_Age3_period2_LA17_Observed</t>
  </si>
  <si>
    <t>BMI30+_Age3_period2_LA18_Observed</t>
  </si>
  <si>
    <t>BMI30+_Age3_period2_LA19_Observed</t>
  </si>
  <si>
    <t>BMI30+_Age3_period2_LA20_Observed</t>
  </si>
  <si>
    <t>BMI30+_Age3_period2_LA21_Observed</t>
  </si>
  <si>
    <t>BMI30+_Age3_period2_LA22_Observed</t>
  </si>
  <si>
    <t>BMI30+_Age3_period2_HB1_Observed</t>
  </si>
  <si>
    <t>BMI30+_Age3_period2_HB2_Observed</t>
  </si>
  <si>
    <t>BMI30+_Age3_period2_HB3_Observed</t>
  </si>
  <si>
    <t>BMI30+_Age3_period2_HB4_Observed</t>
  </si>
  <si>
    <t>BMI30+_Age3_period2_HB5_Observed</t>
  </si>
  <si>
    <t>BMI30+_Age3_period2_HB6_Observed</t>
  </si>
  <si>
    <t>BMI30+_Age3_period2_HB7_Observed</t>
  </si>
  <si>
    <t>BMI30+_Age3_period2_Wales_Observed</t>
  </si>
  <si>
    <t>QC check</t>
  </si>
  <si>
    <t>Figure 1</t>
  </si>
  <si>
    <t>Copying and pasting charts and tables to use in documents, reports or presentations</t>
  </si>
  <si>
    <t xml:space="preserve">Why use this method to copy and paste charts </t>
  </si>
  <si>
    <t>If the standard {Copy} and {Paste} option is used for inserting Excel charts into documents, reports</t>
  </si>
  <si>
    <t>or presentations then frequently the chart will lose some of its formatting and/or the axes labels may be</t>
  </si>
  <si>
    <t>truncated. Similarly, table column sizes are often distorted using the standard {Copy} and {Paste}</t>
  </si>
  <si>
    <t>method if a table is too wide. The technique described below overcomes these issues.</t>
  </si>
  <si>
    <t>Copying and pasting a chart</t>
  </si>
  <si>
    <t xml:space="preserve">Select the chart you want to copy by left clicking on it once i.e. so that the surrounding points are </t>
  </si>
  <si>
    <t xml:space="preserve">displayed </t>
  </si>
  <si>
    <t>On the 'Home' tab click the paste icon</t>
  </si>
  <si>
    <t>Click 'As picture' option and 'Copy as picture' (see figure 1)</t>
  </si>
  <si>
    <t>Choose 'As shown on screen' and 'picture'</t>
  </si>
  <si>
    <t xml:space="preserve">Using your mouse click on the point where you want to insert a copy of the chart e.g. in a Word </t>
  </si>
  <si>
    <t>document / presentation</t>
  </si>
  <si>
    <t xml:space="preserve">On the 'Home' tab click 'paste' then 'paste special' and choose to insert as 'Picture (enhanced metafile)' </t>
  </si>
  <si>
    <t>Figure 2</t>
  </si>
  <si>
    <t>Copying and pasting a table as a picture</t>
  </si>
  <si>
    <t xml:space="preserve">Highlight the table you want to copy by left clicking on the top left hand corner </t>
  </si>
  <si>
    <t xml:space="preserve">and dragging the mouse to the bottom right corner. </t>
  </si>
  <si>
    <t>Click 'As picture' option and 'Copy as picture' (see figure 2)</t>
  </si>
  <si>
    <t>Definition</t>
  </si>
  <si>
    <t>Demography</t>
  </si>
  <si>
    <t>References</t>
  </si>
  <si>
    <t>http://wales.gov.uk/statistics-and-research/welsh-health-survey/?lang=en#/statistics-and-research/welsh-health-survey/?tab=previous&amp;lang=en</t>
  </si>
  <si>
    <t>2004/05-2008 and 2009-2012 (four years' data were aggregated for each period in order to provide more robust estimates for the broad age groups)</t>
  </si>
  <si>
    <t>All persons aged 16 and over, in broad age groups (16-44, 45-64, 65+)</t>
  </si>
  <si>
    <t>Table and chart</t>
  </si>
  <si>
    <t>Welsh Health Survey obesity resource: prevalence by age</t>
  </si>
  <si>
    <t>Technical guide</t>
  </si>
  <si>
    <t>The percentage of adults responding to the Welsh Health Survey (WHS) who report height and weight equivalent to a Body Mass Index (BMI) of 25+ ("overweight or obese") or 30+ ("obese")</t>
  </si>
  <si>
    <r>
      <t xml:space="preserve">1. Sadler et al. </t>
    </r>
    <r>
      <rPr>
        <b/>
        <sz val="9"/>
        <color theme="1"/>
        <rFont val="Verdana"/>
        <family val="2"/>
      </rPr>
      <t>Welsh Health Survey 2012 Technical Report</t>
    </r>
    <r>
      <rPr>
        <sz val="9"/>
        <color theme="1"/>
        <rFont val="Verdana"/>
        <family val="2"/>
      </rPr>
      <t xml:space="preserve">. National Centre for Social Research; 2013. Available at </t>
    </r>
  </si>
  <si>
    <t>(Accessed 17/06/2014)</t>
  </si>
  <si>
    <t>http://www3.interscience.wiley.com/journal/117981349/abstract?CRETRY=1&amp;SRETRY=0</t>
  </si>
  <si>
    <r>
      <t xml:space="preserve">2. Gorber SC et al. A comparison of direct vs. self-report measures for assessing height, weight and body mass index: a systematic review. </t>
    </r>
    <r>
      <rPr>
        <b/>
        <sz val="9"/>
        <color theme="1"/>
        <rFont val="Verdana"/>
        <family val="2"/>
      </rPr>
      <t>Obesity reviews</t>
    </r>
    <r>
      <rPr>
        <sz val="9"/>
        <color theme="1"/>
        <rFont val="Verdana"/>
        <family val="2"/>
      </rPr>
      <t xml:space="preserve"> 2007; 8:307-326. Available at: </t>
    </r>
  </si>
  <si>
    <t>Period</t>
  </si>
  <si>
    <t>Geography</t>
  </si>
  <si>
    <t>Wales; health boards; local authorities</t>
  </si>
  <si>
    <t>Contact</t>
  </si>
  <si>
    <t>publichealthwalesobservatory@wales.nhs.uk</t>
  </si>
  <si>
    <t>Data source</t>
  </si>
  <si>
    <t>Welsh Health Survey (WHS), Welsh Government (WG)</t>
  </si>
  <si>
    <t>Choose parameters</t>
  </si>
  <si>
    <r>
      <t>• The number of respondents was weighted to adjust for non-response to the survey. Further information about weighting is available in the Welsh Health Survey technical report</t>
    </r>
    <r>
      <rPr>
        <vertAlign val="superscript"/>
        <sz val="9"/>
        <color theme="1"/>
        <rFont val="Verdana"/>
        <family val="2"/>
      </rPr>
      <t>1</t>
    </r>
    <r>
      <rPr>
        <sz val="9"/>
        <color theme="1"/>
        <rFont val="Verdana"/>
        <family val="2"/>
      </rPr>
      <t>.
• BMI was calculated for all respondents with valid height and weight measurements, excluding pregnant women.
• BMI is calculated as weight in kilograms (kg) divided by squared height (m2). It does not distinguish between mass due to body fat and mass due to muscular physique, nor does it take account of the distribution of fat.
• Height and weight of respondents are self-reported, and there is evidence to show that some people tend to under report weight and/or over report height resulting in an under-estimation of the prevalence of overweight and obesity</t>
    </r>
    <r>
      <rPr>
        <vertAlign val="superscript"/>
        <sz val="9"/>
        <color theme="1"/>
        <rFont val="Verdana"/>
        <family val="2"/>
      </rPr>
      <t>2</t>
    </r>
    <r>
      <rPr>
        <sz val="9"/>
        <color theme="1"/>
        <rFont val="Verdana"/>
        <family val="2"/>
      </rPr>
      <t>.
• It is not known whether higher BMIs are proportionally over-represented in the group of respondents with invalid measurements (see 'Percentage missing or invalid' column in table)
• The unweighted base (shown in the table) is the total number of people who responded to the survey, before applying weighting for non-response.  Bases vary; those shown are for the whole sample rather than specifically for height/weight measurement.
• Confidence intervals were calculated using STATA, taking the survey design into account, to reflect the uncertainty around the observed percentages.</t>
    </r>
  </si>
  <si>
    <t>here</t>
  </si>
  <si>
    <t>This file has been downloaded from the Welsh Health Survey obesity resource, available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</si>
</sst>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0.0"/>
    <numFmt numFmtId="165" formatCode="0.000000"/>
    <numFmt numFmtId="166" formatCode="_(* #,##0.00_);_(* \(#,##0.00\);_(* &quot;-&quot;??_);_(@_)"/>
  </numFmts>
  <fonts count="52" x14ac:knownFonts="1">
    <font>
      <sz val="11"/>
      <color theme="1"/>
      <name val="Calibri"/>
      <family val="2"/>
      <scheme val="minor"/>
    </font>
    <font>
      <sz val="10"/>
      <color theme="1"/>
      <name val="Verdana"/>
      <family val="2"/>
    </font>
    <font>
      <sz val="11"/>
      <color theme="1"/>
      <name val="Calibri"/>
      <family val="2"/>
      <scheme val="minor"/>
    </font>
    <font>
      <b/>
      <sz val="11"/>
      <color theme="1"/>
      <name val="Calibri"/>
      <family val="2"/>
      <scheme val="minor"/>
    </font>
    <font>
      <sz val="10"/>
      <name val="Arial"/>
      <family val="2"/>
    </font>
    <font>
      <sz val="10"/>
      <name val="Verdana"/>
      <family val="2"/>
    </font>
    <font>
      <u/>
      <sz val="10"/>
      <color indexed="12"/>
      <name val="Arial"/>
      <family val="2"/>
    </font>
    <font>
      <u/>
      <sz val="10"/>
      <color indexed="12"/>
      <name val="MS Sans Serif"/>
      <family val="2"/>
    </font>
    <font>
      <u/>
      <sz val="11"/>
      <color theme="10"/>
      <name val="Calibri"/>
      <family val="2"/>
    </font>
    <font>
      <sz val="12"/>
      <name val="Arial"/>
      <family val="2"/>
    </font>
    <font>
      <b/>
      <sz val="10"/>
      <name val="Verdana"/>
      <family val="2"/>
    </font>
    <font>
      <u/>
      <sz val="9.9"/>
      <color theme="10"/>
      <name val="Calibri"/>
      <family val="2"/>
    </font>
    <font>
      <b/>
      <sz val="11"/>
      <color indexed="8"/>
      <name val="Calibri"/>
      <family val="2"/>
      <scheme val="minor"/>
    </font>
    <font>
      <u/>
      <sz val="10"/>
      <color theme="10"/>
      <name val="Calibri"/>
      <family val="2"/>
    </font>
    <font>
      <sz val="10"/>
      <color theme="1"/>
      <name val="Calibri"/>
      <family val="2"/>
      <scheme val="minor"/>
    </font>
    <font>
      <b/>
      <sz val="10"/>
      <color theme="1"/>
      <name val="Calibri"/>
      <family val="2"/>
      <scheme val="minor"/>
    </font>
    <font>
      <sz val="8"/>
      <color theme="1"/>
      <name val="Calibri"/>
      <family val="2"/>
      <scheme val="minor"/>
    </font>
    <font>
      <i/>
      <sz val="10"/>
      <color theme="1"/>
      <name val="Calibri"/>
      <family val="2"/>
      <scheme val="minor"/>
    </font>
    <font>
      <b/>
      <u/>
      <sz val="10"/>
      <color theme="1"/>
      <name val="Calibri"/>
      <family val="2"/>
      <scheme val="minor"/>
    </font>
    <font>
      <b/>
      <sz val="12"/>
      <color theme="1"/>
      <name val="Calibri"/>
      <family val="2"/>
      <scheme val="minor"/>
    </font>
    <font>
      <sz val="9"/>
      <color theme="1"/>
      <name val="Verdana"/>
      <family val="2"/>
    </font>
    <font>
      <sz val="8"/>
      <color theme="1"/>
      <name val="Verdana"/>
      <family val="2"/>
    </font>
    <font>
      <i/>
      <sz val="9"/>
      <color theme="1"/>
      <name val="Verdana"/>
      <family val="2"/>
    </font>
    <font>
      <sz val="9"/>
      <color rgb="FF000080"/>
      <name val="Verdana"/>
      <family val="2"/>
    </font>
    <font>
      <sz val="11"/>
      <color rgb="FF000080"/>
      <name val="Calibri"/>
      <family val="2"/>
      <scheme val="minor"/>
    </font>
    <font>
      <b/>
      <sz val="9"/>
      <color rgb="FF000080"/>
      <name val="Verdana"/>
      <family val="2"/>
    </font>
    <font>
      <sz val="8"/>
      <color rgb="FF000080"/>
      <name val="Verdana"/>
      <family val="2"/>
    </font>
    <font>
      <b/>
      <sz val="10"/>
      <color theme="1"/>
      <name val="Verdana"/>
      <family val="2"/>
    </font>
    <font>
      <i/>
      <sz val="9"/>
      <color rgb="FF000080"/>
      <name val="Verdana"/>
      <family val="2"/>
    </font>
    <font>
      <b/>
      <i/>
      <sz val="9"/>
      <color theme="0"/>
      <name val="Verdana"/>
      <family val="2"/>
    </font>
    <font>
      <sz val="11"/>
      <color rgb="FF000080"/>
      <name val="Verdana"/>
      <family val="2"/>
    </font>
    <font>
      <i/>
      <sz val="9"/>
      <color theme="1"/>
      <name val="Calibri"/>
      <family val="2"/>
      <scheme val="minor"/>
    </font>
    <font>
      <b/>
      <sz val="8"/>
      <color rgb="FF000080"/>
      <name val="Verdana"/>
      <family val="2"/>
    </font>
    <font>
      <sz val="11"/>
      <color theme="0" tint="-0.14999847407452621"/>
      <name val="Calibri"/>
      <family val="2"/>
      <scheme val="minor"/>
    </font>
    <font>
      <b/>
      <sz val="11"/>
      <color theme="0" tint="-0.14999847407452621"/>
      <name val="Calibri"/>
      <family val="2"/>
      <scheme val="minor"/>
    </font>
    <font>
      <sz val="10"/>
      <color theme="0" tint="-0.14999847407452621"/>
      <name val="Calibri"/>
      <family val="2"/>
      <scheme val="minor"/>
    </font>
    <font>
      <sz val="10"/>
      <color theme="0" tint="-0.249977111117893"/>
      <name val="Calibri"/>
      <family val="2"/>
      <scheme val="minor"/>
    </font>
    <font>
      <sz val="11"/>
      <color theme="0" tint="-0.249977111117893"/>
      <name val="Calibri"/>
      <family val="2"/>
      <scheme val="minor"/>
    </font>
    <font>
      <sz val="11"/>
      <color theme="0"/>
      <name val="Calibri"/>
      <family val="2"/>
      <scheme val="minor"/>
    </font>
    <font>
      <sz val="12"/>
      <color theme="1"/>
      <name val="Verdana"/>
      <family val="2"/>
    </font>
    <font>
      <b/>
      <sz val="16"/>
      <color theme="1"/>
      <name val="Verdana"/>
      <family val="2"/>
    </font>
    <font>
      <b/>
      <sz val="12"/>
      <color theme="1"/>
      <name val="Verdana"/>
      <family val="2"/>
    </font>
    <font>
      <b/>
      <sz val="9"/>
      <color theme="1"/>
      <name val="Verdana"/>
      <family val="2"/>
    </font>
    <font>
      <vertAlign val="superscript"/>
      <sz val="9"/>
      <color theme="1"/>
      <name val="Verdana"/>
      <family val="2"/>
    </font>
    <font>
      <u/>
      <sz val="9"/>
      <color theme="10"/>
      <name val="Verdana"/>
      <family val="2"/>
    </font>
    <font>
      <u/>
      <sz val="9.9"/>
      <color theme="10"/>
      <name val="Verdana"/>
      <family val="2"/>
    </font>
    <font>
      <sz val="11"/>
      <color rgb="FF000000"/>
      <name val="Calibri"/>
      <family val="2"/>
    </font>
    <font>
      <sz val="10"/>
      <color indexed="8"/>
      <name val="Arial"/>
      <family val="2"/>
    </font>
    <font>
      <b/>
      <sz val="10"/>
      <color rgb="FFFFFFFF"/>
      <name val="Verdana"/>
      <family val="2"/>
    </font>
    <font>
      <b/>
      <sz val="9"/>
      <color theme="4" tint="-0.24994659260841701"/>
      <name val="Verdana"/>
      <family val="2"/>
    </font>
    <font>
      <b/>
      <u/>
      <sz val="9"/>
      <color theme="10"/>
      <name val="Verdana"/>
      <family val="2"/>
    </font>
    <font>
      <b/>
      <sz val="9"/>
      <name val="Verdana"/>
      <family val="2"/>
    </font>
  </fonts>
  <fills count="7">
    <fill>
      <patternFill patternType="none"/>
    </fill>
    <fill>
      <patternFill patternType="gray125"/>
    </fill>
    <fill>
      <patternFill patternType="solid">
        <fgColor theme="0"/>
        <bgColor indexed="64"/>
      </patternFill>
    </fill>
    <fill>
      <patternFill patternType="solid">
        <fgColor theme="6" tint="0.79998168889431442"/>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4" tint="0.59996337778862885"/>
        <bgColor indexed="64"/>
      </patternFill>
    </fill>
  </fills>
  <borders count="14">
    <border>
      <left/>
      <right/>
      <top/>
      <bottom/>
      <diagonal/>
    </border>
    <border>
      <left/>
      <right/>
      <top/>
      <bottom style="thin">
        <color rgb="FF000080"/>
      </bottom>
      <diagonal/>
    </border>
    <border>
      <left/>
      <right style="thin">
        <color indexed="64"/>
      </right>
      <top style="thin">
        <color indexed="64"/>
      </top>
      <bottom/>
      <diagonal/>
    </border>
    <border>
      <left/>
      <right style="thin">
        <color indexed="64"/>
      </right>
      <top/>
      <bottom/>
      <diagonal/>
    </border>
    <border>
      <left/>
      <right/>
      <top/>
      <bottom style="medium">
        <color indexed="64"/>
      </bottom>
      <diagonal/>
    </border>
    <border>
      <left/>
      <right/>
      <top style="medium">
        <color indexed="64"/>
      </top>
      <bottom style="medium">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rgb="FF000080"/>
      </top>
      <bottom/>
      <diagonal/>
    </border>
    <border>
      <left/>
      <right/>
      <top style="thin">
        <color indexed="64"/>
      </top>
      <bottom style="thin">
        <color indexed="64"/>
      </bottom>
      <diagonal/>
    </border>
  </borders>
  <cellStyleXfs count="400">
    <xf numFmtId="0" fontId="0" fillId="0" borderId="0"/>
    <xf numFmtId="0" fontId="4" fillId="0" borderId="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7" fillId="0" borderId="0" applyNumberForma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9" fillId="0" borderId="0"/>
    <xf numFmtId="0" fontId="4" fillId="0" borderId="0"/>
    <xf numFmtId="0" fontId="2" fillId="0" borderId="0"/>
    <xf numFmtId="0" fontId="2" fillId="0" borderId="0"/>
    <xf numFmtId="0" fontId="4" fillId="0" borderId="0"/>
    <xf numFmtId="0" fontId="4" fillId="0" borderId="0"/>
    <xf numFmtId="0" fontId="4" fillId="0" borderId="0"/>
    <xf numFmtId="0" fontId="4" fillId="0" borderId="0"/>
    <xf numFmtId="9" fontId="4" fillId="0" borderId="0" applyFont="0" applyFill="0" applyBorder="0" applyAlignment="0" applyProtection="0"/>
    <xf numFmtId="0" fontId="11" fillId="0" borderId="0" applyNumberFormat="0" applyFill="0" applyBorder="0" applyAlignment="0" applyProtection="0">
      <alignment vertical="top"/>
      <protection locked="0"/>
    </xf>
    <xf numFmtId="9" fontId="2" fillId="0" borderId="0" applyFont="0" applyFill="0" applyBorder="0" applyAlignment="0" applyProtection="0"/>
    <xf numFmtId="0" fontId="1" fillId="0" borderId="0"/>
    <xf numFmtId="0" fontId="1" fillId="0" borderId="0"/>
    <xf numFmtId="0" fontId="2"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2" fillId="0" borderId="0"/>
    <xf numFmtId="0" fontId="20" fillId="0" borderId="0"/>
    <xf numFmtId="0" fontId="2" fillId="0" borderId="0"/>
    <xf numFmtId="0" fontId="2" fillId="0" borderId="0"/>
    <xf numFmtId="0" fontId="44" fillId="0" borderId="0" applyNumberFormat="0" applyFill="0" applyBorder="0" applyAlignment="0" applyProtection="0">
      <alignment vertical="top"/>
      <protection locked="0"/>
    </xf>
    <xf numFmtId="166" fontId="4" fillId="0" borderId="0" applyFont="0" applyFill="0" applyBorder="0" applyAlignment="0" applyProtection="0"/>
    <xf numFmtId="43" fontId="4" fillId="0" borderId="0" applyFont="0" applyFill="0" applyBorder="0" applyAlignment="0" applyProtection="0"/>
    <xf numFmtId="166"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44"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6"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46" fillId="0" borderId="0"/>
    <xf numFmtId="0" fontId="2" fillId="0" borderId="0"/>
    <xf numFmtId="0" fontId="46" fillId="0" borderId="0"/>
    <xf numFmtId="0" fontId="46" fillId="0" borderId="0"/>
    <xf numFmtId="0" fontId="4" fillId="0" borderId="0"/>
    <xf numFmtId="0" fontId="4" fillId="0" borderId="0"/>
    <xf numFmtId="0" fontId="4" fillId="0" borderId="0"/>
    <xf numFmtId="0" fontId="2" fillId="0" borderId="0"/>
    <xf numFmtId="0" fontId="20" fillId="0" borderId="0"/>
    <xf numFmtId="0" fontId="4" fillId="0" borderId="0"/>
    <xf numFmtId="0" fontId="4" fillId="0" borderId="0"/>
    <xf numFmtId="0" fontId="46" fillId="0" borderId="0"/>
    <xf numFmtId="0" fontId="46" fillId="0" borderId="0"/>
    <xf numFmtId="0" fontId="2" fillId="0" borderId="0"/>
    <xf numFmtId="0" fontId="46" fillId="0" borderId="0"/>
    <xf numFmtId="0" fontId="2" fillId="0" borderId="0"/>
    <xf numFmtId="0" fontId="2" fillId="0" borderId="0"/>
    <xf numFmtId="0" fontId="46" fillId="0" borderId="0"/>
    <xf numFmtId="0" fontId="4"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46"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20" fillId="0" borderId="0"/>
    <xf numFmtId="0" fontId="46" fillId="0" borderId="0"/>
    <xf numFmtId="0" fontId="46" fillId="0" borderId="0"/>
    <xf numFmtId="0" fontId="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7"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9" fontId="46" fillId="0" borderId="0" applyFont="0" applyFill="0" applyBorder="0" applyAlignment="0" applyProtection="0"/>
    <xf numFmtId="9" fontId="46" fillId="0" borderId="0" applyFont="0" applyFill="0" applyBorder="0" applyAlignment="0" applyProtection="0"/>
    <xf numFmtId="9" fontId="46"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0" fillId="0" borderId="0" applyFont="0" applyFill="0" applyBorder="0" applyAlignment="0" applyProtection="0"/>
    <xf numFmtId="0" fontId="4" fillId="0" borderId="0"/>
  </cellStyleXfs>
  <cellXfs count="185">
    <xf numFmtId="0" fontId="0" fillId="0" borderId="0" xfId="0"/>
    <xf numFmtId="0" fontId="0" fillId="0" borderId="0" xfId="0" applyBorder="1"/>
    <xf numFmtId="3" fontId="0" fillId="0" borderId="0" xfId="0" applyNumberFormat="1"/>
    <xf numFmtId="0" fontId="0" fillId="0" borderId="0" xfId="0" applyAlignment="1">
      <alignment horizontal="center"/>
    </xf>
    <xf numFmtId="164" fontId="0" fillId="0" borderId="0" xfId="0" applyNumberFormat="1"/>
    <xf numFmtId="0" fontId="3" fillId="0" borderId="0" xfId="0" applyFont="1"/>
    <xf numFmtId="0" fontId="12" fillId="0" borderId="0" xfId="0" applyFont="1" applyFill="1"/>
    <xf numFmtId="0" fontId="3" fillId="0" borderId="0" xfId="0" applyFont="1" applyFill="1"/>
    <xf numFmtId="0" fontId="3" fillId="0" borderId="4" xfId="0" applyFont="1" applyBorder="1"/>
    <xf numFmtId="0" fontId="3" fillId="0" borderId="4" xfId="0" applyFont="1" applyFill="1" applyBorder="1"/>
    <xf numFmtId="0" fontId="0" fillId="0" borderId="0" xfId="0" applyFill="1"/>
    <xf numFmtId="3" fontId="0" fillId="0" borderId="0" xfId="0" applyNumberFormat="1" applyFill="1"/>
    <xf numFmtId="0" fontId="0" fillId="0" borderId="4" xfId="0" applyBorder="1"/>
    <xf numFmtId="0" fontId="0" fillId="0" borderId="4" xfId="0" applyFill="1" applyBorder="1"/>
    <xf numFmtId="3" fontId="0" fillId="0" borderId="4" xfId="0" applyNumberFormat="1" applyFill="1" applyBorder="1"/>
    <xf numFmtId="0" fontId="0" fillId="0" borderId="0" xfId="0" applyFill="1" applyBorder="1"/>
    <xf numFmtId="0" fontId="0" fillId="2" borderId="0" xfId="0" applyFill="1"/>
    <xf numFmtId="3" fontId="0" fillId="2" borderId="0" xfId="0" applyNumberFormat="1" applyFill="1"/>
    <xf numFmtId="0" fontId="0" fillId="2" borderId="4" xfId="0" applyFill="1" applyBorder="1"/>
    <xf numFmtId="0" fontId="0" fillId="0" borderId="5" xfId="0" applyFill="1" applyBorder="1"/>
    <xf numFmtId="0" fontId="0" fillId="2" borderId="5" xfId="0" applyFill="1" applyBorder="1"/>
    <xf numFmtId="0" fontId="13" fillId="0" borderId="0" xfId="17" applyFont="1" applyFill="1" applyAlignment="1" applyProtection="1"/>
    <xf numFmtId="0" fontId="14" fillId="0" borderId="0" xfId="0" applyFont="1"/>
    <xf numFmtId="0" fontId="15" fillId="3" borderId="0" xfId="0" applyFont="1" applyFill="1" applyBorder="1"/>
    <xf numFmtId="0" fontId="14" fillId="3" borderId="0" xfId="0" applyFont="1" applyFill="1" applyBorder="1"/>
    <xf numFmtId="0" fontId="15" fillId="0" borderId="0" xfId="0" applyFont="1" applyBorder="1"/>
    <xf numFmtId="0" fontId="14" fillId="0" borderId="0" xfId="0" applyFont="1" applyBorder="1"/>
    <xf numFmtId="0" fontId="14" fillId="0" borderId="8" xfId="0" applyFont="1" applyBorder="1"/>
    <xf numFmtId="0" fontId="14" fillId="0" borderId="3" xfId="0" applyFont="1" applyBorder="1"/>
    <xf numFmtId="0" fontId="16" fillId="0" borderId="0" xfId="0" applyFont="1" applyBorder="1"/>
    <xf numFmtId="0" fontId="16" fillId="0" borderId="3" xfId="0" applyFont="1" applyBorder="1"/>
    <xf numFmtId="0" fontId="16" fillId="0" borderId="10" xfId="0" applyFont="1" applyBorder="1"/>
    <xf numFmtId="0" fontId="16" fillId="0" borderId="11" xfId="0" applyFont="1" applyBorder="1"/>
    <xf numFmtId="0" fontId="14" fillId="0" borderId="0" xfId="0" applyFont="1" applyBorder="1" applyAlignment="1">
      <alignment horizontal="left"/>
    </xf>
    <xf numFmtId="164" fontId="14" fillId="0" borderId="0" xfId="0" applyNumberFormat="1" applyFont="1" applyBorder="1" applyAlignment="1">
      <alignment horizontal="left"/>
    </xf>
    <xf numFmtId="0" fontId="14" fillId="0" borderId="9" xfId="0" applyFont="1" applyBorder="1"/>
    <xf numFmtId="164" fontId="14" fillId="0" borderId="10" xfId="0" applyNumberFormat="1" applyFont="1" applyBorder="1" applyAlignment="1">
      <alignment horizontal="left"/>
    </xf>
    <xf numFmtId="0" fontId="17" fillId="0" borderId="8" xfId="0" applyFont="1" applyBorder="1"/>
    <xf numFmtId="0" fontId="17" fillId="0" borderId="0" xfId="0" applyFont="1" applyBorder="1"/>
    <xf numFmtId="0" fontId="15" fillId="0" borderId="0" xfId="0" applyFont="1" applyFill="1" applyBorder="1"/>
    <xf numFmtId="0" fontId="14" fillId="0" borderId="0" xfId="0" applyFont="1" applyFill="1" applyBorder="1"/>
    <xf numFmtId="0" fontId="14" fillId="0" borderId="0" xfId="0" applyFont="1" applyFill="1" applyBorder="1" applyAlignment="1">
      <alignment horizontal="left"/>
    </xf>
    <xf numFmtId="0" fontId="15" fillId="4" borderId="0" xfId="0" applyFont="1" applyFill="1" applyBorder="1"/>
    <xf numFmtId="0" fontId="15" fillId="4" borderId="0" xfId="0" applyNumberFormat="1" applyFont="1" applyFill="1" applyBorder="1"/>
    <xf numFmtId="0" fontId="14" fillId="4" borderId="0" xfId="0" applyNumberFormat="1" applyFont="1" applyFill="1" applyBorder="1"/>
    <xf numFmtId="0" fontId="15" fillId="0" borderId="8" xfId="0" applyFont="1" applyBorder="1"/>
    <xf numFmtId="0" fontId="15" fillId="3" borderId="8" xfId="0" applyFont="1" applyFill="1" applyBorder="1"/>
    <xf numFmtId="0" fontId="15" fillId="3" borderId="3" xfId="0" applyNumberFormat="1" applyFont="1" applyFill="1" applyBorder="1"/>
    <xf numFmtId="0" fontId="14" fillId="3" borderId="8" xfId="0" applyFont="1" applyFill="1" applyBorder="1"/>
    <xf numFmtId="0" fontId="14" fillId="3" borderId="3" xfId="0" applyNumberFormat="1" applyFont="1" applyFill="1" applyBorder="1"/>
    <xf numFmtId="0" fontId="14" fillId="0" borderId="8" xfId="0" applyFont="1" applyFill="1" applyBorder="1"/>
    <xf numFmtId="0" fontId="14" fillId="0" borderId="3" xfId="0" applyFont="1" applyFill="1" applyBorder="1"/>
    <xf numFmtId="0" fontId="15" fillId="3" borderId="3" xfId="0" applyFont="1" applyFill="1" applyBorder="1"/>
    <xf numFmtId="0" fontId="14" fillId="3" borderId="8" xfId="0" applyFont="1" applyFill="1" applyBorder="1" applyAlignment="1">
      <alignment horizontal="left"/>
    </xf>
    <xf numFmtId="0" fontId="14" fillId="3" borderId="3" xfId="0" applyFont="1" applyFill="1" applyBorder="1"/>
    <xf numFmtId="0" fontId="15" fillId="4" borderId="8" xfId="0" applyFont="1" applyFill="1" applyBorder="1"/>
    <xf numFmtId="0" fontId="14" fillId="4" borderId="8" xfId="0" applyFont="1" applyFill="1" applyBorder="1"/>
    <xf numFmtId="0" fontId="14" fillId="0" borderId="10" xfId="0" applyFont="1" applyFill="1" applyBorder="1"/>
    <xf numFmtId="0" fontId="14" fillId="0" borderId="10" xfId="0" applyFont="1" applyBorder="1"/>
    <xf numFmtId="0" fontId="14" fillId="0" borderId="11" xfId="0" applyFont="1" applyBorder="1"/>
    <xf numFmtId="0" fontId="19" fillId="5" borderId="6" xfId="0" applyFont="1" applyFill="1" applyBorder="1"/>
    <xf numFmtId="0" fontId="14" fillId="5" borderId="7" xfId="0" applyFont="1" applyFill="1" applyBorder="1"/>
    <xf numFmtId="0" fontId="14" fillId="5" borderId="2" xfId="0" applyFont="1" applyFill="1" applyBorder="1"/>
    <xf numFmtId="0" fontId="15" fillId="4" borderId="3" xfId="0" applyNumberFormat="1" applyFont="1" applyFill="1" applyBorder="1"/>
    <xf numFmtId="0" fontId="14" fillId="4" borderId="3" xfId="0" applyNumberFormat="1" applyFont="1" applyFill="1" applyBorder="1"/>
    <xf numFmtId="0" fontId="15" fillId="4" borderId="3" xfId="0" applyFont="1" applyFill="1" applyBorder="1"/>
    <xf numFmtId="0" fontId="15" fillId="0" borderId="8" xfId="0" applyFont="1" applyBorder="1" applyAlignment="1">
      <alignment horizontal="left"/>
    </xf>
    <xf numFmtId="0" fontId="16" fillId="5" borderId="7" xfId="0" applyFont="1" applyFill="1" applyBorder="1"/>
    <xf numFmtId="0" fontId="16" fillId="5" borderId="2" xfId="0" applyFont="1" applyFill="1" applyBorder="1"/>
    <xf numFmtId="164" fontId="14" fillId="0" borderId="3" xfId="0" applyNumberFormat="1" applyFont="1" applyBorder="1"/>
    <xf numFmtId="164" fontId="14" fillId="0" borderId="11" xfId="0" applyNumberFormat="1" applyFont="1" applyBorder="1"/>
    <xf numFmtId="0" fontId="0" fillId="5" borderId="7" xfId="0" applyFill="1" applyBorder="1"/>
    <xf numFmtId="0" fontId="0" fillId="5" borderId="2" xfId="0" applyFill="1" applyBorder="1"/>
    <xf numFmtId="0" fontId="0" fillId="0" borderId="9" xfId="0" applyBorder="1"/>
    <xf numFmtId="0" fontId="0" fillId="0" borderId="10" xfId="0" applyBorder="1"/>
    <xf numFmtId="0" fontId="20" fillId="0" borderId="0" xfId="0" applyFont="1"/>
    <xf numFmtId="0" fontId="24" fillId="0" borderId="0" xfId="0" applyFont="1"/>
    <xf numFmtId="0" fontId="25" fillId="0" borderId="0" xfId="0" applyFont="1"/>
    <xf numFmtId="0" fontId="0" fillId="0" borderId="1" xfId="0" applyBorder="1"/>
    <xf numFmtId="0" fontId="26" fillId="0" borderId="0" xfId="0" applyFont="1" applyAlignment="1"/>
    <xf numFmtId="0" fontId="0" fillId="0" borderId="0" xfId="0" applyAlignment="1"/>
    <xf numFmtId="0" fontId="23" fillId="0" borderId="0" xfId="0" applyFont="1" applyAlignment="1">
      <alignment horizontal="center" vertical="center" wrapText="1"/>
    </xf>
    <xf numFmtId="0" fontId="23" fillId="0" borderId="0" xfId="0" applyFont="1" applyFill="1" applyAlignment="1">
      <alignment horizontal="center" vertical="center" wrapText="1"/>
    </xf>
    <xf numFmtId="0" fontId="14" fillId="4" borderId="9" xfId="0" applyFont="1" applyFill="1" applyBorder="1" applyAlignment="1">
      <alignment horizontal="left"/>
    </xf>
    <xf numFmtId="0" fontId="14" fillId="4" borderId="10" xfId="0" applyFont="1" applyFill="1" applyBorder="1"/>
    <xf numFmtId="0" fontId="14" fillId="4" borderId="11" xfId="0" applyFont="1" applyFill="1" applyBorder="1"/>
    <xf numFmtId="3" fontId="0" fillId="0" borderId="0" xfId="0" applyNumberFormat="1" applyAlignment="1">
      <alignment horizontal="right"/>
    </xf>
    <xf numFmtId="165" fontId="0" fillId="0" borderId="0" xfId="0" applyNumberFormat="1"/>
    <xf numFmtId="0" fontId="19" fillId="5" borderId="7" xfId="0" applyFont="1" applyFill="1" applyBorder="1"/>
    <xf numFmtId="0" fontId="15" fillId="0" borderId="0" xfId="0" applyFont="1" applyBorder="1" applyAlignment="1">
      <alignment horizontal="left"/>
    </xf>
    <xf numFmtId="0" fontId="14" fillId="0" borderId="10" xfId="0" applyFont="1" applyBorder="1" applyAlignment="1">
      <alignment horizontal="left"/>
    </xf>
    <xf numFmtId="0" fontId="23" fillId="0" borderId="0" xfId="0" applyFont="1" applyAlignment="1">
      <alignment vertical="center" wrapText="1"/>
    </xf>
    <xf numFmtId="0" fontId="23" fillId="0" borderId="0" xfId="0" applyFont="1" applyAlignment="1">
      <alignment horizontal="right" vertical="center" wrapText="1" indent="1"/>
    </xf>
    <xf numFmtId="0" fontId="23" fillId="0" borderId="0" xfId="0" applyFont="1" applyAlignment="1">
      <alignment horizontal="center" vertical="center"/>
    </xf>
    <xf numFmtId="0" fontId="28" fillId="0" borderId="0" xfId="0" applyFont="1" applyAlignment="1">
      <alignment horizontal="right" vertical="center"/>
    </xf>
    <xf numFmtId="0" fontId="28" fillId="0" borderId="0" xfId="0" applyFont="1" applyAlignment="1">
      <alignment horizontal="center" vertical="center"/>
    </xf>
    <xf numFmtId="2" fontId="21" fillId="0" borderId="0" xfId="18" applyNumberFormat="1" applyFont="1" applyAlignment="1">
      <alignment horizontal="right"/>
    </xf>
    <xf numFmtId="1" fontId="22" fillId="0" borderId="0" xfId="18" applyNumberFormat="1" applyFont="1" applyAlignment="1">
      <alignment horizontal="right"/>
    </xf>
    <xf numFmtId="1" fontId="22" fillId="0" borderId="0" xfId="0" applyNumberFormat="1" applyFont="1"/>
    <xf numFmtId="0" fontId="20" fillId="0" borderId="1" xfId="0" applyFont="1" applyBorder="1"/>
    <xf numFmtId="0" fontId="26" fillId="0" borderId="0" xfId="0" applyFont="1" applyAlignment="1">
      <alignment horizontal="center" vertical="center" wrapText="1"/>
    </xf>
    <xf numFmtId="0" fontId="30" fillId="0" borderId="0" xfId="0" applyFont="1"/>
    <xf numFmtId="0" fontId="25" fillId="0" borderId="0" xfId="0" applyFont="1" applyBorder="1" applyAlignment="1"/>
    <xf numFmtId="0" fontId="27" fillId="0" borderId="0" xfId="0" applyFont="1" applyBorder="1" applyAlignment="1">
      <alignment vertical="top" wrapText="1"/>
    </xf>
    <xf numFmtId="0" fontId="25" fillId="0" borderId="0" xfId="0" applyFont="1" applyBorder="1" applyAlignment="1">
      <alignment horizontal="center" wrapText="1"/>
    </xf>
    <xf numFmtId="0" fontId="20" fillId="0" borderId="0" xfId="0" applyFont="1" applyBorder="1"/>
    <xf numFmtId="3" fontId="31" fillId="0" borderId="0" xfId="0" applyNumberFormat="1" applyFont="1" applyAlignment="1">
      <alignment horizontal="right" indent="1"/>
    </xf>
    <xf numFmtId="3" fontId="28" fillId="0" borderId="0" xfId="0" applyNumberFormat="1" applyFont="1" applyAlignment="1">
      <alignment horizontal="right" vertical="center" indent="1"/>
    </xf>
    <xf numFmtId="3" fontId="28" fillId="0" borderId="0" xfId="0" applyNumberFormat="1" applyFont="1" applyAlignment="1">
      <alignment horizontal="right" vertical="center" wrapText="1" indent="1"/>
    </xf>
    <xf numFmtId="164" fontId="20" fillId="0" borderId="0" xfId="18" applyNumberFormat="1" applyFont="1" applyAlignment="1">
      <alignment horizontal="right" indent="1"/>
    </xf>
    <xf numFmtId="0" fontId="25" fillId="0" borderId="12" xfId="0" applyFont="1" applyBorder="1" applyAlignment="1">
      <alignment horizontal="center" vertical="center" wrapText="1"/>
    </xf>
    <xf numFmtId="0" fontId="25" fillId="0" borderId="0" xfId="0" applyFont="1" applyFill="1" applyAlignment="1">
      <alignment horizontal="center" vertical="center" wrapText="1"/>
    </xf>
    <xf numFmtId="0" fontId="0" fillId="0" borderId="0" xfId="0" applyFill="1" applyAlignment="1">
      <alignment vertical="top"/>
    </xf>
    <xf numFmtId="0" fontId="23" fillId="0" borderId="0" xfId="0" applyFont="1" applyAlignment="1">
      <alignment vertical="top"/>
    </xf>
    <xf numFmtId="1" fontId="20" fillId="0" borderId="0" xfId="18" applyNumberFormat="1" applyFont="1" applyAlignment="1">
      <alignment horizontal="right" vertical="top"/>
    </xf>
    <xf numFmtId="2" fontId="21" fillId="0" borderId="0" xfId="18" applyNumberFormat="1" applyFont="1" applyAlignment="1">
      <alignment horizontal="right" vertical="top"/>
    </xf>
    <xf numFmtId="1" fontId="22" fillId="0" borderId="0" xfId="18" applyNumberFormat="1" applyFont="1" applyAlignment="1">
      <alignment horizontal="right" vertical="top"/>
    </xf>
    <xf numFmtId="0" fontId="0" fillId="0" borderId="0" xfId="0" applyAlignment="1">
      <alignment vertical="top"/>
    </xf>
    <xf numFmtId="1" fontId="22" fillId="0" borderId="0" xfId="0" applyNumberFormat="1" applyFont="1" applyAlignment="1">
      <alignment vertical="top"/>
    </xf>
    <xf numFmtId="0" fontId="24" fillId="0" borderId="0" xfId="0" applyFont="1" applyAlignment="1">
      <alignment vertical="top"/>
    </xf>
    <xf numFmtId="0" fontId="0" fillId="0" borderId="0" xfId="0" applyAlignment="1">
      <alignment horizontal="right" vertical="top"/>
    </xf>
    <xf numFmtId="0" fontId="0" fillId="0" borderId="0" xfId="0" applyFill="1" applyAlignment="1"/>
    <xf numFmtId="0" fontId="28" fillId="0" borderId="0" xfId="0" applyFont="1" applyAlignment="1">
      <alignment vertical="center"/>
    </xf>
    <xf numFmtId="0" fontId="0" fillId="0" borderId="0" xfId="0" applyBorder="1" applyAlignment="1"/>
    <xf numFmtId="0" fontId="8" fillId="0" borderId="0" xfId="17" applyFont="1" applyAlignment="1" applyProtection="1"/>
    <xf numFmtId="1" fontId="20" fillId="0" borderId="0" xfId="18" applyNumberFormat="1" applyFont="1" applyAlignment="1">
      <alignment horizontal="right" vertical="top" indent="1"/>
    </xf>
    <xf numFmtId="3" fontId="22" fillId="0" borderId="0" xfId="18" applyNumberFormat="1" applyFont="1" applyAlignment="1">
      <alignment horizontal="right" vertical="top" indent="1"/>
    </xf>
    <xf numFmtId="1" fontId="20" fillId="0" borderId="0" xfId="18" applyNumberFormat="1" applyFont="1" applyAlignment="1">
      <alignment horizontal="right" indent="1"/>
    </xf>
    <xf numFmtId="3" fontId="31" fillId="0" borderId="0" xfId="0" applyNumberFormat="1" applyFont="1" applyAlignment="1">
      <alignment horizontal="right" vertical="top" indent="1"/>
    </xf>
    <xf numFmtId="0" fontId="33" fillId="0" borderId="0" xfId="0" applyFont="1"/>
    <xf numFmtId="3" fontId="33" fillId="0" borderId="0" xfId="0" applyNumberFormat="1" applyFont="1" applyAlignment="1">
      <alignment horizontal="right"/>
    </xf>
    <xf numFmtId="3" fontId="33" fillId="0" borderId="0" xfId="0" applyNumberFormat="1" applyFont="1"/>
    <xf numFmtId="0" fontId="33" fillId="0" borderId="0" xfId="0" applyFont="1" applyAlignment="1">
      <alignment horizontal="center"/>
    </xf>
    <xf numFmtId="164" fontId="33" fillId="0" borderId="0" xfId="0" applyNumberFormat="1" applyFont="1"/>
    <xf numFmtId="165" fontId="33" fillId="0" borderId="0" xfId="0" applyNumberFormat="1" applyFont="1"/>
    <xf numFmtId="0" fontId="34" fillId="0" borderId="0" xfId="0" applyFont="1" applyFill="1" applyBorder="1"/>
    <xf numFmtId="0" fontId="33" fillId="0" borderId="0" xfId="0" applyFont="1" applyFill="1"/>
    <xf numFmtId="0" fontId="35" fillId="0" borderId="0" xfId="0" applyFont="1"/>
    <xf numFmtId="0" fontId="36" fillId="0" borderId="0" xfId="0" applyFont="1"/>
    <xf numFmtId="0" fontId="37" fillId="0" borderId="0" xfId="0" applyFont="1"/>
    <xf numFmtId="0" fontId="5" fillId="0" borderId="0" xfId="10" applyFont="1"/>
    <xf numFmtId="0" fontId="10" fillId="0" borderId="0" xfId="10" applyFont="1"/>
    <xf numFmtId="0" fontId="5" fillId="0" borderId="0" xfId="10" quotePrefix="1" applyFont="1" applyAlignment="1">
      <alignment horizontal="center"/>
    </xf>
    <xf numFmtId="0" fontId="5" fillId="0" borderId="0" xfId="10" applyFont="1" applyAlignment="1">
      <alignment horizontal="center"/>
    </xf>
    <xf numFmtId="0" fontId="39" fillId="2" borderId="0" xfId="29" applyFont="1" applyFill="1"/>
    <xf numFmtId="0" fontId="2" fillId="2" borderId="0" xfId="29" applyFill="1" applyAlignment="1">
      <alignment wrapText="1"/>
    </xf>
    <xf numFmtId="0" fontId="2" fillId="2" borderId="0" xfId="29" applyFill="1"/>
    <xf numFmtId="0" fontId="2" fillId="2" borderId="0" xfId="29" applyFill="1" applyBorder="1"/>
    <xf numFmtId="0" fontId="40" fillId="2" borderId="0" xfId="30" applyFont="1" applyFill="1"/>
    <xf numFmtId="0" fontId="41" fillId="2" borderId="0" xfId="29" applyFont="1" applyFill="1" applyAlignment="1">
      <alignment horizontal="left" vertical="center" wrapText="1"/>
    </xf>
    <xf numFmtId="0" fontId="20" fillId="2" borderId="0" xfId="32" applyFont="1" applyFill="1" applyAlignment="1">
      <alignment wrapText="1"/>
    </xf>
    <xf numFmtId="0" fontId="20" fillId="2" borderId="0" xfId="29" applyFont="1" applyFill="1" applyBorder="1" applyAlignment="1">
      <alignment horizontal="left" vertical="top" wrapText="1"/>
    </xf>
    <xf numFmtId="0" fontId="20" fillId="2" borderId="0" xfId="29" applyFont="1" applyFill="1" applyBorder="1" applyAlignment="1">
      <alignment horizontal="left" vertical="top"/>
    </xf>
    <xf numFmtId="0" fontId="20" fillId="2" borderId="10" xfId="32" applyFont="1" applyFill="1" applyBorder="1" applyAlignment="1">
      <alignment horizontal="left" vertical="top"/>
    </xf>
    <xf numFmtId="0" fontId="20" fillId="2" borderId="10" xfId="32" applyFont="1" applyFill="1" applyBorder="1" applyAlignment="1">
      <alignment horizontal="left" vertical="top" wrapText="1"/>
    </xf>
    <xf numFmtId="0" fontId="20" fillId="2" borderId="7" xfId="32" applyFont="1" applyFill="1" applyBorder="1" applyAlignment="1">
      <alignment horizontal="left" vertical="top" wrapText="1"/>
    </xf>
    <xf numFmtId="0" fontId="20" fillId="2" borderId="13" xfId="32" applyFont="1" applyFill="1" applyBorder="1" applyAlignment="1">
      <alignment horizontal="left" vertical="top"/>
    </xf>
    <xf numFmtId="0" fontId="20" fillId="2" borderId="13" xfId="32" applyFont="1" applyFill="1" applyBorder="1" applyAlignment="1">
      <alignment horizontal="left" vertical="top" wrapText="1"/>
    </xf>
    <xf numFmtId="0" fontId="20" fillId="2" borderId="0" xfId="32" applyFont="1" applyFill="1" applyBorder="1" applyAlignment="1">
      <alignment horizontal="left" vertical="top"/>
    </xf>
    <xf numFmtId="0" fontId="20" fillId="2" borderId="0" xfId="32" applyFont="1" applyFill="1"/>
    <xf numFmtId="0" fontId="20" fillId="2" borderId="0" xfId="29" applyFont="1" applyFill="1" applyBorder="1"/>
    <xf numFmtId="0" fontId="20" fillId="2" borderId="0" xfId="29" applyFont="1" applyFill="1" applyBorder="1" applyAlignment="1">
      <alignment wrapText="1"/>
    </xf>
    <xf numFmtId="0" fontId="45" fillId="0" borderId="0" xfId="33" applyFont="1" applyFill="1" applyBorder="1" applyAlignment="1" applyProtection="1">
      <alignment vertical="top" wrapText="1"/>
    </xf>
    <xf numFmtId="0" fontId="20" fillId="2" borderId="0" xfId="29" applyFont="1" applyFill="1"/>
    <xf numFmtId="0" fontId="20" fillId="2" borderId="0" xfId="29" applyFont="1" applyFill="1" applyAlignment="1">
      <alignment wrapText="1"/>
    </xf>
    <xf numFmtId="0" fontId="48" fillId="0" borderId="0" xfId="0" applyFont="1" applyAlignment="1">
      <alignment horizontal="left"/>
    </xf>
    <xf numFmtId="0" fontId="45" fillId="2" borderId="0" xfId="17" applyFont="1" applyFill="1" applyBorder="1" applyAlignment="1" applyProtection="1">
      <alignment horizontal="left" vertical="top" wrapText="1"/>
    </xf>
    <xf numFmtId="0" fontId="38" fillId="6" borderId="0" xfId="0" applyFont="1" applyFill="1"/>
    <xf numFmtId="0" fontId="0" fillId="6" borderId="0" xfId="0" applyFill="1"/>
    <xf numFmtId="0" fontId="49" fillId="6" borderId="0" xfId="0" applyFont="1" applyFill="1" applyAlignment="1">
      <alignment horizontal="right" vertical="center" indent="1"/>
    </xf>
    <xf numFmtId="0" fontId="0" fillId="6" borderId="0" xfId="0" applyFill="1" applyAlignment="1">
      <alignment vertical="top"/>
    </xf>
    <xf numFmtId="0" fontId="44" fillId="2" borderId="0" xfId="17" applyFont="1" applyFill="1" applyBorder="1" applyAlignment="1" applyProtection="1">
      <alignment horizontal="left" vertical="top" wrapText="1"/>
    </xf>
    <xf numFmtId="0" fontId="44" fillId="2" borderId="0" xfId="17" applyFont="1" applyFill="1" applyBorder="1" applyAlignment="1" applyProtection="1">
      <alignment horizontal="left" wrapText="1"/>
    </xf>
    <xf numFmtId="0" fontId="20" fillId="2" borderId="0" xfId="30" applyFont="1" applyFill="1" applyAlignment="1">
      <alignment wrapText="1"/>
    </xf>
    <xf numFmtId="0" fontId="44" fillId="2" borderId="10" xfId="33" applyFont="1" applyFill="1" applyBorder="1" applyAlignment="1" applyProtection="1">
      <alignment horizontal="left" vertical="top" wrapText="1"/>
    </xf>
    <xf numFmtId="0" fontId="44" fillId="0" borderId="0" xfId="17" applyFont="1" applyAlignment="1" applyProtection="1">
      <alignment vertical="top"/>
    </xf>
    <xf numFmtId="0" fontId="50" fillId="2" borderId="0" xfId="17" applyFont="1" applyFill="1" applyAlignment="1" applyProtection="1">
      <alignment horizontal="right" indent="2"/>
    </xf>
    <xf numFmtId="0" fontId="51" fillId="2" borderId="0" xfId="94" applyFont="1" applyFill="1" applyBorder="1" applyAlignment="1" applyProtection="1"/>
    <xf numFmtId="0" fontId="51" fillId="2" borderId="0" xfId="94" applyFont="1" applyFill="1" applyBorder="1" applyAlignment="1" applyProtection="1">
      <alignment wrapText="1"/>
    </xf>
    <xf numFmtId="0" fontId="27" fillId="0" borderId="0" xfId="0" applyFont="1" applyBorder="1" applyAlignment="1">
      <alignment horizontal="left" vertical="top" wrapText="1"/>
    </xf>
    <xf numFmtId="0" fontId="25" fillId="0" borderId="0" xfId="0" applyFont="1" applyBorder="1" applyAlignment="1">
      <alignment horizontal="center" vertical="center" wrapText="1"/>
    </xf>
    <xf numFmtId="0" fontId="26" fillId="0" borderId="12" xfId="0" applyFont="1" applyBorder="1" applyAlignment="1">
      <alignment horizontal="left" wrapText="1"/>
    </xf>
    <xf numFmtId="0" fontId="26" fillId="0" borderId="0" xfId="0" applyFont="1" applyFill="1" applyAlignment="1">
      <alignment horizontal="left" wrapText="1"/>
    </xf>
    <xf numFmtId="0" fontId="29" fillId="0" borderId="0" xfId="0" applyFont="1" applyAlignment="1">
      <alignment horizontal="center"/>
    </xf>
    <xf numFmtId="0" fontId="41" fillId="2" borderId="0" xfId="29" applyFont="1" applyFill="1" applyAlignment="1">
      <alignment horizontal="left" vertical="center" wrapText="1"/>
    </xf>
  </cellXfs>
  <cellStyles count="400">
    <cellStyle name="Comma 2" xfId="34"/>
    <cellStyle name="Comma 2 2" xfId="35"/>
    <cellStyle name="Comma 2 2 2" xfId="36"/>
    <cellStyle name="Comma 3" xfId="37"/>
    <cellStyle name="Comma 4" xfId="38"/>
    <cellStyle name="Hyperlink" xfId="17" builtinId="8"/>
    <cellStyle name="Hyperlink 2" xfId="3"/>
    <cellStyle name="Hyperlink 2 10" xfId="39"/>
    <cellStyle name="Hyperlink 2 100" xfId="40"/>
    <cellStyle name="Hyperlink 2 101" xfId="41"/>
    <cellStyle name="Hyperlink 2 102" xfId="42"/>
    <cellStyle name="Hyperlink 2 103" xfId="43"/>
    <cellStyle name="Hyperlink 2 104" xfId="44"/>
    <cellStyle name="Hyperlink 2 105" xfId="45"/>
    <cellStyle name="Hyperlink 2 106" xfId="46"/>
    <cellStyle name="Hyperlink 2 107" xfId="47"/>
    <cellStyle name="Hyperlink 2 108" xfId="48"/>
    <cellStyle name="Hyperlink 2 109" xfId="49"/>
    <cellStyle name="Hyperlink 2 11" xfId="50"/>
    <cellStyle name="Hyperlink 2 110" xfId="51"/>
    <cellStyle name="Hyperlink 2 111" xfId="52"/>
    <cellStyle name="Hyperlink 2 112" xfId="53"/>
    <cellStyle name="Hyperlink 2 113" xfId="54"/>
    <cellStyle name="Hyperlink 2 114" xfId="55"/>
    <cellStyle name="Hyperlink 2 115" xfId="56"/>
    <cellStyle name="Hyperlink 2 116" xfId="57"/>
    <cellStyle name="Hyperlink 2 117" xfId="58"/>
    <cellStyle name="Hyperlink 2 118" xfId="59"/>
    <cellStyle name="Hyperlink 2 119" xfId="60"/>
    <cellStyle name="Hyperlink 2 12" xfId="61"/>
    <cellStyle name="Hyperlink 2 120" xfId="62"/>
    <cellStyle name="Hyperlink 2 121" xfId="63"/>
    <cellStyle name="Hyperlink 2 122" xfId="64"/>
    <cellStyle name="Hyperlink 2 123" xfId="65"/>
    <cellStyle name="Hyperlink 2 124" xfId="66"/>
    <cellStyle name="Hyperlink 2 125" xfId="67"/>
    <cellStyle name="Hyperlink 2 126" xfId="68"/>
    <cellStyle name="Hyperlink 2 127" xfId="69"/>
    <cellStyle name="Hyperlink 2 128" xfId="70"/>
    <cellStyle name="Hyperlink 2 129" xfId="71"/>
    <cellStyle name="Hyperlink 2 13" xfId="72"/>
    <cellStyle name="Hyperlink 2 130" xfId="73"/>
    <cellStyle name="Hyperlink 2 131" xfId="74"/>
    <cellStyle name="Hyperlink 2 132" xfId="75"/>
    <cellStyle name="Hyperlink 2 133" xfId="76"/>
    <cellStyle name="Hyperlink 2 134" xfId="77"/>
    <cellStyle name="Hyperlink 2 135" xfId="78"/>
    <cellStyle name="Hyperlink 2 136" xfId="79"/>
    <cellStyle name="Hyperlink 2 137" xfId="80"/>
    <cellStyle name="Hyperlink 2 138" xfId="81"/>
    <cellStyle name="Hyperlink 2 139" xfId="82"/>
    <cellStyle name="Hyperlink 2 14" xfId="83"/>
    <cellStyle name="Hyperlink 2 140" xfId="84"/>
    <cellStyle name="Hyperlink 2 141" xfId="85"/>
    <cellStyle name="Hyperlink 2 142" xfId="86"/>
    <cellStyle name="Hyperlink 2 143" xfId="87"/>
    <cellStyle name="Hyperlink 2 144" xfId="88"/>
    <cellStyle name="Hyperlink 2 145" xfId="89"/>
    <cellStyle name="Hyperlink 2 146" xfId="90"/>
    <cellStyle name="Hyperlink 2 147" xfId="91"/>
    <cellStyle name="Hyperlink 2 148" xfId="92"/>
    <cellStyle name="Hyperlink 2 149" xfId="93"/>
    <cellStyle name="Hyperlink 2 149 2" xfId="94"/>
    <cellStyle name="Hyperlink 2 15" xfId="95"/>
    <cellStyle name="Hyperlink 2 150" xfId="96"/>
    <cellStyle name="Hyperlink 2 16" xfId="97"/>
    <cellStyle name="Hyperlink 2 17" xfId="98"/>
    <cellStyle name="Hyperlink 2 18" xfId="99"/>
    <cellStyle name="Hyperlink 2 19" xfId="100"/>
    <cellStyle name="Hyperlink 2 2" xfId="2"/>
    <cellStyle name="Hyperlink 2 2 2" xfId="101"/>
    <cellStyle name="Hyperlink 2 20" xfId="102"/>
    <cellStyle name="Hyperlink 2 21" xfId="103"/>
    <cellStyle name="Hyperlink 2 22" xfId="104"/>
    <cellStyle name="Hyperlink 2 23" xfId="105"/>
    <cellStyle name="Hyperlink 2 24" xfId="106"/>
    <cellStyle name="Hyperlink 2 25" xfId="107"/>
    <cellStyle name="Hyperlink 2 26" xfId="108"/>
    <cellStyle name="Hyperlink 2 27" xfId="109"/>
    <cellStyle name="Hyperlink 2 28" xfId="110"/>
    <cellStyle name="Hyperlink 2 29" xfId="111"/>
    <cellStyle name="Hyperlink 2 3" xfId="112"/>
    <cellStyle name="Hyperlink 2 30" xfId="113"/>
    <cellStyle name="Hyperlink 2 31" xfId="114"/>
    <cellStyle name="Hyperlink 2 32" xfId="115"/>
    <cellStyle name="Hyperlink 2 33" xfId="116"/>
    <cellStyle name="Hyperlink 2 34" xfId="117"/>
    <cellStyle name="Hyperlink 2 35" xfId="118"/>
    <cellStyle name="Hyperlink 2 36" xfId="119"/>
    <cellStyle name="Hyperlink 2 37" xfId="120"/>
    <cellStyle name="Hyperlink 2 38" xfId="121"/>
    <cellStyle name="Hyperlink 2 39" xfId="122"/>
    <cellStyle name="Hyperlink 2 4" xfId="123"/>
    <cellStyle name="Hyperlink 2 40" xfId="124"/>
    <cellStyle name="Hyperlink 2 41" xfId="125"/>
    <cellStyle name="Hyperlink 2 42" xfId="126"/>
    <cellStyle name="Hyperlink 2 43" xfId="127"/>
    <cellStyle name="Hyperlink 2 44" xfId="128"/>
    <cellStyle name="Hyperlink 2 45" xfId="129"/>
    <cellStyle name="Hyperlink 2 46" xfId="130"/>
    <cellStyle name="Hyperlink 2 47" xfId="131"/>
    <cellStyle name="Hyperlink 2 48" xfId="132"/>
    <cellStyle name="Hyperlink 2 49" xfId="133"/>
    <cellStyle name="Hyperlink 2 5" xfId="134"/>
    <cellStyle name="Hyperlink 2 50" xfId="135"/>
    <cellStyle name="Hyperlink 2 51" xfId="136"/>
    <cellStyle name="Hyperlink 2 52" xfId="137"/>
    <cellStyle name="Hyperlink 2 53" xfId="138"/>
    <cellStyle name="Hyperlink 2 54" xfId="139"/>
    <cellStyle name="Hyperlink 2 55" xfId="140"/>
    <cellStyle name="Hyperlink 2 56" xfId="141"/>
    <cellStyle name="Hyperlink 2 57" xfId="142"/>
    <cellStyle name="Hyperlink 2 58" xfId="143"/>
    <cellStyle name="Hyperlink 2 59" xfId="144"/>
    <cellStyle name="Hyperlink 2 6" xfId="145"/>
    <cellStyle name="Hyperlink 2 60" xfId="146"/>
    <cellStyle name="Hyperlink 2 61" xfId="147"/>
    <cellStyle name="Hyperlink 2 62" xfId="148"/>
    <cellStyle name="Hyperlink 2 63" xfId="149"/>
    <cellStyle name="Hyperlink 2 64" xfId="150"/>
    <cellStyle name="Hyperlink 2 65" xfId="151"/>
    <cellStyle name="Hyperlink 2 66" xfId="152"/>
    <cellStyle name="Hyperlink 2 67" xfId="153"/>
    <cellStyle name="Hyperlink 2 68" xfId="154"/>
    <cellStyle name="Hyperlink 2 69" xfId="155"/>
    <cellStyle name="Hyperlink 2 7" xfId="156"/>
    <cellStyle name="Hyperlink 2 70" xfId="157"/>
    <cellStyle name="Hyperlink 2 71" xfId="158"/>
    <cellStyle name="Hyperlink 2 72" xfId="159"/>
    <cellStyle name="Hyperlink 2 73" xfId="160"/>
    <cellStyle name="Hyperlink 2 74" xfId="161"/>
    <cellStyle name="Hyperlink 2 75" xfId="162"/>
    <cellStyle name="Hyperlink 2 76" xfId="163"/>
    <cellStyle name="Hyperlink 2 77" xfId="164"/>
    <cellStyle name="Hyperlink 2 78" xfId="165"/>
    <cellStyle name="Hyperlink 2 79" xfId="166"/>
    <cellStyle name="Hyperlink 2 8" xfId="167"/>
    <cellStyle name="Hyperlink 2 80" xfId="168"/>
    <cellStyle name="Hyperlink 2 81" xfId="169"/>
    <cellStyle name="Hyperlink 2 82" xfId="170"/>
    <cellStyle name="Hyperlink 2 83" xfId="171"/>
    <cellStyle name="Hyperlink 2 84" xfId="172"/>
    <cellStyle name="Hyperlink 2 85" xfId="173"/>
    <cellStyle name="Hyperlink 2 86" xfId="174"/>
    <cellStyle name="Hyperlink 2 87" xfId="175"/>
    <cellStyle name="Hyperlink 2 88" xfId="176"/>
    <cellStyle name="Hyperlink 2 89" xfId="177"/>
    <cellStyle name="Hyperlink 2 9" xfId="178"/>
    <cellStyle name="Hyperlink 2 90" xfId="179"/>
    <cellStyle name="Hyperlink 2 91" xfId="180"/>
    <cellStyle name="Hyperlink 2 92" xfId="181"/>
    <cellStyle name="Hyperlink 2 93" xfId="182"/>
    <cellStyle name="Hyperlink 2 94" xfId="183"/>
    <cellStyle name="Hyperlink 2 95" xfId="184"/>
    <cellStyle name="Hyperlink 2 96" xfId="185"/>
    <cellStyle name="Hyperlink 2 97" xfId="186"/>
    <cellStyle name="Hyperlink 2 98" xfId="187"/>
    <cellStyle name="Hyperlink 2 99" xfId="188"/>
    <cellStyle name="Hyperlink 3" xfId="4"/>
    <cellStyle name="Hyperlink 3 10" xfId="189"/>
    <cellStyle name="Hyperlink 3 11" xfId="190"/>
    <cellStyle name="Hyperlink 3 12" xfId="191"/>
    <cellStyle name="Hyperlink 3 13" xfId="192"/>
    <cellStyle name="Hyperlink 3 14" xfId="193"/>
    <cellStyle name="Hyperlink 3 15" xfId="194"/>
    <cellStyle name="Hyperlink 3 16" xfId="195"/>
    <cellStyle name="Hyperlink 3 17" xfId="196"/>
    <cellStyle name="Hyperlink 3 18" xfId="197"/>
    <cellStyle name="Hyperlink 3 19" xfId="198"/>
    <cellStyle name="Hyperlink 3 2" xfId="5"/>
    <cellStyle name="Hyperlink 3 20" xfId="199"/>
    <cellStyle name="Hyperlink 3 21" xfId="200"/>
    <cellStyle name="Hyperlink 3 22" xfId="201"/>
    <cellStyle name="Hyperlink 3 23" xfId="202"/>
    <cellStyle name="Hyperlink 3 24" xfId="203"/>
    <cellStyle name="Hyperlink 3 25" xfId="204"/>
    <cellStyle name="Hyperlink 3 26" xfId="205"/>
    <cellStyle name="Hyperlink 3 27" xfId="206"/>
    <cellStyle name="Hyperlink 3 28" xfId="207"/>
    <cellStyle name="Hyperlink 3 29" xfId="208"/>
    <cellStyle name="Hyperlink 3 3" xfId="6"/>
    <cellStyle name="Hyperlink 3 30" xfId="209"/>
    <cellStyle name="Hyperlink 3 31" xfId="210"/>
    <cellStyle name="Hyperlink 3 32" xfId="211"/>
    <cellStyle name="Hyperlink 3 33" xfId="212"/>
    <cellStyle name="Hyperlink 3 34" xfId="213"/>
    <cellStyle name="Hyperlink 3 35" xfId="214"/>
    <cellStyle name="Hyperlink 3 36" xfId="215"/>
    <cellStyle name="Hyperlink 3 37" xfId="216"/>
    <cellStyle name="Hyperlink 3 38" xfId="217"/>
    <cellStyle name="Hyperlink 3 39" xfId="218"/>
    <cellStyle name="Hyperlink 3 4" xfId="219"/>
    <cellStyle name="Hyperlink 3 40" xfId="220"/>
    <cellStyle name="Hyperlink 3 41" xfId="221"/>
    <cellStyle name="Hyperlink 3 42" xfId="222"/>
    <cellStyle name="Hyperlink 3 43" xfId="223"/>
    <cellStyle name="Hyperlink 3 44" xfId="224"/>
    <cellStyle name="Hyperlink 3 45" xfId="225"/>
    <cellStyle name="Hyperlink 3 46" xfId="226"/>
    <cellStyle name="Hyperlink 3 47" xfId="227"/>
    <cellStyle name="Hyperlink 3 48" xfId="228"/>
    <cellStyle name="Hyperlink 3 49" xfId="229"/>
    <cellStyle name="Hyperlink 3 5" xfId="230"/>
    <cellStyle name="Hyperlink 3 50" xfId="231"/>
    <cellStyle name="Hyperlink 3 51" xfId="232"/>
    <cellStyle name="Hyperlink 3 52" xfId="233"/>
    <cellStyle name="Hyperlink 3 53" xfId="234"/>
    <cellStyle name="Hyperlink 3 54" xfId="235"/>
    <cellStyle name="Hyperlink 3 55" xfId="236"/>
    <cellStyle name="Hyperlink 3 56" xfId="237"/>
    <cellStyle name="Hyperlink 3 57" xfId="238"/>
    <cellStyle name="Hyperlink 3 58" xfId="239"/>
    <cellStyle name="Hyperlink 3 59" xfId="240"/>
    <cellStyle name="Hyperlink 3 6" xfId="241"/>
    <cellStyle name="Hyperlink 3 60" xfId="242"/>
    <cellStyle name="Hyperlink 3 61" xfId="243"/>
    <cellStyle name="Hyperlink 3 62" xfId="244"/>
    <cellStyle name="Hyperlink 3 7" xfId="245"/>
    <cellStyle name="Hyperlink 3 8" xfId="246"/>
    <cellStyle name="Hyperlink 3 9" xfId="247"/>
    <cellStyle name="Hyperlink 4" xfId="7"/>
    <cellStyle name="Hyperlink 4 2" xfId="248"/>
    <cellStyle name="Hyperlink 4 2 2" xfId="249"/>
    <cellStyle name="Hyperlink 5" xfId="33"/>
    <cellStyle name="Hyperlink 6" xfId="250"/>
    <cellStyle name="Normal" xfId="0" builtinId="0"/>
    <cellStyle name="Normal 10" xfId="19"/>
    <cellStyle name="Normal 10 2" xfId="251"/>
    <cellStyle name="Normal 10 2 2" xfId="252"/>
    <cellStyle name="Normal 10 3" xfId="253"/>
    <cellStyle name="Normal 10 3 2" xfId="254"/>
    <cellStyle name="Normal 10 3 3" xfId="255"/>
    <cellStyle name="Normal 10 4" xfId="256"/>
    <cellStyle name="Normal 11" xfId="20"/>
    <cellStyle name="Normal 11 2" xfId="257"/>
    <cellStyle name="Normal 11 3" xfId="258"/>
    <cellStyle name="Normal 12" xfId="30"/>
    <cellStyle name="Normal 12 2" xfId="259"/>
    <cellStyle name="Normal 13" xfId="260"/>
    <cellStyle name="Normal 13 2" xfId="261"/>
    <cellStyle name="Normal 14" xfId="262"/>
    <cellStyle name="Normal 14 2" xfId="263"/>
    <cellStyle name="Normal 14 2 2" xfId="264"/>
    <cellStyle name="Normal 14 3" xfId="265"/>
    <cellStyle name="Normal 15" xfId="266"/>
    <cellStyle name="Normal 15 2" xfId="267"/>
    <cellStyle name="Normal 15 3" xfId="268"/>
    <cellStyle name="Normal 15 4" xfId="269"/>
    <cellStyle name="Normal 16" xfId="270"/>
    <cellStyle name="Normal 17" xfId="271"/>
    <cellStyle name="Normal 18" xfId="29"/>
    <cellStyle name="Normal 19" xfId="32"/>
    <cellStyle name="Normal 2" xfId="8"/>
    <cellStyle name="Normal 2 2" xfId="1"/>
    <cellStyle name="Normal 2 2 10" xfId="272"/>
    <cellStyle name="Normal 2 2 11" xfId="273"/>
    <cellStyle name="Normal 2 2 2" xfId="9"/>
    <cellStyle name="Normal 2 2 2 2" xfId="274"/>
    <cellStyle name="Normal 2 2 2 2 2" xfId="275"/>
    <cellStyle name="Normal 2 2 3" xfId="276"/>
    <cellStyle name="Normal 2 2 3 2" xfId="277"/>
    <cellStyle name="Normal 2 2 3 2 2" xfId="278"/>
    <cellStyle name="Normal 2 2 3 3" xfId="279"/>
    <cellStyle name="Normal 2 2 3 3 2" xfId="280"/>
    <cellStyle name="Normal 2 2 3 4" xfId="281"/>
    <cellStyle name="Normal 2 2 3 4 2" xfId="282"/>
    <cellStyle name="Normal 2 2 3 5" xfId="283"/>
    <cellStyle name="Normal 2 2 3 6" xfId="284"/>
    <cellStyle name="Normal 2 2 3 7" xfId="285"/>
    <cellStyle name="Normal 2 2 4" xfId="286"/>
    <cellStyle name="Normal 2 2 4 2" xfId="287"/>
    <cellStyle name="Normal 2 2 4 2 2" xfId="288"/>
    <cellStyle name="Normal 2 2 4 3" xfId="289"/>
    <cellStyle name="Normal 2 2 4 3 2" xfId="290"/>
    <cellStyle name="Normal 2 2 4 4" xfId="291"/>
    <cellStyle name="Normal 2 2 4 5" xfId="292"/>
    <cellStyle name="Normal 2 2 4 6" xfId="293"/>
    <cellStyle name="Normal 2 2 5" xfId="294"/>
    <cellStyle name="Normal 2 2 5 2" xfId="295"/>
    <cellStyle name="Normal 2 2 6" xfId="296"/>
    <cellStyle name="Normal 2 2 6 2" xfId="297"/>
    <cellStyle name="Normal 2 2 7" xfId="298"/>
    <cellStyle name="Normal 2 2 7 2" xfId="299"/>
    <cellStyle name="Normal 2 2 8" xfId="300"/>
    <cellStyle name="Normal 2 2 8 2" xfId="301"/>
    <cellStyle name="Normal 2 2 9" xfId="302"/>
    <cellStyle name="Normal 2 3" xfId="10"/>
    <cellStyle name="Normal 2 3 2" xfId="21"/>
    <cellStyle name="Normal 2 3 2 2" xfId="303"/>
    <cellStyle name="Normal 2 3 3" xfId="304"/>
    <cellStyle name="Normal 2 3 3 2" xfId="305"/>
    <cellStyle name="Normal 2 3 4" xfId="306"/>
    <cellStyle name="Normal 2 3 4 2" xfId="307"/>
    <cellStyle name="Normal 2 3 5" xfId="308"/>
    <cellStyle name="Normal 2 3 5 2" xfId="309"/>
    <cellStyle name="Normal 2 3 6" xfId="310"/>
    <cellStyle name="Normal 2 3 7" xfId="311"/>
    <cellStyle name="Normal 2 3 8" xfId="312"/>
    <cellStyle name="Normal 2 4" xfId="11"/>
    <cellStyle name="Normal 2 4 2" xfId="313"/>
    <cellStyle name="Normal 2 5" xfId="22"/>
    <cellStyle name="Normal 2 5 2" xfId="314"/>
    <cellStyle name="Normal 2 6" xfId="23"/>
    <cellStyle name="Normal 2 7" xfId="315"/>
    <cellStyle name="Normal 20" xfId="31"/>
    <cellStyle name="Normal 3" xfId="12"/>
    <cellStyle name="Normal 3 10" xfId="316"/>
    <cellStyle name="Normal 3 11" xfId="317"/>
    <cellStyle name="Normal 3 12" xfId="318"/>
    <cellStyle name="Normal 3 13" xfId="319"/>
    <cellStyle name="Normal 3 14" xfId="320"/>
    <cellStyle name="Normal 3 15" xfId="321"/>
    <cellStyle name="Normal 3 16" xfId="322"/>
    <cellStyle name="Normal 3 16 2" xfId="323"/>
    <cellStyle name="Normal 3 16 2 2" xfId="324"/>
    <cellStyle name="Normal 3 16 3" xfId="325"/>
    <cellStyle name="Normal 3 16 4" xfId="326"/>
    <cellStyle name="Normal 3 17" xfId="327"/>
    <cellStyle name="Normal 3 18" xfId="328"/>
    <cellStyle name="Normal 3 18 2" xfId="329"/>
    <cellStyle name="Normal 3 19" xfId="330"/>
    <cellStyle name="Normal 3 19 2" xfId="331"/>
    <cellStyle name="Normal 3 2" xfId="13"/>
    <cellStyle name="Normal 3 2 2" xfId="332"/>
    <cellStyle name="Normal 3 3" xfId="333"/>
    <cellStyle name="Normal 3 4" xfId="334"/>
    <cellStyle name="Normal 3 5" xfId="335"/>
    <cellStyle name="Normal 3 6" xfId="336"/>
    <cellStyle name="Normal 3 7" xfId="337"/>
    <cellStyle name="Normal 3 8" xfId="338"/>
    <cellStyle name="Normal 3 9" xfId="339"/>
    <cellStyle name="Normal 4" xfId="14"/>
    <cellStyle name="Normal 4 2" xfId="15"/>
    <cellStyle name="Normal 4 2 2" xfId="340"/>
    <cellStyle name="Normal 4 2 2 2" xfId="341"/>
    <cellStyle name="Normal 4 2 3" xfId="342"/>
    <cellStyle name="Normal 4 2 4" xfId="343"/>
    <cellStyle name="Normal 4 2 4 2" xfId="344"/>
    <cellStyle name="Normal 4 2 5" xfId="345"/>
    <cellStyle name="Normal 4 2 5 2" xfId="346"/>
    <cellStyle name="Normal 4 2 6" xfId="347"/>
    <cellStyle name="Normal 4 2 7" xfId="348"/>
    <cellStyle name="Normal 4 3" xfId="349"/>
    <cellStyle name="Normal 4 3 2" xfId="350"/>
    <cellStyle name="Normal 4 3 2 2" xfId="351"/>
    <cellStyle name="Normal 4 3 3" xfId="352"/>
    <cellStyle name="Normal 4 3 3 2" xfId="353"/>
    <cellStyle name="Normal 4 3 4" xfId="354"/>
    <cellStyle name="Normal 4 3 5" xfId="355"/>
    <cellStyle name="Normal 4 3 6" xfId="356"/>
    <cellStyle name="Normal 4 4" xfId="357"/>
    <cellStyle name="Normal 4 4 2" xfId="358"/>
    <cellStyle name="Normal 4 5" xfId="359"/>
    <cellStyle name="Normal 5" xfId="24"/>
    <cellStyle name="Normal 5 2" xfId="360"/>
    <cellStyle name="Normal 5 2 2" xfId="361"/>
    <cellStyle name="Normal 5 2 3" xfId="362"/>
    <cellStyle name="Normal 5 3" xfId="363"/>
    <cellStyle name="Normal 5 3 2" xfId="364"/>
    <cellStyle name="Normal 5 4" xfId="365"/>
    <cellStyle name="Normal 5 4 2" xfId="366"/>
    <cellStyle name="Normal 5 5" xfId="367"/>
    <cellStyle name="Normal 6" xfId="25"/>
    <cellStyle name="Normal 6 2" xfId="368"/>
    <cellStyle name="Normal 6 2 2" xfId="369"/>
    <cellStyle name="Normal 6 2 3" xfId="370"/>
    <cellStyle name="Normal 6 3" xfId="371"/>
    <cellStyle name="Normal 6 3 2" xfId="372"/>
    <cellStyle name="Normal 6 4" xfId="373"/>
    <cellStyle name="Normal 6 4 2" xfId="374"/>
    <cellStyle name="Normal 6 5" xfId="375"/>
    <cellStyle name="Normal 6 5 2" xfId="376"/>
    <cellStyle name="Normal 6 6" xfId="377"/>
    <cellStyle name="Normal 6 6 2" xfId="378"/>
    <cellStyle name="Normal 6 7" xfId="379"/>
    <cellStyle name="Normal 6 8" xfId="380"/>
    <cellStyle name="Normal 7" xfId="26"/>
    <cellStyle name="Normal 7 2" xfId="381"/>
    <cellStyle name="Normal 7 3" xfId="382"/>
    <cellStyle name="Normal 7 3 2" xfId="383"/>
    <cellStyle name="Normal 7 4" xfId="384"/>
    <cellStyle name="Normal 7 4 2" xfId="385"/>
    <cellStyle name="Normal 7 5" xfId="386"/>
    <cellStyle name="Normal 7 5 2" xfId="387"/>
    <cellStyle name="Normal 7 6" xfId="388"/>
    <cellStyle name="Normal 7 6 2" xfId="389"/>
    <cellStyle name="Normal 7 7" xfId="390"/>
    <cellStyle name="Normal 7 8" xfId="391"/>
    <cellStyle name="Normal 7 9" xfId="392"/>
    <cellStyle name="Normal 8" xfId="27"/>
    <cellStyle name="Normal 9" xfId="28"/>
    <cellStyle name="Percent" xfId="18" builtinId="5"/>
    <cellStyle name="Percent 2" xfId="16"/>
    <cellStyle name="Percent 3" xfId="393"/>
    <cellStyle name="Percent 3 2" xfId="394"/>
    <cellStyle name="Percent 4" xfId="395"/>
    <cellStyle name="Percent 5" xfId="396"/>
    <cellStyle name="Percent 5 2" xfId="397"/>
    <cellStyle name="Percent 6" xfId="398"/>
    <cellStyle name="Row_Headings" xfId="399"/>
  </cellStyles>
  <dxfs count="0"/>
  <tableStyles count="0" defaultTableStyle="TableStyleMedium9" defaultPivotStyle="PivotStyleLight16"/>
  <colors>
    <mruColors>
      <color rgb="FF0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7340558247207538"/>
          <c:y val="0.2045640674841834"/>
          <c:w val="0.81712127994013295"/>
          <c:h val="0.77433002956217722"/>
        </c:manualLayout>
      </c:layout>
      <c:barChart>
        <c:barDir val="bar"/>
        <c:grouping val="clustered"/>
        <c:varyColors val="0"/>
        <c:ser>
          <c:idx val="0"/>
          <c:order val="0"/>
          <c:tx>
            <c:v>2004/05-2008</c:v>
          </c:tx>
          <c:spPr>
            <a:solidFill>
              <a:schemeClr val="accent1">
                <a:lumMod val="60000"/>
                <a:lumOff val="40000"/>
              </a:schemeClr>
            </a:solidFill>
          </c:spPr>
          <c:invertIfNegative val="0"/>
          <c:dLbls>
            <c:spPr>
              <a:noFill/>
              <a:ln>
                <a:noFill/>
              </a:ln>
              <a:effectLst/>
            </c:spPr>
            <c:txPr>
              <a:bodyPr/>
              <a:lstStyle/>
              <a:p>
                <a:pPr>
                  <a:defRPr sz="900" b="1">
                    <a:solidFill>
                      <a:schemeClr val="accent1">
                        <a:lumMod val="50000"/>
                      </a:schemeClr>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(Controls!$Q$26:$Q$28,Controls!$Q$34:$Q$36)</c:f>
                <c:numCache>
                  <c:formatCode>General</c:formatCode>
                  <c:ptCount val="6"/>
                  <c:pt idx="0">
                    <c:v>1.8655600000000163</c:v>
                  </c:pt>
                  <c:pt idx="1">
                    <c:v>1.4022599999999983</c:v>
                  </c:pt>
                  <c:pt idx="2">
                    <c:v>1.4899999999999949</c:v>
                  </c:pt>
                  <c:pt idx="3">
                    <c:v>0.92358999999999725</c:v>
                  </c:pt>
                  <c:pt idx="4">
                    <c:v>0.74369000000000085</c:v>
                  </c:pt>
                  <c:pt idx="5">
                    <c:v>0.87185999999999808</c:v>
                  </c:pt>
                </c:numCache>
              </c:numRef>
            </c:plus>
            <c:minus>
              <c:numRef>
                <c:f>(Controls!$R$26:$R$28,Controls!$R$34:$R$36)</c:f>
                <c:numCache>
                  <c:formatCode>General</c:formatCode>
                  <c:ptCount val="6"/>
                  <c:pt idx="0">
                    <c:v>1.865559999999995</c:v>
                  </c:pt>
                  <c:pt idx="1">
                    <c:v>1.4022599999999983</c:v>
                  </c:pt>
                  <c:pt idx="2">
                    <c:v>1.4899899999999988</c:v>
                  </c:pt>
                  <c:pt idx="3">
                    <c:v>0.92360000000000042</c:v>
                  </c:pt>
                  <c:pt idx="4">
                    <c:v>0.74369000000000085</c:v>
                  </c:pt>
                  <c:pt idx="5">
                    <c:v>0.87185000000000201</c:v>
                  </c:pt>
                </c:numCache>
              </c:numRef>
            </c:minus>
          </c:errBars>
          <c:cat>
            <c:multiLvlStrRef>
              <c:f>('Table and chart'!$G$13:$H$15,'Table and chart'!$G$22:$H$24)</c:f>
              <c:multiLvlStrCache>
                <c:ptCount val="6"/>
                <c:lvl>
                  <c:pt idx="0">
                    <c:v>65+</c:v>
                  </c:pt>
                  <c:pt idx="1">
                    <c:v>45-64</c:v>
                  </c:pt>
                  <c:pt idx="2">
                    <c:v>16-44</c:v>
                  </c:pt>
                  <c:pt idx="3">
                    <c:v>65+</c:v>
                  </c:pt>
                  <c:pt idx="4">
                    <c:v>45-64</c:v>
                  </c:pt>
                  <c:pt idx="5">
                    <c:v>16-44</c:v>
                  </c:pt>
                </c:lvl>
                <c:lvl>
                  <c:pt idx="0">
                    <c:v>Betsi Cadwaladr UHB</c:v>
                  </c:pt>
                  <c:pt idx="3">
                    <c:v>Wales</c:v>
                  </c:pt>
                </c:lvl>
              </c:multiLvlStrCache>
            </c:multiLvlStrRef>
          </c:cat>
          <c:val>
            <c:numRef>
              <c:f>('Table and chart'!$I$13:$I$15,'Table and chart'!$I$22:$I$24)</c:f>
              <c:numCache>
                <c:formatCode>0</c:formatCode>
                <c:ptCount val="6"/>
                <c:pt idx="0">
                  <c:v>55.255259999999993</c:v>
                </c:pt>
                <c:pt idx="1">
                  <c:v>62.733170000000001</c:v>
                </c:pt>
                <c:pt idx="2">
                  <c:v>45.687080000000002</c:v>
                </c:pt>
                <c:pt idx="3">
                  <c:v>57.966930000000005</c:v>
                </c:pt>
                <c:pt idx="4">
                  <c:v>65.975989999999996</c:v>
                </c:pt>
                <c:pt idx="5">
                  <c:v>47.850160000000002</c:v>
                </c:pt>
              </c:numCache>
            </c:numRef>
          </c:val>
          <c:extLst>
            <c:ext xmlns:c16="http://schemas.microsoft.com/office/drawing/2014/chart" uri="{C3380CC4-5D6E-409C-BE32-E72D297353CC}">
              <c16:uniqueId val="{00000000-D344-4D63-8A70-5EA42B52C4D8}"/>
            </c:ext>
          </c:extLst>
        </c:ser>
        <c:ser>
          <c:idx val="1"/>
          <c:order val="1"/>
          <c:tx>
            <c:v>2009-2012</c:v>
          </c:tx>
          <c:spPr>
            <a:solidFill>
              <a:schemeClr val="accent1">
                <a:lumMod val="75000"/>
              </a:schemeClr>
            </a:solidFill>
          </c:spPr>
          <c:invertIfNegative val="0"/>
          <c:dLbls>
            <c:spPr>
              <a:noFill/>
              <a:ln>
                <a:noFill/>
              </a:ln>
              <a:effectLst/>
            </c:spPr>
            <c:txPr>
              <a:bodyPr/>
              <a:lstStyle/>
              <a:p>
                <a:pPr>
                  <a:defRPr sz="900" b="1">
                    <a:solidFill>
                      <a:schemeClr val="bg1"/>
                    </a:solidFill>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(Controls!$Q$29:$Q$31,Controls!$Q$37:$Q$39)</c:f>
                <c:numCache>
                  <c:formatCode>General</c:formatCode>
                  <c:ptCount val="6"/>
                  <c:pt idx="0">
                    <c:v>1.5753099999999947</c:v>
                  </c:pt>
                  <c:pt idx="1">
                    <c:v>1.3038800000000066</c:v>
                  </c:pt>
                  <c:pt idx="2">
                    <c:v>1.4476399999999998</c:v>
                  </c:pt>
                  <c:pt idx="3">
                    <c:v>0.84683999999999315</c:v>
                  </c:pt>
                  <c:pt idx="4">
                    <c:v>0.68061999999999045</c:v>
                  </c:pt>
                  <c:pt idx="5">
                    <c:v>0.74662999999999613</c:v>
                  </c:pt>
                </c:numCache>
              </c:numRef>
            </c:plus>
            <c:minus>
              <c:numRef>
                <c:f>(Controls!$R$29:$R$31,Controls!$R$37:$R$39)</c:f>
                <c:numCache>
                  <c:formatCode>General</c:formatCode>
                  <c:ptCount val="6"/>
                  <c:pt idx="0">
                    <c:v>1.5753200000000049</c:v>
                  </c:pt>
                  <c:pt idx="1">
                    <c:v>1.3038899999999956</c:v>
                  </c:pt>
                  <c:pt idx="2">
                    <c:v>1.447650000000003</c:v>
                  </c:pt>
                  <c:pt idx="3">
                    <c:v>0.84682999999999709</c:v>
                  </c:pt>
                  <c:pt idx="4">
                    <c:v>0.68063000000000784</c:v>
                  </c:pt>
                  <c:pt idx="5">
                    <c:v>0.74663000000000324</c:v>
                  </c:pt>
                </c:numCache>
              </c:numRef>
            </c:minus>
          </c:errBars>
          <c:cat>
            <c:multiLvlStrRef>
              <c:f>('Table and chart'!$G$13:$H$15,'Table and chart'!$G$22:$H$24)</c:f>
              <c:multiLvlStrCache>
                <c:ptCount val="6"/>
                <c:lvl>
                  <c:pt idx="0">
                    <c:v>65+</c:v>
                  </c:pt>
                  <c:pt idx="1">
                    <c:v>45-64</c:v>
                  </c:pt>
                  <c:pt idx="2">
                    <c:v>16-44</c:v>
                  </c:pt>
                  <c:pt idx="3">
                    <c:v>65+</c:v>
                  </c:pt>
                  <c:pt idx="4">
                    <c:v>45-64</c:v>
                  </c:pt>
                  <c:pt idx="5">
                    <c:v>16-44</c:v>
                  </c:pt>
                </c:lvl>
                <c:lvl>
                  <c:pt idx="0">
                    <c:v>Betsi Cadwaladr UHB</c:v>
                  </c:pt>
                  <c:pt idx="3">
                    <c:v>Wales</c:v>
                  </c:pt>
                </c:lvl>
              </c:multiLvlStrCache>
            </c:multiLvlStrRef>
          </c:cat>
          <c:val>
            <c:numRef>
              <c:f>('Table and chart'!$I$17:$I$19,'Table and chart'!$I$26:$I$28)</c:f>
              <c:numCache>
                <c:formatCode>0</c:formatCode>
                <c:ptCount val="6"/>
                <c:pt idx="0">
                  <c:v>57.311190000000003</c:v>
                </c:pt>
                <c:pt idx="1">
                  <c:v>65.308219999999992</c:v>
                </c:pt>
                <c:pt idx="2">
                  <c:v>46.950240000000001</c:v>
                </c:pt>
                <c:pt idx="3">
                  <c:v>59.652720000000002</c:v>
                </c:pt>
                <c:pt idx="4">
                  <c:v>67.305060000000012</c:v>
                </c:pt>
                <c:pt idx="5">
                  <c:v>49.066600000000001</c:v>
                </c:pt>
              </c:numCache>
            </c:numRef>
          </c:val>
          <c:extLst>
            <c:ext xmlns:c16="http://schemas.microsoft.com/office/drawing/2014/chart" uri="{C3380CC4-5D6E-409C-BE32-E72D297353CC}">
              <c16:uniqueId val="{00000001-D344-4D63-8A70-5EA42B52C4D8}"/>
            </c:ext>
          </c:extLst>
        </c:ser>
        <c:dLbls>
          <c:showLegendKey val="0"/>
          <c:showVal val="0"/>
          <c:showCatName val="0"/>
          <c:showSerName val="0"/>
          <c:showPercent val="0"/>
          <c:showBubbleSize val="0"/>
        </c:dLbls>
        <c:gapWidth val="65"/>
        <c:overlap val="-10"/>
        <c:axId val="90430848"/>
        <c:axId val="90780800"/>
      </c:barChart>
      <c:catAx>
        <c:axId val="90430848"/>
        <c:scaling>
          <c:orientation val="maxMin"/>
        </c:scaling>
        <c:delete val="0"/>
        <c:axPos val="l"/>
        <c:numFmt formatCode="General" sourceLinked="0"/>
        <c:majorTickMark val="none"/>
        <c:minorTickMark val="none"/>
        <c:tickLblPos val="nextTo"/>
        <c:txPr>
          <a:bodyPr/>
          <a:lstStyle/>
          <a:p>
            <a:pPr>
              <a:defRPr sz="900"/>
            </a:pPr>
            <a:endParaRPr lang="en-US"/>
          </a:p>
        </c:txPr>
        <c:crossAx val="90780800"/>
        <c:crosses val="autoZero"/>
        <c:auto val="1"/>
        <c:lblAlgn val="ctr"/>
        <c:lblOffset val="100"/>
        <c:noMultiLvlLbl val="0"/>
      </c:catAx>
      <c:valAx>
        <c:axId val="90780800"/>
        <c:scaling>
          <c:orientation val="minMax"/>
        </c:scaling>
        <c:delete val="1"/>
        <c:axPos val="t"/>
        <c:numFmt formatCode="0" sourceLinked="0"/>
        <c:majorTickMark val="out"/>
        <c:minorTickMark val="none"/>
        <c:tickLblPos val="none"/>
        <c:crossAx val="90430848"/>
        <c:crosses val="autoZero"/>
        <c:crossBetween val="between"/>
      </c:valAx>
    </c:plotArea>
    <c:legend>
      <c:legendPos val="r"/>
      <c:layout>
        <c:manualLayout>
          <c:xMode val="edge"/>
          <c:yMode val="edge"/>
          <c:x val="0.66635449432014404"/>
          <c:y val="0.12964170498606964"/>
          <c:w val="0.26537286710156988"/>
          <c:h val="7.2158312121186133E-2"/>
        </c:manualLayout>
      </c:layout>
      <c:overlay val="0"/>
      <c:txPr>
        <a:bodyPr/>
        <a:lstStyle/>
        <a:p>
          <a:pPr>
            <a:defRPr sz="900"/>
          </a:pPr>
          <a:endParaRPr lang="en-US"/>
        </a:p>
      </c:txPr>
    </c:legend>
    <c:plotVisOnly val="1"/>
    <c:dispBlanksAs val="gap"/>
    <c:showDLblsOverMax val="0"/>
  </c:chart>
  <c:spPr>
    <a:ln>
      <a:noFill/>
    </a:ln>
  </c:spPr>
  <c:txPr>
    <a:bodyPr/>
    <a:lstStyle/>
    <a:p>
      <a:pPr>
        <a:defRPr>
          <a:latin typeface="Verdana" pitchFamily="34" charset="0"/>
        </a:defRPr>
      </a:pPr>
      <a:endParaRPr lang="en-US"/>
    </a:p>
  </c:txPr>
  <c:printSettings>
    <c:headerFooter/>
    <c:pageMargins b="0.75000000000000644" l="0.70000000000000062" r="0.70000000000000062" t="0.75000000000000644" header="0.30000000000000032" footer="0.30000000000000032"/>
    <c:pageSetup/>
  </c:printSettings>
  <c:userShapes r:id="rId1"/>
</c:chartSpace>
</file>

<file path=xl/ctrlProps/ctrlProp1.xml><?xml version="1.0" encoding="utf-8"?>
<formControlPr xmlns="http://schemas.microsoft.com/office/spreadsheetml/2009/9/main" objectType="List" dx="16" fmlaLink="Controls!$B$36" fmlaRange="Controls!$B$6:$B$33" noThreeD="1" sel="1" val="0"/>
</file>

<file path=xl/ctrlProps/ctrlProp2.xml><?xml version="1.0" encoding="utf-8"?>
<formControlPr xmlns="http://schemas.microsoft.com/office/spreadsheetml/2009/9/main" objectType="List" dx="16" fmlaLink="Controls!$B$44" fmlaRange="Controls!$B$40:$B$41" noThreeD="1" sel="1" val="0"/>
</file>

<file path=xl/drawings/_rels/drawing1.xml.rels><?xml version="1.0" encoding="UTF-8" standalone="yes"?>
<Relationships xmlns="http://schemas.openxmlformats.org/package/2006/relationships"><Relationship Id="rId8" Type="http://schemas.openxmlformats.org/officeDocument/2006/relationships/image" Target="../media/image5.jpeg"/><Relationship Id="rId3" Type="http://schemas.openxmlformats.org/officeDocument/2006/relationships/hyperlink" Target="#'Table and chart'!A1"/><Relationship Id="rId7" Type="http://schemas.openxmlformats.org/officeDocument/2006/relationships/hyperlink" Target="#'Copy tables and charts'!A1"/><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4.jpeg"/><Relationship Id="rId5" Type="http://schemas.openxmlformats.org/officeDocument/2006/relationships/hyperlink" Target="#'Technical guide'!A1"/><Relationship Id="rId4" Type="http://schemas.openxmlformats.org/officeDocument/2006/relationships/image" Target="../media/image3.jpeg"/></Relationships>
</file>

<file path=xl/drawings/_rels/drawing2.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chart" Target="../charts/chart1.xml"/><Relationship Id="rId1" Type="http://schemas.openxmlformats.org/officeDocument/2006/relationships/image" Target="../media/image6.jpeg"/><Relationship Id="rId4" Type="http://schemas.openxmlformats.org/officeDocument/2006/relationships/image" Target="../media/image7.jpeg"/></Relationships>
</file>

<file path=xl/drawings/_rels/drawing4.xml.rels><?xml version="1.0" encoding="UTF-8" standalone="yes"?>
<Relationships xmlns="http://schemas.openxmlformats.org/package/2006/relationships"><Relationship Id="rId3" Type="http://schemas.openxmlformats.org/officeDocument/2006/relationships/image" Target="../media/image10.emf"/><Relationship Id="rId2" Type="http://schemas.openxmlformats.org/officeDocument/2006/relationships/image" Target="../media/image9.emf"/><Relationship Id="rId1" Type="http://schemas.openxmlformats.org/officeDocument/2006/relationships/image" Target="../media/image8.jpeg"/><Relationship Id="rId5" Type="http://schemas.openxmlformats.org/officeDocument/2006/relationships/image" Target="../media/image7.jpeg"/><Relationship Id="rId4" Type="http://schemas.openxmlformats.org/officeDocument/2006/relationships/hyperlink" Target="#Contents!A1"/></Relationships>
</file>

<file path=xl/drawings/_rels/drawing5.xml.rels><?xml version="1.0" encoding="UTF-8" standalone="yes"?>
<Relationships xmlns="http://schemas.openxmlformats.org/package/2006/relationships"><Relationship Id="rId2" Type="http://schemas.openxmlformats.org/officeDocument/2006/relationships/image" Target="../media/image7.jpeg"/><Relationship Id="rId1" Type="http://schemas.openxmlformats.org/officeDocument/2006/relationships/hyperlink" Target="#Contents!A1"/></Relationships>
</file>

<file path=xl/drawings/drawing1.xml><?xml version="1.0" encoding="utf-8"?>
<xdr:wsDr xmlns:xdr="http://schemas.openxmlformats.org/drawingml/2006/spreadsheetDrawing" xmlns:a="http://schemas.openxmlformats.org/drawingml/2006/main">
  <xdr:twoCellAnchor>
    <xdr:from>
      <xdr:col>0</xdr:col>
      <xdr:colOff>142876</xdr:colOff>
      <xdr:row>9</xdr:row>
      <xdr:rowOff>68209</xdr:rowOff>
    </xdr:from>
    <xdr:to>
      <xdr:col>7</xdr:col>
      <xdr:colOff>100869</xdr:colOff>
      <xdr:row>24</xdr:row>
      <xdr:rowOff>25689</xdr:rowOff>
    </xdr:to>
    <xdr:pic>
      <xdr:nvPicPr>
        <xdr:cNvPr id="11265" name="Picture 4" descr="Tape Measure : Stock Photo"/>
        <xdr:cNvPicPr>
          <a:picLocks noChangeAspect="1" noChangeArrowheads="1"/>
        </xdr:cNvPicPr>
      </xdr:nvPicPr>
      <xdr:blipFill>
        <a:blip xmlns:r="http://schemas.openxmlformats.org/officeDocument/2006/relationships" r:embed="rId1" cstate="print"/>
        <a:stretch>
          <a:fillRect/>
        </a:stretch>
      </xdr:blipFill>
      <xdr:spPr bwMode="auto">
        <a:xfrm>
          <a:off x="142876" y="1782709"/>
          <a:ext cx="4225193" cy="2814980"/>
        </a:xfrm>
        <a:prstGeom prst="rect">
          <a:avLst/>
        </a:prstGeom>
        <a:noFill/>
        <a:ln w="9525">
          <a:noFill/>
          <a:miter lim="800000"/>
          <a:headEnd/>
          <a:tailEnd/>
        </a:ln>
        <a:effectLst>
          <a:softEdge rad="635000"/>
        </a:effectLst>
      </xdr:spPr>
    </xdr:pic>
    <xdr:clientData/>
  </xdr:twoCellAnchor>
  <xdr:twoCellAnchor editAs="oneCell">
    <xdr:from>
      <xdr:col>0</xdr:col>
      <xdr:colOff>142875</xdr:colOff>
      <xdr:row>0</xdr:row>
      <xdr:rowOff>161925</xdr:rowOff>
    </xdr:from>
    <xdr:to>
      <xdr:col>6</xdr:col>
      <xdr:colOff>95250</xdr:colOff>
      <xdr:row>6</xdr:row>
      <xdr:rowOff>19050</xdr:rowOff>
    </xdr:to>
    <xdr:pic>
      <xdr:nvPicPr>
        <xdr:cNvPr id="3" name="Picture 2" descr="PHW Observatory RGB"/>
        <xdr:cNvPicPr>
          <a:picLocks noChangeAspect="1" noChangeArrowheads="1"/>
        </xdr:cNvPicPr>
      </xdr:nvPicPr>
      <xdr:blipFill>
        <a:blip xmlns:r="http://schemas.openxmlformats.org/officeDocument/2006/relationships" r:embed="rId2" cstate="print">
          <a:clrChange>
            <a:clrFrom>
              <a:srgbClr val="FFFFFF"/>
            </a:clrFrom>
            <a:clrTo>
              <a:srgbClr val="FFFFFF">
                <a:alpha val="0"/>
              </a:srgbClr>
            </a:clrTo>
          </a:clrChange>
        </a:blip>
        <a:srcRect r="18495"/>
        <a:stretch>
          <a:fillRect/>
        </a:stretch>
      </xdr:blipFill>
      <xdr:spPr bwMode="auto">
        <a:xfrm>
          <a:off x="142875" y="161925"/>
          <a:ext cx="3609975" cy="1000125"/>
        </a:xfrm>
        <a:prstGeom prst="rect">
          <a:avLst/>
        </a:prstGeom>
        <a:noFill/>
        <a:ln w="9525">
          <a:noFill/>
          <a:miter lim="800000"/>
          <a:headEnd/>
          <a:tailEnd/>
        </a:ln>
      </xdr:spPr>
    </xdr:pic>
    <xdr:clientData/>
  </xdr:twoCellAnchor>
  <xdr:twoCellAnchor>
    <xdr:from>
      <xdr:col>0</xdr:col>
      <xdr:colOff>47625</xdr:colOff>
      <xdr:row>7</xdr:row>
      <xdr:rowOff>180975</xdr:rowOff>
    </xdr:from>
    <xdr:to>
      <xdr:col>9</xdr:col>
      <xdr:colOff>561975</xdr:colOff>
      <xdr:row>9</xdr:row>
      <xdr:rowOff>123825</xdr:rowOff>
    </xdr:to>
    <xdr:sp macro="" textlink="">
      <xdr:nvSpPr>
        <xdr:cNvPr id="4" name="TextBox 3"/>
        <xdr:cNvSpPr txBox="1"/>
      </xdr:nvSpPr>
      <xdr:spPr>
        <a:xfrm>
          <a:off x="47625" y="1514475"/>
          <a:ext cx="6000750" cy="3238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1400" b="1">
              <a:solidFill>
                <a:sysClr val="windowText" lastClr="000000"/>
              </a:solidFill>
              <a:latin typeface="Verdana" pitchFamily="34" charset="0"/>
            </a:rPr>
            <a:t>Welsh Health Survey obesity resource: prevalence by age</a:t>
          </a:r>
        </a:p>
      </xdr:txBody>
    </xdr:sp>
    <xdr:clientData/>
  </xdr:twoCellAnchor>
  <xdr:twoCellAnchor editAs="oneCell">
    <xdr:from>
      <xdr:col>7</xdr:col>
      <xdr:colOff>19050</xdr:colOff>
      <xdr:row>10</xdr:row>
      <xdr:rowOff>142875</xdr:rowOff>
    </xdr:from>
    <xdr:to>
      <xdr:col>10</xdr:col>
      <xdr:colOff>95250</xdr:colOff>
      <xdr:row>12</xdr:row>
      <xdr:rowOff>171450</xdr:rowOff>
    </xdr:to>
    <xdr:pic>
      <xdr:nvPicPr>
        <xdr:cNvPr id="10" name="Picture 9" descr="Table_and_chart.jpg">
          <a:hlinkClick xmlns:r="http://schemas.openxmlformats.org/officeDocument/2006/relationships" r:id="rId3" tooltip="Table and chart"/>
        </xdr:cNvPr>
        <xdr:cNvPicPr>
          <a:picLocks noChangeAspect="1"/>
        </xdr:cNvPicPr>
      </xdr:nvPicPr>
      <xdr:blipFill>
        <a:blip xmlns:r="http://schemas.openxmlformats.org/officeDocument/2006/relationships" r:embed="rId4" cstate="print"/>
        <a:stretch>
          <a:fillRect/>
        </a:stretch>
      </xdr:blipFill>
      <xdr:spPr>
        <a:xfrm>
          <a:off x="4286250" y="2047875"/>
          <a:ext cx="1905000" cy="409575"/>
        </a:xfrm>
        <a:prstGeom prst="roundRect">
          <a:avLst>
            <a:gd name="adj" fmla="val 8594"/>
          </a:avLst>
        </a:prstGeom>
        <a:solidFill>
          <a:srgbClr val="FFFFFF">
            <a:shade val="85000"/>
          </a:srgbClr>
        </a:solidFill>
        <a:ln>
          <a:noFill/>
        </a:ln>
        <a:effectLst/>
      </xdr:spPr>
    </xdr:pic>
    <xdr:clientData/>
  </xdr:twoCellAnchor>
  <xdr:twoCellAnchor editAs="oneCell">
    <xdr:from>
      <xdr:col>7</xdr:col>
      <xdr:colOff>19050</xdr:colOff>
      <xdr:row>13</xdr:row>
      <xdr:rowOff>95250</xdr:rowOff>
    </xdr:from>
    <xdr:to>
      <xdr:col>10</xdr:col>
      <xdr:colOff>95250</xdr:colOff>
      <xdr:row>15</xdr:row>
      <xdr:rowOff>123825</xdr:rowOff>
    </xdr:to>
    <xdr:pic>
      <xdr:nvPicPr>
        <xdr:cNvPr id="11" name="Picture 10" descr="Technical_guide.jpg">
          <a:hlinkClick xmlns:r="http://schemas.openxmlformats.org/officeDocument/2006/relationships" r:id="rId5" tooltip="Technical Guide"/>
        </xdr:cNvPr>
        <xdr:cNvPicPr>
          <a:picLocks noChangeAspect="1"/>
        </xdr:cNvPicPr>
      </xdr:nvPicPr>
      <xdr:blipFill>
        <a:blip xmlns:r="http://schemas.openxmlformats.org/officeDocument/2006/relationships" r:embed="rId6" cstate="print"/>
        <a:stretch>
          <a:fillRect/>
        </a:stretch>
      </xdr:blipFill>
      <xdr:spPr>
        <a:xfrm>
          <a:off x="4286250" y="2571750"/>
          <a:ext cx="1905000" cy="409575"/>
        </a:xfrm>
        <a:prstGeom prst="roundRect">
          <a:avLst>
            <a:gd name="adj" fmla="val 8594"/>
          </a:avLst>
        </a:prstGeom>
        <a:solidFill>
          <a:srgbClr val="FFFFFF">
            <a:shade val="85000"/>
          </a:srgbClr>
        </a:solidFill>
        <a:ln>
          <a:noFill/>
        </a:ln>
        <a:effectLst/>
      </xdr:spPr>
    </xdr:pic>
    <xdr:clientData/>
  </xdr:twoCellAnchor>
  <xdr:twoCellAnchor editAs="oneCell">
    <xdr:from>
      <xdr:col>7</xdr:col>
      <xdr:colOff>19050</xdr:colOff>
      <xdr:row>16</xdr:row>
      <xdr:rowOff>47625</xdr:rowOff>
    </xdr:from>
    <xdr:to>
      <xdr:col>10</xdr:col>
      <xdr:colOff>95250</xdr:colOff>
      <xdr:row>18</xdr:row>
      <xdr:rowOff>76200</xdr:rowOff>
    </xdr:to>
    <xdr:pic>
      <xdr:nvPicPr>
        <xdr:cNvPr id="12" name="Picture 11" descr="Copying_tables_charts.jpg">
          <a:hlinkClick xmlns:r="http://schemas.openxmlformats.org/officeDocument/2006/relationships" r:id="rId7" tooltip="Copying tables and charts"/>
        </xdr:cNvPr>
        <xdr:cNvPicPr>
          <a:picLocks noChangeAspect="1"/>
        </xdr:cNvPicPr>
      </xdr:nvPicPr>
      <xdr:blipFill>
        <a:blip xmlns:r="http://schemas.openxmlformats.org/officeDocument/2006/relationships" r:embed="rId8" cstate="print"/>
        <a:stretch>
          <a:fillRect/>
        </a:stretch>
      </xdr:blipFill>
      <xdr:spPr>
        <a:xfrm>
          <a:off x="4286250" y="3095625"/>
          <a:ext cx="1905000" cy="409575"/>
        </a:xfrm>
        <a:prstGeom prst="roundRect">
          <a:avLst>
            <a:gd name="adj" fmla="val 8594"/>
          </a:avLst>
        </a:prstGeom>
        <a:solidFill>
          <a:srgbClr val="FFFFFF">
            <a:shade val="85000"/>
          </a:srgbClr>
        </a:solidFill>
        <a:ln>
          <a:noFill/>
        </a:ln>
        <a:effec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38100</xdr:rowOff>
    </xdr:from>
    <xdr:to>
      <xdr:col>9</xdr:col>
      <xdr:colOff>261090</xdr:colOff>
      <xdr:row>6</xdr:row>
      <xdr:rowOff>19049</xdr:rowOff>
    </xdr:to>
    <xdr:pic>
      <xdr:nvPicPr>
        <xdr:cNvPr id="3" name="Picture 2" descr="PHW Observatory logo.jpg"/>
        <xdr:cNvPicPr>
          <a:picLocks noChangeAspect="1"/>
        </xdr:cNvPicPr>
      </xdr:nvPicPr>
      <xdr:blipFill>
        <a:blip xmlns:r="http://schemas.openxmlformats.org/officeDocument/2006/relationships" r:embed="rId1" cstate="print"/>
        <a:stretch>
          <a:fillRect/>
        </a:stretch>
      </xdr:blipFill>
      <xdr:spPr>
        <a:xfrm>
          <a:off x="47625" y="38100"/>
          <a:ext cx="3880590" cy="876299"/>
        </a:xfrm>
        <a:prstGeom prst="rect">
          <a:avLst/>
        </a:prstGeom>
      </xdr:spPr>
    </xdr:pic>
    <xdr:clientData/>
  </xdr:twoCellAnchor>
  <xdr:twoCellAnchor>
    <xdr:from>
      <xdr:col>12</xdr:col>
      <xdr:colOff>504826</xdr:colOff>
      <xdr:row>27</xdr:row>
      <xdr:rowOff>95251</xdr:rowOff>
    </xdr:from>
    <xdr:to>
      <xdr:col>18</xdr:col>
      <xdr:colOff>447675</xdr:colOff>
      <xdr:row>32</xdr:row>
      <xdr:rowOff>200026</xdr:rowOff>
    </xdr:to>
    <xdr:sp macro="" textlink="">
      <xdr:nvSpPr>
        <xdr:cNvPr id="4" name="TextBox 3"/>
        <xdr:cNvSpPr txBox="1"/>
      </xdr:nvSpPr>
      <xdr:spPr>
        <a:xfrm>
          <a:off x="6362701" y="5562601"/>
          <a:ext cx="4972049" cy="1257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GB" sz="800" b="1">
              <a:solidFill>
                <a:srgbClr val="000080"/>
              </a:solidFill>
              <a:latin typeface="Verdana" pitchFamily="34" charset="0"/>
            </a:rPr>
            <a:t>NOTE: Small fluctuations in obesity</a:t>
          </a:r>
          <a:r>
            <a:rPr lang="en-GB" sz="800" b="1" baseline="0">
              <a:solidFill>
                <a:srgbClr val="000080"/>
              </a:solidFill>
              <a:latin typeface="Verdana" pitchFamily="34" charset="0"/>
            </a:rPr>
            <a:t> </a:t>
          </a:r>
          <a:r>
            <a:rPr lang="en-GB" sz="800" b="1">
              <a:solidFill>
                <a:srgbClr val="000080"/>
              </a:solidFill>
              <a:latin typeface="Verdana" pitchFamily="34" charset="0"/>
            </a:rPr>
            <a:t>prevalence over time should be interpreted with caution. </a:t>
          </a:r>
          <a:r>
            <a:rPr lang="en-GB" sz="800">
              <a:solidFill>
                <a:srgbClr val="000080"/>
              </a:solidFill>
              <a:latin typeface="Verdana" pitchFamily="34" charset="0"/>
            </a:rPr>
            <a:t>The confidence intervals indicate the precision of the prevalence estimates. As a rough guide to interpretation, when comparing two periods, if the confidence intervals around the local authority or health board estimates overlap, it can be assumed that the estimates are not statistically significantly different. This approach is not as rigorous as doing a formal statistical test, but is straightforward, widely used and reasonably robust. Furthermore, if the confidence intervals around the </a:t>
          </a:r>
          <a:r>
            <a:rPr lang="en-GB" sz="800">
              <a:solidFill>
                <a:srgbClr val="000080"/>
              </a:solidFill>
              <a:latin typeface="Verdana" pitchFamily="34" charset="0"/>
              <a:ea typeface="+mn-ea"/>
              <a:cs typeface="+mn-cs"/>
            </a:rPr>
            <a:t>local authority or health board </a:t>
          </a:r>
          <a:r>
            <a:rPr lang="en-GB" sz="800">
              <a:solidFill>
                <a:srgbClr val="000080"/>
              </a:solidFill>
              <a:latin typeface="Verdana" pitchFamily="34" charset="0"/>
            </a:rPr>
            <a:t>estimates overlap with the Wales confidence intervals, it can be assumed that the estimates are not statistically significantly different. </a:t>
          </a:r>
        </a:p>
      </xdr:txBody>
    </xdr:sp>
    <xdr:clientData/>
  </xdr:twoCellAnchor>
  <xdr:twoCellAnchor editAs="absolute">
    <xdr:from>
      <xdr:col>12</xdr:col>
      <xdr:colOff>514350</xdr:colOff>
      <xdr:row>7</xdr:row>
      <xdr:rowOff>0</xdr:rowOff>
    </xdr:from>
    <xdr:to>
      <xdr:col>18</xdr:col>
      <xdr:colOff>60614</xdr:colOff>
      <xdr:row>26</xdr:row>
      <xdr:rowOff>56284</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10</xdr:col>
      <xdr:colOff>0</xdr:colOff>
      <xdr:row>3</xdr:row>
      <xdr:rowOff>0</xdr:rowOff>
    </xdr:from>
    <xdr:to>
      <xdr:col>11</xdr:col>
      <xdr:colOff>361950</xdr:colOff>
      <xdr:row>4</xdr:row>
      <xdr:rowOff>76200</xdr:rowOff>
    </xdr:to>
    <xdr:pic>
      <xdr:nvPicPr>
        <xdr:cNvPr id="6" name="Picture 5" descr="Back_to_contents.jpg">
          <a:hlinkClick xmlns:r="http://schemas.openxmlformats.org/officeDocument/2006/relationships" r:id="rId3" tooltip="Back to contents"/>
        </xdr:cNvPr>
        <xdr:cNvPicPr>
          <a:picLocks noChangeAspect="1"/>
        </xdr:cNvPicPr>
      </xdr:nvPicPr>
      <xdr:blipFill>
        <a:blip xmlns:r="http://schemas.openxmlformats.org/officeDocument/2006/relationships" r:embed="rId4" cstate="print"/>
        <a:stretch>
          <a:fillRect/>
        </a:stretch>
      </xdr:blipFill>
      <xdr:spPr>
        <a:xfrm>
          <a:off x="4324350" y="495300"/>
          <a:ext cx="1190625" cy="266700"/>
        </a:xfrm>
        <a:prstGeom prst="roundRect">
          <a:avLst>
            <a:gd name="adj" fmla="val 8594"/>
          </a:avLst>
        </a:prstGeom>
        <a:solidFill>
          <a:srgbClr val="FFFFFF">
            <a:shade val="85000"/>
          </a:srgbClr>
        </a:solidFill>
        <a:ln>
          <a:noFill/>
        </a:ln>
        <a:effectLst/>
      </xdr:spPr>
    </xdr:pic>
    <xdr:clientData/>
  </xdr:twoCellAnchor>
  <mc:AlternateContent xmlns:mc="http://schemas.openxmlformats.org/markup-compatibility/2006">
    <mc:Choice xmlns:a14="http://schemas.microsoft.com/office/drawing/2010/main" Requires="a14">
      <xdr:twoCellAnchor editAs="oneCell">
        <xdr:from>
          <xdr:col>1</xdr:col>
          <xdr:colOff>66675</xdr:colOff>
          <xdr:row>9</xdr:row>
          <xdr:rowOff>323850</xdr:rowOff>
        </xdr:from>
        <xdr:to>
          <xdr:col>3</xdr:col>
          <xdr:colOff>600075</xdr:colOff>
          <xdr:row>26</xdr:row>
          <xdr:rowOff>114300</xdr:rowOff>
        </xdr:to>
        <xdr:sp macro="" textlink="">
          <xdr:nvSpPr>
            <xdr:cNvPr id="8193" name="List Box 1" hidden="1">
              <a:extLst>
                <a:ext uri="{63B3BB69-23CF-44E3-9099-C40C66FF867C}">
                  <a14:compatExt spid="_x0000_s8193"/>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76200</xdr:colOff>
          <xdr:row>8</xdr:row>
          <xdr:rowOff>0</xdr:rowOff>
        </xdr:from>
        <xdr:to>
          <xdr:col>3</xdr:col>
          <xdr:colOff>590550</xdr:colOff>
          <xdr:row>9</xdr:row>
          <xdr:rowOff>228600</xdr:rowOff>
        </xdr:to>
        <xdr:sp macro="" textlink="">
          <xdr:nvSpPr>
            <xdr:cNvPr id="8194" name="List Box 2" hidden="1">
              <a:extLst>
                <a:ext uri="{63B3BB69-23CF-44E3-9099-C40C66FF867C}">
                  <a14:compatExt spid="_x0000_s8194"/>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c:userShapes xmlns:c="http://schemas.openxmlformats.org/drawingml/2006/chart">
  <cdr:relSizeAnchor xmlns:cdr="http://schemas.openxmlformats.org/drawingml/2006/chartDrawing">
    <cdr:from>
      <cdr:x>0</cdr:x>
      <cdr:y>0</cdr:y>
    </cdr:from>
    <cdr:to>
      <cdr:x>0.98562</cdr:x>
      <cdr:y>0.08169</cdr:y>
    </cdr:to>
    <cdr:sp macro="" textlink="Controls!$J$45">
      <cdr:nvSpPr>
        <cdr:cNvPr id="2" name="TextBox 2"/>
        <cdr:cNvSpPr txBox="1"/>
      </cdr:nvSpPr>
      <cdr:spPr>
        <a:xfrm xmlns:a="http://schemas.openxmlformats.org/drawingml/2006/main">
          <a:off x="0" y="0"/>
          <a:ext cx="4509669" cy="352425"/>
        </a:xfrm>
        <a:prstGeom xmlns:a="http://schemas.openxmlformats.org/drawingml/2006/main" prst="rect">
          <a:avLst/>
        </a:prstGeom>
        <a:solidFill xmlns:a="http://schemas.openxmlformats.org/drawingml/2006/main">
          <a:sysClr val="window" lastClr="FFFFFF"/>
        </a:solidFill>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lIns="36000"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fld id="{4624EDC1-0607-4C36-B498-04B914214FB6}" type="TxLink">
            <a:rPr lang="en-US" sz="900" b="1" i="0" u="none" strike="noStrike">
              <a:solidFill>
                <a:srgbClr val="000000"/>
              </a:solidFill>
              <a:latin typeface="Verdana" pitchFamily="34" charset="0"/>
            </a:rPr>
            <a:pPr/>
            <a:t>Percentage of adults reporting to be overweight or obese, by broad age group, all persons, Betsi Cadwaladr UHB and Wales</a:t>
          </a:fld>
          <a:endParaRPr lang="en-GB" sz="900" b="1">
            <a:solidFill>
              <a:sysClr val="windowText" lastClr="000000"/>
            </a:solidFill>
            <a:latin typeface="Verdana" pitchFamily="34" charset="0"/>
          </a:endParaRPr>
        </a:p>
      </cdr:txBody>
    </cdr:sp>
  </cdr:relSizeAnchor>
  <cdr:relSizeAnchor xmlns:cdr="http://schemas.openxmlformats.org/drawingml/2006/chartDrawing">
    <cdr:from>
      <cdr:x>0</cdr:x>
      <cdr:y>0.07065</cdr:y>
    </cdr:from>
    <cdr:to>
      <cdr:x>0.94095</cdr:x>
      <cdr:y>0.12345</cdr:y>
    </cdr:to>
    <cdr:sp macro="" textlink="">
      <cdr:nvSpPr>
        <cdr:cNvPr id="3" name="TextBox 2"/>
        <cdr:cNvSpPr txBox="1"/>
      </cdr:nvSpPr>
      <cdr:spPr>
        <a:xfrm xmlns:a="http://schemas.openxmlformats.org/drawingml/2006/main">
          <a:off x="0" y="304800"/>
          <a:ext cx="4305300" cy="227744"/>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lIns="36000"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pPr algn="l"/>
          <a:r>
            <a:rPr lang="en-US" sz="800" b="0" i="0" u="none" strike="noStrike">
              <a:solidFill>
                <a:srgbClr val="000000"/>
              </a:solidFill>
              <a:latin typeface="Verdana" pitchFamily="34" charset="0"/>
            </a:rPr>
            <a:t>Produced by Public Health Wales</a:t>
          </a:r>
          <a:r>
            <a:rPr lang="en-US" sz="800" b="0" i="0" u="none" strike="noStrike" baseline="0">
              <a:solidFill>
                <a:srgbClr val="000000"/>
              </a:solidFill>
              <a:latin typeface="Verdana" pitchFamily="34" charset="0"/>
            </a:rPr>
            <a:t> Observatory, using Welsh Health Survey (WG)</a:t>
          </a:r>
          <a:endParaRPr lang="en-GB" sz="800" b="0">
            <a:latin typeface="Verdana" pitchFamily="34" charset="0"/>
          </a:endParaRPr>
        </a:p>
      </cdr:txBody>
    </cdr:sp>
  </cdr:relSizeAnchor>
  <cdr:relSizeAnchor xmlns:cdr="http://schemas.openxmlformats.org/drawingml/2006/chartDrawing">
    <cdr:from>
      <cdr:x>0.31232</cdr:x>
      <cdr:y>0.13405</cdr:y>
    </cdr:from>
    <cdr:to>
      <cdr:x>0.68264</cdr:x>
      <cdr:y>0.1824</cdr:y>
    </cdr:to>
    <cdr:grpSp>
      <cdr:nvGrpSpPr>
        <cdr:cNvPr id="10" name="Group 9"/>
        <cdr:cNvGrpSpPr/>
      </cdr:nvGrpSpPr>
      <cdr:grpSpPr>
        <a:xfrm xmlns:a="http://schemas.openxmlformats.org/drawingml/2006/main">
          <a:off x="1429009" y="578286"/>
          <a:ext cx="1694386" cy="208580"/>
          <a:chOff x="0" y="0"/>
          <a:chExt cx="1695330" cy="208700"/>
        </a:xfrm>
      </cdr:grpSpPr>
      <cdr:sp macro="" textlink="">
        <cdr:nvSpPr>
          <cdr:cNvPr id="11" name="TextBox 1"/>
          <cdr:cNvSpPr txBox="1"/>
        </cdr:nvSpPr>
        <cdr:spPr>
          <a:xfrm xmlns:a="http://schemas.openxmlformats.org/drawingml/2006/main">
            <a:off x="68644" y="0"/>
            <a:ext cx="1626686" cy="183156"/>
          </a:xfrm>
          <a:prstGeom xmlns:a="http://schemas.openxmlformats.org/drawingml/2006/main" prst="rect">
            <a:avLst/>
          </a:prstGeom>
          <a:noFill xmlns:a="http://schemas.openxmlformats.org/drawingml/2006/main"/>
          <a:ln xmlns:a="http://schemas.openxmlformats.org/drawingml/2006/main" w="9525" cmpd="sng">
            <a:noFill/>
          </a:ln>
          <a:effectLst xmlns:a="http://schemas.openxmlformats.org/drawingml/2006/mai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ysClr val="windowText" lastClr="000000"/>
                </a:solidFill>
                <a:latin typeface="Calibri"/>
              </a:defRPr>
            </a:lvl1pPr>
            <a:lvl2pPr marL="457200" indent="0">
              <a:defRPr sz="1100">
                <a:solidFill>
                  <a:sysClr val="windowText" lastClr="000000"/>
                </a:solidFill>
                <a:latin typeface="Calibri"/>
              </a:defRPr>
            </a:lvl2pPr>
            <a:lvl3pPr marL="914400" indent="0">
              <a:defRPr sz="1100">
                <a:solidFill>
                  <a:sysClr val="windowText" lastClr="000000"/>
                </a:solidFill>
                <a:latin typeface="Calibri"/>
              </a:defRPr>
            </a:lvl3pPr>
            <a:lvl4pPr marL="1371600" indent="0">
              <a:defRPr sz="1100">
                <a:solidFill>
                  <a:sysClr val="windowText" lastClr="000000"/>
                </a:solidFill>
                <a:latin typeface="Calibri"/>
              </a:defRPr>
            </a:lvl4pPr>
            <a:lvl5pPr marL="1828800" indent="0">
              <a:defRPr sz="1100">
                <a:solidFill>
                  <a:sysClr val="windowText" lastClr="000000"/>
                </a:solidFill>
                <a:latin typeface="Calibri"/>
              </a:defRPr>
            </a:lvl5pPr>
            <a:lvl6pPr marL="2286000" indent="0">
              <a:defRPr sz="1100">
                <a:solidFill>
                  <a:sysClr val="windowText" lastClr="000000"/>
                </a:solidFill>
                <a:latin typeface="Calibri"/>
              </a:defRPr>
            </a:lvl6pPr>
            <a:lvl7pPr marL="2743200" indent="0">
              <a:defRPr sz="1100">
                <a:solidFill>
                  <a:sysClr val="windowText" lastClr="000000"/>
                </a:solidFill>
                <a:latin typeface="Calibri"/>
              </a:defRPr>
            </a:lvl7pPr>
            <a:lvl8pPr marL="3200400" indent="0">
              <a:defRPr sz="1100">
                <a:solidFill>
                  <a:sysClr val="windowText" lastClr="000000"/>
                </a:solidFill>
                <a:latin typeface="Calibri"/>
              </a:defRPr>
            </a:lvl8pPr>
            <a:lvl9pPr marL="3657600" indent="0">
              <a:defRPr sz="1100">
                <a:solidFill>
                  <a:sysClr val="windowText" lastClr="000000"/>
                </a:solidFill>
                <a:latin typeface="Calibri"/>
              </a:defRPr>
            </a:lvl9pPr>
          </a:lstStyle>
          <a:p xmlns:a="http://schemas.openxmlformats.org/drawingml/2006/main">
            <a:r>
              <a:rPr lang="en-US" sz="900" b="0" i="0" u="none" strike="noStrike">
                <a:solidFill>
                  <a:srgbClr val="000000"/>
                </a:solidFill>
                <a:latin typeface="Verdana" pitchFamily="34" charset="0"/>
              </a:rPr>
              <a:t>95% confidence</a:t>
            </a:r>
            <a:r>
              <a:rPr lang="en-US" sz="900" b="0" i="0" u="none" strike="noStrike" baseline="0">
                <a:solidFill>
                  <a:srgbClr val="000000"/>
                </a:solidFill>
                <a:latin typeface="Verdana" pitchFamily="34" charset="0"/>
              </a:rPr>
              <a:t> </a:t>
            </a:r>
            <a:r>
              <a:rPr lang="en-US" sz="900" b="0" i="0" u="none" strike="noStrike">
                <a:solidFill>
                  <a:srgbClr val="000000"/>
                </a:solidFill>
                <a:latin typeface="Verdana" pitchFamily="34" charset="0"/>
              </a:rPr>
              <a:t>interval</a:t>
            </a:r>
            <a:endParaRPr lang="en-GB" sz="900" b="0">
              <a:latin typeface="Verdana" pitchFamily="34" charset="0"/>
            </a:endParaRPr>
          </a:p>
        </cdr:txBody>
      </cdr:sp>
      <cdr:grpSp>
        <cdr:nvGrpSpPr>
          <cdr:cNvPr id="12" name="Group 11"/>
          <cdr:cNvGrpSpPr/>
        </cdr:nvGrpSpPr>
        <cdr:grpSpPr>
          <a:xfrm xmlns:a="http://schemas.openxmlformats.org/drawingml/2006/main">
            <a:off x="0" y="29888"/>
            <a:ext cx="54427" cy="178812"/>
            <a:chOff x="0" y="29888"/>
            <a:chExt cx="54428" cy="178213"/>
          </a:xfrm>
          <a:scene3d xmlns:a="http://schemas.openxmlformats.org/drawingml/2006/main">
            <a:camera prst="orthographicFront">
              <a:rot lat="0" lon="0" rev="16200000"/>
            </a:camera>
            <a:lightRig rig="threePt" dir="t"/>
          </a:scene3d>
        </cdr:grpSpPr>
        <cdr:cxnSp macro="">
          <cdr:nvCxnSpPr>
            <cdr:cNvPr id="13" name="Straight Connector 12"/>
            <cdr:cNvCxnSpPr/>
          </cdr:nvCxnSpPr>
          <cdr:spPr>
            <a:xfrm xmlns:a="http://schemas.openxmlformats.org/drawingml/2006/main">
              <a:off x="27214" y="29888"/>
              <a:ext cx="0" cy="176299"/>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4" name="Straight Connector 13"/>
            <cdr:cNvCxnSpPr/>
          </cdr:nvCxnSpPr>
          <cdr:spPr>
            <a:xfrm xmlns:a="http://schemas.openxmlformats.org/drawingml/2006/main">
              <a:off x="0" y="34408"/>
              <a:ext cx="54428" cy="0"/>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15" name="Straight Connector 14"/>
            <cdr:cNvCxnSpPr/>
          </cdr:nvCxnSpPr>
          <cdr:spPr>
            <a:xfrm xmlns:a="http://schemas.openxmlformats.org/drawingml/2006/main">
              <a:off x="0" y="208101"/>
              <a:ext cx="54428" cy="0"/>
            </a:xfrm>
            <a:prstGeom xmlns:a="http://schemas.openxmlformats.org/drawingml/2006/main" prst="line">
              <a:avLst/>
            </a:prstGeom>
            <a:noFill xmlns:a="http://schemas.openxmlformats.org/drawingml/2006/main"/>
            <a:ln xmlns:a="http://schemas.openxmlformats.org/drawingml/2006/main" w="9525" cap="flat" cmpd="sng" algn="ctr">
              <a:solidFill>
                <a:sysClr val="windowText" lastClr="000000"/>
              </a:solidFill>
              <a:prstDash val="solid"/>
            </a:ln>
            <a:effectLst xmlns:a="http://schemas.openxmlformats.org/drawingml/2006/mai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grpSp>
    </cdr:grpSp>
  </cdr:relSizeAnchor>
</c:userShapes>
</file>

<file path=xl/drawings/drawing4.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5</xdr:col>
      <xdr:colOff>428625</xdr:colOff>
      <xdr:row>5</xdr:row>
      <xdr:rowOff>133350</xdr:rowOff>
    </xdr:to>
    <xdr:pic>
      <xdr:nvPicPr>
        <xdr:cNvPr id="2" name="Picture 2" descr="PHW Observatory RGB"/>
        <xdr:cNvPicPr>
          <a:picLocks noChangeAspect="1" noChangeArrowheads="1"/>
        </xdr:cNvPicPr>
      </xdr:nvPicPr>
      <xdr:blipFill>
        <a:blip xmlns:r="http://schemas.openxmlformats.org/officeDocument/2006/relationships" r:embed="rId1" cstate="print"/>
        <a:srcRect r="16850"/>
        <a:stretch>
          <a:fillRect/>
        </a:stretch>
      </xdr:blipFill>
      <xdr:spPr bwMode="auto">
        <a:xfrm>
          <a:off x="0" y="0"/>
          <a:ext cx="2867025" cy="781050"/>
        </a:xfrm>
        <a:prstGeom prst="rect">
          <a:avLst/>
        </a:prstGeom>
        <a:noFill/>
        <a:ln w="9525">
          <a:noFill/>
          <a:miter lim="800000"/>
          <a:headEnd/>
          <a:tailEnd/>
        </a:ln>
      </xdr:spPr>
    </xdr:pic>
    <xdr:clientData/>
  </xdr:twoCellAnchor>
  <xdr:twoCellAnchor editAs="oneCell">
    <xdr:from>
      <xdr:col>13</xdr:col>
      <xdr:colOff>0</xdr:colOff>
      <xdr:row>3</xdr:row>
      <xdr:rowOff>0</xdr:rowOff>
    </xdr:from>
    <xdr:to>
      <xdr:col>19</xdr:col>
      <xdr:colOff>66675</xdr:colOff>
      <xdr:row>22</xdr:row>
      <xdr:rowOff>142875</xdr:rowOff>
    </xdr:to>
    <xdr:pic>
      <xdr:nvPicPr>
        <xdr:cNvPr id="3" name="Picture 2"/>
        <xdr:cNvPicPr>
          <a:picLocks noChangeAspect="1" noChangeArrowheads="1"/>
        </xdr:cNvPicPr>
      </xdr:nvPicPr>
      <xdr:blipFill>
        <a:blip xmlns:r="http://schemas.openxmlformats.org/officeDocument/2006/relationships" r:embed="rId2" cstate="print"/>
        <a:srcRect/>
        <a:stretch>
          <a:fillRect/>
        </a:stretch>
      </xdr:blipFill>
      <xdr:spPr bwMode="auto">
        <a:xfrm>
          <a:off x="7315200" y="323850"/>
          <a:ext cx="3724275" cy="3219450"/>
        </a:xfrm>
        <a:prstGeom prst="rect">
          <a:avLst/>
        </a:prstGeom>
        <a:noFill/>
        <a:ln w="9525">
          <a:noFill/>
          <a:miter lim="800000"/>
          <a:headEnd/>
          <a:tailEnd/>
        </a:ln>
      </xdr:spPr>
    </xdr:pic>
    <xdr:clientData/>
  </xdr:twoCellAnchor>
  <xdr:twoCellAnchor editAs="oneCell">
    <xdr:from>
      <xdr:col>13</xdr:col>
      <xdr:colOff>0</xdr:colOff>
      <xdr:row>26</xdr:row>
      <xdr:rowOff>0</xdr:rowOff>
    </xdr:from>
    <xdr:to>
      <xdr:col>19</xdr:col>
      <xdr:colOff>47625</xdr:colOff>
      <xdr:row>41</xdr:row>
      <xdr:rowOff>133350</xdr:rowOff>
    </xdr:to>
    <xdr:pic>
      <xdr:nvPicPr>
        <xdr:cNvPr id="4" name="Picture 3"/>
        <xdr:cNvPicPr>
          <a:picLocks noChangeAspect="1" noChangeArrowheads="1"/>
        </xdr:cNvPicPr>
      </xdr:nvPicPr>
      <xdr:blipFill>
        <a:blip xmlns:r="http://schemas.openxmlformats.org/officeDocument/2006/relationships" r:embed="rId3" cstate="print"/>
        <a:srcRect/>
        <a:stretch>
          <a:fillRect/>
        </a:stretch>
      </xdr:blipFill>
      <xdr:spPr bwMode="auto">
        <a:xfrm>
          <a:off x="7315200" y="4048125"/>
          <a:ext cx="3705225" cy="2562225"/>
        </a:xfrm>
        <a:prstGeom prst="rect">
          <a:avLst/>
        </a:prstGeom>
        <a:noFill/>
        <a:ln w="9525">
          <a:noFill/>
          <a:miter lim="800000"/>
          <a:headEnd/>
          <a:tailEnd/>
        </a:ln>
      </xdr:spPr>
    </xdr:pic>
    <xdr:clientData/>
  </xdr:twoCellAnchor>
  <xdr:twoCellAnchor editAs="oneCell">
    <xdr:from>
      <xdr:col>8</xdr:col>
      <xdr:colOff>200025</xdr:colOff>
      <xdr:row>2</xdr:row>
      <xdr:rowOff>47625</xdr:rowOff>
    </xdr:from>
    <xdr:to>
      <xdr:col>10</xdr:col>
      <xdr:colOff>171450</xdr:colOff>
      <xdr:row>3</xdr:row>
      <xdr:rowOff>152400</xdr:rowOff>
    </xdr:to>
    <xdr:pic>
      <xdr:nvPicPr>
        <xdr:cNvPr id="7" name="Picture 6" descr="Back_to_contents.jpg">
          <a:hlinkClick xmlns:r="http://schemas.openxmlformats.org/officeDocument/2006/relationships" r:id="rId4" tooltip="Back to contents"/>
        </xdr:cNvPr>
        <xdr:cNvPicPr>
          <a:picLocks noChangeAspect="1"/>
        </xdr:cNvPicPr>
      </xdr:nvPicPr>
      <xdr:blipFill>
        <a:blip xmlns:r="http://schemas.openxmlformats.org/officeDocument/2006/relationships" r:embed="rId5" cstate="print"/>
        <a:stretch>
          <a:fillRect/>
        </a:stretch>
      </xdr:blipFill>
      <xdr:spPr>
        <a:xfrm>
          <a:off x="4648200" y="371475"/>
          <a:ext cx="1190625" cy="266700"/>
        </a:xfrm>
        <a:prstGeom prst="roundRect">
          <a:avLst>
            <a:gd name="adj" fmla="val 8594"/>
          </a:avLst>
        </a:prstGeom>
        <a:solidFill>
          <a:srgbClr val="FFFFFF">
            <a:shade val="85000"/>
          </a:srgbClr>
        </a:solidFill>
        <a:ln>
          <a:noFill/>
        </a:ln>
        <a:effec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9525</xdr:colOff>
      <xdr:row>1</xdr:row>
      <xdr:rowOff>38100</xdr:rowOff>
    </xdr:from>
    <xdr:to>
      <xdr:col>5</xdr:col>
      <xdr:colOff>1200150</xdr:colOff>
      <xdr:row>2</xdr:row>
      <xdr:rowOff>66675</xdr:rowOff>
    </xdr:to>
    <xdr:pic>
      <xdr:nvPicPr>
        <xdr:cNvPr id="4" name="Picture 3" descr="Back_to_contents.jpg">
          <a:hlinkClick xmlns:r="http://schemas.openxmlformats.org/officeDocument/2006/relationships" r:id="rId1" tooltip="Back to contents"/>
        </xdr:cNvPr>
        <xdr:cNvPicPr>
          <a:picLocks noChangeAspect="1"/>
        </xdr:cNvPicPr>
      </xdr:nvPicPr>
      <xdr:blipFill>
        <a:blip xmlns:r="http://schemas.openxmlformats.org/officeDocument/2006/relationships" r:embed="rId2" cstate="print"/>
        <a:stretch>
          <a:fillRect/>
        </a:stretch>
      </xdr:blipFill>
      <xdr:spPr>
        <a:xfrm>
          <a:off x="7648575" y="238125"/>
          <a:ext cx="1190625" cy="266700"/>
        </a:xfrm>
        <a:prstGeom prst="roundRect">
          <a:avLst>
            <a:gd name="adj" fmla="val 8594"/>
          </a:avLst>
        </a:prstGeom>
        <a:solidFill>
          <a:srgbClr val="FFFFFF">
            <a:shade val="85000"/>
          </a:srgbClr>
        </a:solidFill>
        <a:ln>
          <a:noFill/>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observatory\Health%20Intelligence\Information%20resources\Information%20products\Welsh%20Health%20Survey\Obesity%202014\Trend%20by%20age\20140109_ObesityByAgeWHSdata_HC_v0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ADME"/>
      <sheetName val="QC record"/>
      <sheetName val="All data for interactive file"/>
      <sheetName val="Observed BMI25+ (200405-2008)"/>
      <sheetName val="Observed BMI25+ (2009-12)"/>
      <sheetName val="Observed BMI30+ (200405-2008)"/>
      <sheetName val="Observed BMI30+ (2009-12)"/>
      <sheetName val="Missing (200405-2008)"/>
      <sheetName val="Missing (2009-12)"/>
      <sheetName val="Base (200405-2008)"/>
      <sheetName val="Base (2009-12)"/>
      <sheetName val="Do file"/>
      <sheetName val="table 2 (16-44)"/>
      <sheetName val="table 3 (45-64)"/>
      <sheetName val="table 4 (65+)"/>
    </sheetNames>
    <sheetDataSet>
      <sheetData sheetId="0" refreshError="1"/>
      <sheetData sheetId="1" refreshError="1"/>
      <sheetData sheetId="2" refreshError="1"/>
      <sheetData sheetId="3">
        <row r="9">
          <cell r="C9" t="str">
            <v>BMI25+_Age1_period1_LA1_Observed</v>
          </cell>
          <cell r="E9">
            <v>0.46255049999999998</v>
          </cell>
          <cell r="G9">
            <v>0.42329480000000003</v>
          </cell>
          <cell r="H9">
            <v>0.50180619999999998</v>
          </cell>
        </row>
        <row r="10">
          <cell r="C10" t="str">
            <v>BMI25+_Age1_period1_LA2_Observed</v>
          </cell>
          <cell r="E10">
            <v>0.45756459999999999</v>
          </cell>
          <cell r="G10">
            <v>0.4163442</v>
          </cell>
          <cell r="H10">
            <v>0.49878509999999998</v>
          </cell>
        </row>
        <row r="11">
          <cell r="C11" t="str">
            <v>BMI25+_Age1_period1_LA3_Observed</v>
          </cell>
          <cell r="E11">
            <v>0.4556518</v>
          </cell>
          <cell r="G11">
            <v>0.42430879999999999</v>
          </cell>
          <cell r="H11">
            <v>0.4869947</v>
          </cell>
        </row>
        <row r="12">
          <cell r="C12" t="str">
            <v>BMI25+_Age1_period1_LA4_Observed</v>
          </cell>
          <cell r="E12">
            <v>0.42726150000000002</v>
          </cell>
          <cell r="G12">
            <v>0.3861926</v>
          </cell>
          <cell r="H12">
            <v>0.46833049999999998</v>
          </cell>
        </row>
        <row r="13">
          <cell r="C13" t="str">
            <v>BMI25+_Age1_period1_LA5_Observed</v>
          </cell>
          <cell r="E13">
            <v>0.4741071</v>
          </cell>
          <cell r="G13">
            <v>0.44129190000000001</v>
          </cell>
          <cell r="H13">
            <v>0.50692230000000005</v>
          </cell>
        </row>
        <row r="14">
          <cell r="C14" t="str">
            <v>BMI25+_Age1_period1_LA6_Observed</v>
          </cell>
          <cell r="E14">
            <v>0.45549590000000001</v>
          </cell>
          <cell r="G14">
            <v>0.42391970000000001</v>
          </cell>
          <cell r="H14">
            <v>0.487072</v>
          </cell>
        </row>
        <row r="15">
          <cell r="C15" t="str">
            <v>BMI25+_Age1_period1_LA7_Observed</v>
          </cell>
          <cell r="E15">
            <v>0.46286830000000001</v>
          </cell>
          <cell r="G15">
            <v>0.42561290000000002</v>
          </cell>
          <cell r="H15">
            <v>0.50012369999999995</v>
          </cell>
        </row>
        <row r="16">
          <cell r="C16" t="str">
            <v>BMI25+_Age1_period1_LA8_Observed</v>
          </cell>
          <cell r="E16">
            <v>0.42160069999999999</v>
          </cell>
          <cell r="G16">
            <v>0.38904040000000001</v>
          </cell>
          <cell r="H16">
            <v>0.45416099999999998</v>
          </cell>
        </row>
        <row r="17">
          <cell r="C17" t="str">
            <v>BMI25+_Age1_period1_LA9_Observed</v>
          </cell>
          <cell r="E17">
            <v>0.5022276</v>
          </cell>
          <cell r="G17">
            <v>0.46487030000000001</v>
          </cell>
          <cell r="H17">
            <v>0.53958490000000003</v>
          </cell>
        </row>
        <row r="18">
          <cell r="C18" t="str">
            <v>BMI25+_Age1_period1_LA10_Observed</v>
          </cell>
          <cell r="E18">
            <v>0.49038169999999998</v>
          </cell>
          <cell r="G18">
            <v>0.45339360000000001</v>
          </cell>
          <cell r="H18">
            <v>0.52736970000000005</v>
          </cell>
        </row>
        <row r="19">
          <cell r="C19" t="str">
            <v>BMI25+_Age1_period1_LA11_Observed</v>
          </cell>
          <cell r="E19">
            <v>0.43786910000000001</v>
          </cell>
          <cell r="G19">
            <v>0.3869591</v>
          </cell>
          <cell r="H19">
            <v>0.48877910000000002</v>
          </cell>
        </row>
        <row r="20">
          <cell r="C20" t="str">
            <v>BMI25+_Age1_period1_LA12_Observed</v>
          </cell>
          <cell r="E20">
            <v>0.54405780000000004</v>
          </cell>
          <cell r="G20">
            <v>0.51089629999999997</v>
          </cell>
          <cell r="H20">
            <v>0.57721920000000004</v>
          </cell>
        </row>
        <row r="21">
          <cell r="C21" t="str">
            <v>BMI25+_Age1_period1_LA13_Observed</v>
          </cell>
          <cell r="E21">
            <v>0.52338569999999995</v>
          </cell>
          <cell r="G21">
            <v>0.49394519999999997</v>
          </cell>
          <cell r="H21">
            <v>0.55282609999999999</v>
          </cell>
        </row>
        <row r="22">
          <cell r="C22" t="str">
            <v>BMI25+_Age1_period1_LA14_Observed</v>
          </cell>
          <cell r="E22">
            <v>0.45299820000000002</v>
          </cell>
          <cell r="G22">
            <v>0.4184812</v>
          </cell>
          <cell r="H22">
            <v>0.48751529999999998</v>
          </cell>
        </row>
        <row r="23">
          <cell r="C23" t="str">
            <v>BMI25+_Age1_period1_LA15_Observed</v>
          </cell>
          <cell r="E23">
            <v>0.41662830000000001</v>
          </cell>
          <cell r="G23">
            <v>0.39175840000000001</v>
          </cell>
          <cell r="H23">
            <v>0.4414981</v>
          </cell>
        </row>
        <row r="24">
          <cell r="C24" t="str">
            <v>BMI25+_Age1_period1_LA16_Observed</v>
          </cell>
          <cell r="E24">
            <v>0.53513259999999996</v>
          </cell>
          <cell r="G24">
            <v>0.50680530000000001</v>
          </cell>
          <cell r="H24">
            <v>0.56345990000000001</v>
          </cell>
        </row>
        <row r="25">
          <cell r="C25" t="str">
            <v>BMI25+_Age1_period1_LA17_Observed</v>
          </cell>
          <cell r="E25">
            <v>0.52318869999999995</v>
          </cell>
          <cell r="G25">
            <v>0.485734</v>
          </cell>
          <cell r="H25">
            <v>0.56064340000000001</v>
          </cell>
        </row>
        <row r="26">
          <cell r="C26" t="str">
            <v>BMI25+_Age1_period1_LA18_Observed</v>
          </cell>
          <cell r="E26">
            <v>0.56294420000000001</v>
          </cell>
          <cell r="G26">
            <v>0.53240690000000002</v>
          </cell>
          <cell r="H26">
            <v>0.5934815</v>
          </cell>
        </row>
        <row r="27">
          <cell r="C27" t="str">
            <v>BMI25+_Age1_period1_LA19_Observed</v>
          </cell>
          <cell r="E27">
            <v>0.55036580000000002</v>
          </cell>
          <cell r="G27">
            <v>0.5129861</v>
          </cell>
          <cell r="H27">
            <v>0.58774550000000003</v>
          </cell>
        </row>
        <row r="28">
          <cell r="C28" t="str">
            <v>BMI25+_Age1_period1_LA20_Observed</v>
          </cell>
          <cell r="E28">
            <v>0.51028680000000004</v>
          </cell>
          <cell r="G28">
            <v>0.47564000000000001</v>
          </cell>
          <cell r="H28">
            <v>0.54493360000000002</v>
          </cell>
        </row>
        <row r="29">
          <cell r="C29" t="str">
            <v>BMI25+_Age1_period1_LA21_Observed</v>
          </cell>
          <cell r="E29">
            <v>0.4311796</v>
          </cell>
          <cell r="G29">
            <v>0.40104329999999999</v>
          </cell>
          <cell r="H29">
            <v>0.4613159</v>
          </cell>
        </row>
        <row r="30">
          <cell r="C30" t="str">
            <v>BMI25+_Age1_period1_LA22_Observed</v>
          </cell>
          <cell r="E30">
            <v>0.499892</v>
          </cell>
          <cell r="G30">
            <v>0.4651613</v>
          </cell>
          <cell r="H30">
            <v>0.53462259999999995</v>
          </cell>
        </row>
        <row r="31">
          <cell r="C31" t="str">
            <v>BMI25+_Age1_period1_HB1_Observed</v>
          </cell>
          <cell r="E31">
            <v>0.45687080000000002</v>
          </cell>
          <cell r="G31">
            <v>0.4419709</v>
          </cell>
          <cell r="H31">
            <v>0.47177079999999999</v>
          </cell>
        </row>
        <row r="32">
          <cell r="C32" t="str">
            <v>BMI25+_Age1_period1_HB2_Observed</v>
          </cell>
          <cell r="E32">
            <v>0.4786376</v>
          </cell>
          <cell r="G32">
            <v>0.4564472</v>
          </cell>
          <cell r="H32">
            <v>0.5008281</v>
          </cell>
        </row>
        <row r="33">
          <cell r="C33" t="str">
            <v>BMI25+_Age1_period1_HB3_Observed</v>
          </cell>
          <cell r="E33">
            <v>0.46286830000000001</v>
          </cell>
          <cell r="G33">
            <v>0.42561290000000002</v>
          </cell>
          <cell r="H33">
            <v>0.50012369999999995</v>
          </cell>
        </row>
        <row r="34">
          <cell r="C34" t="str">
            <v>BMI25+_Age1_period1_HB4_Observed</v>
          </cell>
          <cell r="E34">
            <v>0.4894598</v>
          </cell>
          <cell r="G34">
            <v>0.46009319999999998</v>
          </cell>
          <cell r="H34">
            <v>0.51882649999999997</v>
          </cell>
        </row>
        <row r="35">
          <cell r="C35" t="str">
            <v>BMI25+_Age1_period1_HB5_Observed</v>
          </cell>
          <cell r="E35">
            <v>0.53287510000000005</v>
          </cell>
          <cell r="G35">
            <v>0.50882349999999998</v>
          </cell>
          <cell r="H35">
            <v>0.55692680000000006</v>
          </cell>
        </row>
        <row r="36">
          <cell r="C36" t="str">
            <v>BMI25+_Age1_period1_HB6_Observed</v>
          </cell>
          <cell r="E36">
            <v>0.42536170000000001</v>
          </cell>
          <cell r="G36">
            <v>0.40444960000000002</v>
          </cell>
          <cell r="H36">
            <v>0.4462738</v>
          </cell>
        </row>
        <row r="37">
          <cell r="C37" t="str">
            <v>BMI25+_Age1_period1_HB7_Observed</v>
          </cell>
          <cell r="E37">
            <v>0.51821139999999999</v>
          </cell>
          <cell r="G37">
            <v>0.50196260000000004</v>
          </cell>
          <cell r="H37">
            <v>0.5344603</v>
          </cell>
        </row>
        <row r="38">
          <cell r="C38" t="str">
            <v>BMI25+_Age1_period1_Wales_Observed</v>
          </cell>
          <cell r="E38">
            <v>0.47850160000000003</v>
          </cell>
          <cell r="G38">
            <v>0.46978310000000001</v>
          </cell>
          <cell r="H38">
            <v>0.48722019999999999</v>
          </cell>
        </row>
        <row r="47">
          <cell r="C47" t="str">
            <v>BMI25+_Age2_period1_LA1_Observed</v>
          </cell>
          <cell r="E47">
            <v>0.62004809999999999</v>
          </cell>
          <cell r="G47">
            <v>0.5873041</v>
          </cell>
          <cell r="H47">
            <v>0.65279200000000004</v>
          </cell>
        </row>
        <row r="48">
          <cell r="C48" t="str">
            <v>BMI25+_Age2_period1_LA2_Observed</v>
          </cell>
          <cell r="E48">
            <v>0.62208640000000004</v>
          </cell>
          <cell r="G48">
            <v>0.58623769999999997</v>
          </cell>
          <cell r="H48">
            <v>0.65793509999999999</v>
          </cell>
        </row>
        <row r="49">
          <cell r="C49" t="str">
            <v>BMI25+_Age2_period1_LA3_Observed</v>
          </cell>
          <cell r="E49">
            <v>0.62060389999999999</v>
          </cell>
          <cell r="G49">
            <v>0.58435680000000001</v>
          </cell>
          <cell r="H49">
            <v>0.65685099999999996</v>
          </cell>
        </row>
        <row r="50">
          <cell r="C50" t="str">
            <v>BMI25+_Age2_period1_LA4_Observed</v>
          </cell>
          <cell r="E50">
            <v>0.64163309999999996</v>
          </cell>
          <cell r="G50">
            <v>0.60695889999999997</v>
          </cell>
          <cell r="H50">
            <v>0.67630729999999994</v>
          </cell>
        </row>
        <row r="51">
          <cell r="C51" t="str">
            <v>BMI25+_Age2_period1_LA5_Observed</v>
          </cell>
          <cell r="E51">
            <v>0.64160890000000004</v>
          </cell>
          <cell r="G51">
            <v>0.60793940000000002</v>
          </cell>
          <cell r="H51">
            <v>0.67527839999999995</v>
          </cell>
        </row>
        <row r="52">
          <cell r="C52" t="str">
            <v>BMI25+_Age2_period1_LA6_Observed</v>
          </cell>
          <cell r="E52">
            <v>0.61500659999999996</v>
          </cell>
          <cell r="G52">
            <v>0.58626889999999998</v>
          </cell>
          <cell r="H52">
            <v>0.64374439999999999</v>
          </cell>
        </row>
        <row r="53">
          <cell r="C53" t="str">
            <v>BMI25+_Age2_period1_LA7_Observed</v>
          </cell>
          <cell r="E53">
            <v>0.61853190000000002</v>
          </cell>
          <cell r="G53">
            <v>0.58574479999999995</v>
          </cell>
          <cell r="H53">
            <v>0.65131890000000003</v>
          </cell>
        </row>
        <row r="54">
          <cell r="C54" t="str">
            <v>BMI25+_Age2_period1_LA8_Observed</v>
          </cell>
          <cell r="E54">
            <v>0.6456752</v>
          </cell>
          <cell r="G54">
            <v>0.61071140000000002</v>
          </cell>
          <cell r="H54">
            <v>0.68063899999999999</v>
          </cell>
        </row>
        <row r="55">
          <cell r="C55" t="str">
            <v>BMI25+_Age2_period1_LA9_Observed</v>
          </cell>
          <cell r="E55">
            <v>0.6825097</v>
          </cell>
          <cell r="G55">
            <v>0.65184790000000004</v>
          </cell>
          <cell r="H55">
            <v>0.71317149999999996</v>
          </cell>
        </row>
        <row r="56">
          <cell r="C56" t="str">
            <v>BMI25+_Age2_period1_LA10_Observed</v>
          </cell>
          <cell r="E56">
            <v>0.69161269999999997</v>
          </cell>
          <cell r="G56">
            <v>0.66009390000000001</v>
          </cell>
          <cell r="H56">
            <v>0.72313150000000004</v>
          </cell>
        </row>
        <row r="57">
          <cell r="C57" t="str">
            <v>BMI25+_Age2_period1_LA11_Observed</v>
          </cell>
          <cell r="E57">
            <v>0.66245109999999996</v>
          </cell>
          <cell r="G57">
            <v>0.63631839999999995</v>
          </cell>
          <cell r="H57">
            <v>0.68858370000000002</v>
          </cell>
        </row>
        <row r="58">
          <cell r="C58" t="str">
            <v>BMI25+_Age2_period1_LA12_Observed</v>
          </cell>
          <cell r="E58">
            <v>0.69146399999999997</v>
          </cell>
          <cell r="G58">
            <v>0.65789299999999995</v>
          </cell>
          <cell r="H58">
            <v>0.72503490000000004</v>
          </cell>
        </row>
        <row r="59">
          <cell r="C59" t="str">
            <v>BMI25+_Age2_period1_LA13_Observed</v>
          </cell>
          <cell r="E59">
            <v>0.66864029999999997</v>
          </cell>
          <cell r="G59">
            <v>0.63297490000000001</v>
          </cell>
          <cell r="H59">
            <v>0.70430579999999998</v>
          </cell>
        </row>
        <row r="60">
          <cell r="C60" t="str">
            <v>BMI25+_Age2_period1_LA14_Observed</v>
          </cell>
          <cell r="E60">
            <v>0.6211122</v>
          </cell>
          <cell r="G60">
            <v>0.58481280000000002</v>
          </cell>
          <cell r="H60">
            <v>0.65741159999999998</v>
          </cell>
        </row>
        <row r="61">
          <cell r="C61" t="str">
            <v>BMI25+_Age2_period1_LA15_Observed</v>
          </cell>
          <cell r="E61">
            <v>0.62129020000000001</v>
          </cell>
          <cell r="G61">
            <v>0.59131820000000002</v>
          </cell>
          <cell r="H61">
            <v>0.65126220000000001</v>
          </cell>
        </row>
        <row r="62">
          <cell r="C62" t="str">
            <v>BMI25+_Age2_period1_LA16_Observed</v>
          </cell>
          <cell r="E62">
            <v>0.70411089999999998</v>
          </cell>
          <cell r="G62">
            <v>0.67638419999999999</v>
          </cell>
          <cell r="H62">
            <v>0.73183770000000004</v>
          </cell>
        </row>
        <row r="63">
          <cell r="C63" t="str">
            <v>BMI25+_Age2_period1_LA17_Observed</v>
          </cell>
          <cell r="E63">
            <v>0.68838509999999997</v>
          </cell>
          <cell r="G63">
            <v>0.655308</v>
          </cell>
          <cell r="H63">
            <v>0.72146220000000005</v>
          </cell>
        </row>
        <row r="64">
          <cell r="C64" t="str">
            <v>BMI25+_Age2_period1_LA18_Observed</v>
          </cell>
          <cell r="E64">
            <v>0.71016769999999996</v>
          </cell>
          <cell r="G64">
            <v>0.67680309999999999</v>
          </cell>
          <cell r="H64">
            <v>0.74353219999999998</v>
          </cell>
        </row>
        <row r="65">
          <cell r="C65" t="str">
            <v>BMI25+_Age2_period1_LA19_Observed</v>
          </cell>
          <cell r="E65">
            <v>0.70221180000000005</v>
          </cell>
          <cell r="G65">
            <v>0.67106379999999999</v>
          </cell>
          <cell r="H65">
            <v>0.73335980000000001</v>
          </cell>
        </row>
        <row r="66">
          <cell r="C66" t="str">
            <v>BMI25+_Age2_period1_LA20_Observed</v>
          </cell>
          <cell r="E66">
            <v>0.71577559999999996</v>
          </cell>
          <cell r="G66">
            <v>0.67971990000000004</v>
          </cell>
          <cell r="H66">
            <v>0.75183129999999998</v>
          </cell>
        </row>
        <row r="67">
          <cell r="C67" t="str">
            <v>BMI25+_Age2_period1_LA21_Observed</v>
          </cell>
          <cell r="E67">
            <v>0.63976639999999996</v>
          </cell>
          <cell r="G67">
            <v>0.60788980000000004</v>
          </cell>
          <cell r="H67">
            <v>0.67164299999999999</v>
          </cell>
        </row>
        <row r="68">
          <cell r="C68" t="str">
            <v>BMI25+_Age2_period1_LA22_Observed</v>
          </cell>
          <cell r="E68">
            <v>0.67648070000000005</v>
          </cell>
          <cell r="G68">
            <v>0.63895670000000004</v>
          </cell>
          <cell r="H68">
            <v>0.71400459999999999</v>
          </cell>
        </row>
        <row r="69">
          <cell r="C69" t="str">
            <v>BMI25+_Age2_period1_HB1_Observed</v>
          </cell>
          <cell r="E69">
            <v>0.62733170000000005</v>
          </cell>
          <cell r="G69">
            <v>0.61330910000000005</v>
          </cell>
          <cell r="H69">
            <v>0.64135430000000004</v>
          </cell>
        </row>
        <row r="70">
          <cell r="C70" t="str">
            <v>BMI25+_Age2_period1_HB2_Observed</v>
          </cell>
          <cell r="E70">
            <v>0.67928789999999994</v>
          </cell>
          <cell r="G70">
            <v>0.65994609999999998</v>
          </cell>
          <cell r="H70">
            <v>0.69862959999999996</v>
          </cell>
        </row>
        <row r="71">
          <cell r="C71" t="str">
            <v>BMI25+_Age2_period1_HB3_Observed</v>
          </cell>
          <cell r="E71">
            <v>0.61853190000000002</v>
          </cell>
          <cell r="G71">
            <v>0.58574479999999995</v>
          </cell>
          <cell r="H71">
            <v>0.65131890000000003</v>
          </cell>
        </row>
        <row r="72">
          <cell r="C72" t="str">
            <v>BMI25+_Age2_period1_HB4_Observed</v>
          </cell>
          <cell r="E72">
            <v>0.67208080000000003</v>
          </cell>
          <cell r="G72">
            <v>0.65410460000000004</v>
          </cell>
          <cell r="H72">
            <v>0.69005689999999997</v>
          </cell>
        </row>
        <row r="73">
          <cell r="C73" t="str">
            <v>BMI25+_Age2_period1_HB5_Observed</v>
          </cell>
          <cell r="E73">
            <v>0.70098309999999997</v>
          </cell>
          <cell r="G73">
            <v>0.67782019999999998</v>
          </cell>
          <cell r="H73">
            <v>0.72414599999999996</v>
          </cell>
        </row>
        <row r="74">
          <cell r="C74" t="str">
            <v>BMI25+_Age2_period1_HB6_Observed</v>
          </cell>
          <cell r="E74">
            <v>0.62123379999999995</v>
          </cell>
          <cell r="G74">
            <v>0.59782919999999995</v>
          </cell>
          <cell r="H74">
            <v>0.64463839999999994</v>
          </cell>
        </row>
        <row r="75">
          <cell r="C75" t="str">
            <v>BMI25+_Age2_period1_HB7_Observed</v>
          </cell>
          <cell r="E75">
            <v>0.68997019999999998</v>
          </cell>
          <cell r="G75">
            <v>0.67348450000000004</v>
          </cell>
          <cell r="H75">
            <v>0.70645579999999997</v>
          </cell>
        </row>
        <row r="76">
          <cell r="C76" t="str">
            <v>BMI25+_Age2_period1_Wales_Observed</v>
          </cell>
          <cell r="E76">
            <v>0.65975989999999995</v>
          </cell>
          <cell r="G76">
            <v>0.65232299999999999</v>
          </cell>
          <cell r="H76">
            <v>0.66719680000000003</v>
          </cell>
        </row>
        <row r="85">
          <cell r="C85" t="str">
            <v>BMI25+_Age3_period1_LA1_Observed</v>
          </cell>
          <cell r="E85">
            <v>0.57464059999999995</v>
          </cell>
          <cell r="G85">
            <v>0.53154679999999999</v>
          </cell>
          <cell r="H85">
            <v>0.61773449999999996</v>
          </cell>
        </row>
        <row r="86">
          <cell r="C86" t="str">
            <v>BMI25+_Age3_period1_LA2_Observed</v>
          </cell>
          <cell r="E86">
            <v>0.54816149999999997</v>
          </cell>
          <cell r="G86">
            <v>0.51162450000000004</v>
          </cell>
          <cell r="H86">
            <v>0.58469850000000001</v>
          </cell>
        </row>
        <row r="87">
          <cell r="C87" t="str">
            <v>BMI25+_Age3_period1_LA3_Observed</v>
          </cell>
          <cell r="E87">
            <v>0.50057110000000005</v>
          </cell>
          <cell r="G87">
            <v>0.4582309</v>
          </cell>
          <cell r="H87">
            <v>0.54291129999999999</v>
          </cell>
        </row>
        <row r="88">
          <cell r="C88" t="str">
            <v>BMI25+_Age3_period1_LA4_Observed</v>
          </cell>
          <cell r="E88">
            <v>0.5602357</v>
          </cell>
          <cell r="G88">
            <v>0.51518169999999996</v>
          </cell>
          <cell r="H88">
            <v>0.60528959999999998</v>
          </cell>
        </row>
        <row r="89">
          <cell r="C89" t="str">
            <v>BMI25+_Age3_period1_LA5_Observed</v>
          </cell>
          <cell r="E89">
            <v>0.57313049999999999</v>
          </cell>
          <cell r="G89">
            <v>0.52728549999999996</v>
          </cell>
          <cell r="H89">
            <v>0.61897550000000001</v>
          </cell>
        </row>
        <row r="90">
          <cell r="C90" t="str">
            <v>BMI25+_Age3_period1_LA6_Observed</v>
          </cell>
          <cell r="E90">
            <v>0.57670600000000005</v>
          </cell>
          <cell r="G90">
            <v>0.52582050000000002</v>
          </cell>
          <cell r="H90">
            <v>0.62759149999999997</v>
          </cell>
        </row>
        <row r="91">
          <cell r="C91" t="str">
            <v>BMI25+_Age3_period1_LA7_Observed</v>
          </cell>
          <cell r="E91">
            <v>0.57768989999999998</v>
          </cell>
          <cell r="G91">
            <v>0.54101960000000004</v>
          </cell>
          <cell r="H91">
            <v>0.61436020000000002</v>
          </cell>
        </row>
        <row r="92">
          <cell r="C92" t="str">
            <v>BMI25+_Age3_period1_LA8_Observed</v>
          </cell>
          <cell r="E92">
            <v>0.53851629999999995</v>
          </cell>
          <cell r="G92">
            <v>0.49932510000000002</v>
          </cell>
          <cell r="H92">
            <v>0.57770750000000004</v>
          </cell>
        </row>
        <row r="93">
          <cell r="C93" t="str">
            <v>BMI25+_Age3_period1_LA9_Observed</v>
          </cell>
          <cell r="E93">
            <v>0.58637070000000002</v>
          </cell>
          <cell r="G93">
            <v>0.54866369999999998</v>
          </cell>
          <cell r="H93">
            <v>0.62407769999999996</v>
          </cell>
        </row>
        <row r="94">
          <cell r="C94" t="str">
            <v>BMI25+_Age3_period1_LA10_Observed</v>
          </cell>
          <cell r="E94">
            <v>0.5738586</v>
          </cell>
          <cell r="G94">
            <v>0.53767569999999998</v>
          </cell>
          <cell r="H94">
            <v>0.61004139999999996</v>
          </cell>
        </row>
        <row r="95">
          <cell r="C95" t="str">
            <v>BMI25+_Age3_period1_LA11_Observed</v>
          </cell>
          <cell r="E95">
            <v>0.5774878</v>
          </cell>
          <cell r="G95">
            <v>0.54200519999999996</v>
          </cell>
          <cell r="H95">
            <v>0.61297029999999997</v>
          </cell>
        </row>
        <row r="96">
          <cell r="C96" t="str">
            <v>BMI25+_Age3_period1_LA12_Observed</v>
          </cell>
          <cell r="E96">
            <v>0.58731659999999997</v>
          </cell>
          <cell r="G96">
            <v>0.54696480000000003</v>
          </cell>
          <cell r="H96">
            <v>0.62766840000000002</v>
          </cell>
        </row>
        <row r="97">
          <cell r="C97" t="str">
            <v>BMI25+_Age3_period1_LA13_Observed</v>
          </cell>
          <cell r="E97">
            <v>0.58688300000000004</v>
          </cell>
          <cell r="G97">
            <v>0.54593119999999995</v>
          </cell>
          <cell r="H97">
            <v>0.62783480000000003</v>
          </cell>
        </row>
        <row r="98">
          <cell r="C98" t="str">
            <v>BMI25+_Age3_period1_LA14_Observed</v>
          </cell>
          <cell r="E98">
            <v>0.5679824</v>
          </cell>
          <cell r="G98">
            <v>0.52571069999999998</v>
          </cell>
          <cell r="H98">
            <v>0.61025419999999997</v>
          </cell>
        </row>
        <row r="99">
          <cell r="C99" t="str">
            <v>BMI25+_Age3_period1_LA15_Observed</v>
          </cell>
          <cell r="E99">
            <v>0.61525660000000004</v>
          </cell>
          <cell r="G99">
            <v>0.58187489999999997</v>
          </cell>
          <cell r="H99">
            <v>0.64863820000000005</v>
          </cell>
        </row>
        <row r="100">
          <cell r="C100" t="str">
            <v>BMI25+_Age3_period1_LA16_Observed</v>
          </cell>
          <cell r="E100">
            <v>0.65223379999999997</v>
          </cell>
          <cell r="G100">
            <v>0.61273500000000003</v>
          </cell>
          <cell r="H100">
            <v>0.69173249999999997</v>
          </cell>
        </row>
        <row r="101">
          <cell r="C101" t="str">
            <v>BMI25+_Age3_period1_LA17_Observed</v>
          </cell>
          <cell r="E101">
            <v>0.56360259999999995</v>
          </cell>
          <cell r="G101">
            <v>0.52068669999999995</v>
          </cell>
          <cell r="H101">
            <v>0.60651849999999996</v>
          </cell>
        </row>
        <row r="102">
          <cell r="C102" t="str">
            <v>BMI25+_Age3_period1_LA18_Observed</v>
          </cell>
          <cell r="E102">
            <v>0.57646269999999999</v>
          </cell>
          <cell r="G102">
            <v>0.52520319999999998</v>
          </cell>
          <cell r="H102">
            <v>0.62772209999999995</v>
          </cell>
        </row>
        <row r="103">
          <cell r="C103" t="str">
            <v>BMI25+_Age3_period1_LA19_Observed</v>
          </cell>
          <cell r="E103">
            <v>0.62014579999999997</v>
          </cell>
          <cell r="G103">
            <v>0.57613579999999998</v>
          </cell>
          <cell r="H103">
            <v>0.66415590000000002</v>
          </cell>
        </row>
        <row r="104">
          <cell r="C104" t="str">
            <v>BMI25+_Age3_period1_LA20_Observed</v>
          </cell>
          <cell r="E104">
            <v>0.59830879999999997</v>
          </cell>
          <cell r="G104">
            <v>0.55661760000000005</v>
          </cell>
          <cell r="H104">
            <v>0.64000009999999996</v>
          </cell>
        </row>
        <row r="105">
          <cell r="C105" t="str">
            <v>BMI25+_Age3_period1_LA21_Observed</v>
          </cell>
          <cell r="E105">
            <v>0.53014530000000004</v>
          </cell>
          <cell r="G105">
            <v>0.483989</v>
          </cell>
          <cell r="H105">
            <v>0.57630159999999997</v>
          </cell>
        </row>
        <row r="106">
          <cell r="C106" t="str">
            <v>BMI25+_Age3_period1_LA22_Observed</v>
          </cell>
          <cell r="E106">
            <v>0.59990840000000001</v>
          </cell>
          <cell r="G106">
            <v>0.55794619999999995</v>
          </cell>
          <cell r="H106">
            <v>0.64187050000000001</v>
          </cell>
        </row>
        <row r="107">
          <cell r="C107" t="str">
            <v>BMI25+_Age3_period1_HB1_Observed</v>
          </cell>
          <cell r="E107">
            <v>0.55255259999999995</v>
          </cell>
          <cell r="G107">
            <v>0.53389699999999995</v>
          </cell>
          <cell r="H107">
            <v>0.57120820000000005</v>
          </cell>
        </row>
        <row r="108">
          <cell r="C108" t="str">
            <v>BMI25+_Age3_period1_HB2_Observed</v>
          </cell>
          <cell r="E108">
            <v>0.5708723</v>
          </cell>
          <cell r="G108">
            <v>0.54828129999999997</v>
          </cell>
          <cell r="H108">
            <v>0.59346330000000003</v>
          </cell>
        </row>
        <row r="109">
          <cell r="C109" t="str">
            <v>BMI25+_Age3_period1_HB3_Observed</v>
          </cell>
          <cell r="E109">
            <v>0.57768989999999998</v>
          </cell>
          <cell r="G109">
            <v>0.54101960000000004</v>
          </cell>
          <cell r="H109">
            <v>0.61436020000000002</v>
          </cell>
        </row>
        <row r="110">
          <cell r="C110" t="str">
            <v>BMI25+_Age3_period1_HB4_Observed</v>
          </cell>
          <cell r="E110">
            <v>0.58267500000000005</v>
          </cell>
          <cell r="G110">
            <v>0.56014569999999997</v>
          </cell>
          <cell r="H110">
            <v>0.60520419999999997</v>
          </cell>
        </row>
        <row r="111">
          <cell r="C111" t="str">
            <v>BMI25+_Age3_period1_HB5_Observed</v>
          </cell>
          <cell r="E111">
            <v>0.63486030000000004</v>
          </cell>
          <cell r="G111">
            <v>0.60173920000000003</v>
          </cell>
          <cell r="H111">
            <v>0.66798139999999995</v>
          </cell>
        </row>
        <row r="112">
          <cell r="C112" t="str">
            <v>BMI25+_Age3_period1_HB6_Observed</v>
          </cell>
          <cell r="E112">
            <v>0.59959700000000005</v>
          </cell>
          <cell r="G112">
            <v>0.57313840000000005</v>
          </cell>
          <cell r="H112">
            <v>0.62605560000000005</v>
          </cell>
        </row>
        <row r="113">
          <cell r="C113" t="str">
            <v>BMI25+_Age3_period1_HB7_Observed</v>
          </cell>
          <cell r="E113">
            <v>0.58248080000000002</v>
          </cell>
          <cell r="G113">
            <v>0.56054950000000003</v>
          </cell>
          <cell r="H113">
            <v>0.60441210000000001</v>
          </cell>
        </row>
        <row r="114">
          <cell r="C114" t="str">
            <v>BMI25+_Age3_period1_Wales_Observed</v>
          </cell>
          <cell r="E114">
            <v>0.57966930000000005</v>
          </cell>
          <cell r="G114">
            <v>0.57043330000000003</v>
          </cell>
          <cell r="H114">
            <v>0.58890520000000002</v>
          </cell>
        </row>
      </sheetData>
      <sheetData sheetId="4">
        <row r="9">
          <cell r="C9" t="str">
            <v>BMI25+_Age1_period2_LA1_Observed</v>
          </cell>
          <cell r="E9">
            <v>0.46152589999999999</v>
          </cell>
          <cell r="G9">
            <v>0.42443989999999998</v>
          </cell>
          <cell r="H9">
            <v>0.49861179999999999</v>
          </cell>
        </row>
        <row r="10">
          <cell r="C10" t="str">
            <v>BMI25+_Age1_period2_LA2_Observed</v>
          </cell>
          <cell r="E10">
            <v>0.45507789999999998</v>
          </cell>
          <cell r="G10">
            <v>0.41840309999999997</v>
          </cell>
          <cell r="H10">
            <v>0.49175259999999998</v>
          </cell>
        </row>
        <row r="11">
          <cell r="C11" t="str">
            <v>BMI25+_Age1_period2_LA3_Observed</v>
          </cell>
          <cell r="E11">
            <v>0.46505249999999998</v>
          </cell>
          <cell r="G11">
            <v>0.42931900000000001</v>
          </cell>
          <cell r="H11">
            <v>0.50078599999999995</v>
          </cell>
        </row>
        <row r="12">
          <cell r="C12" t="str">
            <v>BMI25+_Age1_period2_LA4_Observed</v>
          </cell>
          <cell r="E12">
            <v>0.45356259999999998</v>
          </cell>
          <cell r="G12">
            <v>0.41920479999999999</v>
          </cell>
          <cell r="H12">
            <v>0.48792039999999998</v>
          </cell>
        </row>
        <row r="13">
          <cell r="C13" t="str">
            <v>BMI25+_Age1_period2_LA5_Observed</v>
          </cell>
          <cell r="E13">
            <v>0.49205589999999999</v>
          </cell>
          <cell r="G13">
            <v>0.45898489999999997</v>
          </cell>
          <cell r="H13">
            <v>0.52512689999999995</v>
          </cell>
        </row>
        <row r="14">
          <cell r="C14" t="str">
            <v>BMI25+_Age1_period2_LA6_Observed</v>
          </cell>
          <cell r="E14">
            <v>0.47406510000000002</v>
          </cell>
          <cell r="G14">
            <v>0.44166650000000002</v>
          </cell>
          <cell r="H14">
            <v>0.50646380000000002</v>
          </cell>
        </row>
        <row r="15">
          <cell r="C15" t="str">
            <v>BMI25+_Age1_period2_LA7_Observed</v>
          </cell>
          <cell r="E15">
            <v>0.468393</v>
          </cell>
          <cell r="G15">
            <v>0.43080560000000001</v>
          </cell>
          <cell r="H15">
            <v>0.5059804</v>
          </cell>
        </row>
        <row r="16">
          <cell r="C16" t="str">
            <v>BMI25+_Age1_period2_LA8_Observed</v>
          </cell>
          <cell r="E16">
            <v>0.38947680000000001</v>
          </cell>
          <cell r="G16">
            <v>0.35152299999999997</v>
          </cell>
          <cell r="H16">
            <v>0.42743059999999999</v>
          </cell>
        </row>
        <row r="17">
          <cell r="C17" t="str">
            <v>BMI25+_Age1_period2_LA9_Observed</v>
          </cell>
          <cell r="E17">
            <v>0.4924559</v>
          </cell>
          <cell r="G17">
            <v>0.4563953</v>
          </cell>
          <cell r="H17">
            <v>0.52851649999999994</v>
          </cell>
        </row>
        <row r="18">
          <cell r="C18" t="str">
            <v>BMI25+_Age1_period2_LA10_Observed</v>
          </cell>
          <cell r="E18">
            <v>0.54002660000000002</v>
          </cell>
          <cell r="G18">
            <v>0.50658479999999995</v>
          </cell>
          <cell r="H18">
            <v>0.57346850000000005</v>
          </cell>
        </row>
        <row r="19">
          <cell r="C19" t="str">
            <v>BMI25+_Age1_period2_LA11_Observed</v>
          </cell>
          <cell r="E19">
            <v>0.46437260000000002</v>
          </cell>
          <cell r="G19">
            <v>0.43477759999999999</v>
          </cell>
          <cell r="H19">
            <v>0.49396770000000001</v>
          </cell>
        </row>
        <row r="20">
          <cell r="C20" t="str">
            <v>BMI25+_Age1_period2_LA12_Observed</v>
          </cell>
          <cell r="E20">
            <v>0.55923279999999997</v>
          </cell>
          <cell r="G20">
            <v>0.52669969999999999</v>
          </cell>
          <cell r="H20">
            <v>0.59176589999999996</v>
          </cell>
        </row>
        <row r="21">
          <cell r="C21" t="str">
            <v>BMI25+_Age1_period2_LA13_Observed</v>
          </cell>
          <cell r="E21">
            <v>0.52385009999999999</v>
          </cell>
          <cell r="G21">
            <v>0.49171930000000003</v>
          </cell>
          <cell r="H21">
            <v>0.55598099999999995</v>
          </cell>
        </row>
        <row r="22">
          <cell r="C22" t="str">
            <v>BMI25+_Age1_period2_LA14_Observed</v>
          </cell>
          <cell r="E22">
            <v>0.47656749999999998</v>
          </cell>
          <cell r="G22">
            <v>0.44026860000000001</v>
          </cell>
          <cell r="H22">
            <v>0.5128665</v>
          </cell>
        </row>
        <row r="23">
          <cell r="C23" t="str">
            <v>BMI25+_Age1_period2_LA15_Observed</v>
          </cell>
          <cell r="E23">
            <v>0.41765400000000003</v>
          </cell>
          <cell r="G23">
            <v>0.39386739999999998</v>
          </cell>
          <cell r="H23">
            <v>0.44144060000000002</v>
          </cell>
        </row>
        <row r="24">
          <cell r="C24" t="str">
            <v>BMI25+_Age1_period2_LA16_Observed</v>
          </cell>
          <cell r="E24">
            <v>0.55796029999999996</v>
          </cell>
          <cell r="G24">
            <v>0.52960410000000002</v>
          </cell>
          <cell r="H24">
            <v>0.58631650000000002</v>
          </cell>
        </row>
        <row r="25">
          <cell r="C25" t="str">
            <v>BMI25+_Age1_period2_LA17_Observed</v>
          </cell>
          <cell r="E25">
            <v>0.57761050000000003</v>
          </cell>
          <cell r="G25">
            <v>0.54480470000000003</v>
          </cell>
          <cell r="H25">
            <v>0.61041639999999997</v>
          </cell>
        </row>
        <row r="26">
          <cell r="C26" t="str">
            <v>BMI25+_Age1_period2_LA18_Observed</v>
          </cell>
          <cell r="E26">
            <v>0.54003939999999995</v>
          </cell>
          <cell r="G26">
            <v>0.5090365</v>
          </cell>
          <cell r="H26">
            <v>0.5710423</v>
          </cell>
        </row>
        <row r="27">
          <cell r="C27" t="str">
            <v>BMI25+_Age1_period2_LA19_Observed</v>
          </cell>
          <cell r="E27">
            <v>0.54349479999999994</v>
          </cell>
          <cell r="G27">
            <v>0.5091637</v>
          </cell>
          <cell r="H27">
            <v>0.57782579999999995</v>
          </cell>
        </row>
        <row r="28">
          <cell r="C28" t="str">
            <v>BMI25+_Age1_period2_LA20_Observed</v>
          </cell>
          <cell r="E28">
            <v>0.55140520000000004</v>
          </cell>
          <cell r="G28">
            <v>0.51741369999999998</v>
          </cell>
          <cell r="H28">
            <v>0.58539680000000005</v>
          </cell>
        </row>
        <row r="29">
          <cell r="C29" t="str">
            <v>BMI25+_Age1_period2_LA21_Observed</v>
          </cell>
          <cell r="E29">
            <v>0.48377730000000002</v>
          </cell>
          <cell r="G29">
            <v>0.44870739999999998</v>
          </cell>
          <cell r="H29">
            <v>0.51884719999999995</v>
          </cell>
        </row>
        <row r="30">
          <cell r="C30" t="str">
            <v>BMI25+_Age1_period2_LA22_Observed</v>
          </cell>
          <cell r="E30">
            <v>0.50949979999999995</v>
          </cell>
          <cell r="G30">
            <v>0.47571829999999998</v>
          </cell>
          <cell r="H30">
            <v>0.54328129999999997</v>
          </cell>
        </row>
        <row r="31">
          <cell r="C31" t="str">
            <v>BMI25+_Age1_period2_HB1_Observed</v>
          </cell>
          <cell r="E31">
            <v>0.46950239999999999</v>
          </cell>
          <cell r="G31">
            <v>0.45502589999999998</v>
          </cell>
          <cell r="H31">
            <v>0.48397879999999999</v>
          </cell>
        </row>
        <row r="32">
          <cell r="C32" t="str">
            <v>BMI25+_Age1_period2_HB2_Observed</v>
          </cell>
          <cell r="E32">
            <v>0.49008030000000002</v>
          </cell>
          <cell r="G32">
            <v>0.46861350000000002</v>
          </cell>
          <cell r="H32">
            <v>0.51154710000000003</v>
          </cell>
        </row>
        <row r="33">
          <cell r="C33" t="str">
            <v>BMI25+_Age1_period2_HB3_Observed</v>
          </cell>
          <cell r="E33">
            <v>0.468393</v>
          </cell>
          <cell r="G33">
            <v>0.43080560000000001</v>
          </cell>
          <cell r="H33">
            <v>0.5059804</v>
          </cell>
        </row>
        <row r="34">
          <cell r="C34" t="str">
            <v>BMI25+_Age1_period2_HB4_Observed</v>
          </cell>
          <cell r="E34">
            <v>0.50490139999999994</v>
          </cell>
          <cell r="G34">
            <v>0.48627150000000002</v>
          </cell>
          <cell r="H34">
            <v>0.52353130000000003</v>
          </cell>
        </row>
        <row r="35">
          <cell r="C35" t="str">
            <v>BMI25+_Age1_period2_HB5_Observed</v>
          </cell>
          <cell r="E35">
            <v>0.56180580000000002</v>
          </cell>
          <cell r="G35">
            <v>0.5381011</v>
          </cell>
          <cell r="H35">
            <v>0.58551059999999999</v>
          </cell>
        </row>
        <row r="36">
          <cell r="C36" t="str">
            <v>BMI25+_Age1_period2_HB6_Observed</v>
          </cell>
          <cell r="E36">
            <v>0.4300408</v>
          </cell>
          <cell r="G36">
            <v>0.40968850000000001</v>
          </cell>
          <cell r="H36">
            <v>0.45039319999999999</v>
          </cell>
        </row>
        <row r="37">
          <cell r="C37" t="str">
            <v>BMI25+_Age1_period2_HB7_Observed</v>
          </cell>
          <cell r="E37">
            <v>0.52652180000000004</v>
          </cell>
          <cell r="G37">
            <v>0.51080970000000003</v>
          </cell>
          <cell r="H37">
            <v>0.54223390000000005</v>
          </cell>
        </row>
        <row r="38">
          <cell r="C38" t="str">
            <v>BMI25+_Age1_period2_Wales_Observed</v>
          </cell>
          <cell r="E38">
            <v>0.49066599999999999</v>
          </cell>
          <cell r="G38">
            <v>0.48319970000000001</v>
          </cell>
          <cell r="H38">
            <v>0.49813229999999997</v>
          </cell>
        </row>
        <row r="47">
          <cell r="C47" t="str">
            <v>BMI25+_Age2_period2_LA1_Observed</v>
          </cell>
          <cell r="E47">
            <v>0.62531729999999996</v>
          </cell>
          <cell r="G47">
            <v>0.59134940000000003</v>
          </cell>
          <cell r="H47">
            <v>0.65928529999999996</v>
          </cell>
        </row>
        <row r="48">
          <cell r="C48" t="str">
            <v>BMI25+_Age2_period2_LA2_Observed</v>
          </cell>
          <cell r="E48">
            <v>0.66198489999999999</v>
          </cell>
          <cell r="G48">
            <v>0.62889309999999998</v>
          </cell>
          <cell r="H48">
            <v>0.69507680000000005</v>
          </cell>
        </row>
        <row r="49">
          <cell r="C49" t="str">
            <v>BMI25+_Age2_period2_LA3_Observed</v>
          </cell>
          <cell r="E49">
            <v>0.61358919999999995</v>
          </cell>
          <cell r="G49">
            <v>0.5822138</v>
          </cell>
          <cell r="H49">
            <v>0.6449646</v>
          </cell>
        </row>
        <row r="50">
          <cell r="C50" t="str">
            <v>BMI25+_Age2_period2_LA4_Observed</v>
          </cell>
          <cell r="E50">
            <v>0.64316819999999997</v>
          </cell>
          <cell r="G50">
            <v>0.61111559999999998</v>
          </cell>
          <cell r="H50">
            <v>0.67522070000000001</v>
          </cell>
        </row>
        <row r="51">
          <cell r="C51" t="str">
            <v>BMI25+_Age2_period2_LA5_Observed</v>
          </cell>
          <cell r="E51">
            <v>0.68832159999999998</v>
          </cell>
          <cell r="G51">
            <v>0.65885150000000003</v>
          </cell>
          <cell r="H51">
            <v>0.71779170000000003</v>
          </cell>
        </row>
        <row r="52">
          <cell r="C52" t="str">
            <v>BMI25+_Age2_period2_LA6_Observed</v>
          </cell>
          <cell r="E52">
            <v>0.66217309999999996</v>
          </cell>
          <cell r="G52">
            <v>0.63211810000000002</v>
          </cell>
          <cell r="H52">
            <v>0.69222819999999996</v>
          </cell>
        </row>
        <row r="53">
          <cell r="C53" t="str">
            <v>BMI25+_Age2_period2_LA7_Observed</v>
          </cell>
          <cell r="E53">
            <v>0.63977399999999995</v>
          </cell>
          <cell r="G53">
            <v>0.60877040000000004</v>
          </cell>
          <cell r="H53">
            <v>0.67077770000000003</v>
          </cell>
        </row>
        <row r="54">
          <cell r="C54" t="str">
            <v>BMI25+_Age2_period2_LA8_Observed</v>
          </cell>
          <cell r="E54">
            <v>0.62711729999999999</v>
          </cell>
          <cell r="G54">
            <v>0.59351589999999999</v>
          </cell>
          <cell r="H54">
            <v>0.66071869999999999</v>
          </cell>
        </row>
        <row r="55">
          <cell r="C55" t="str">
            <v>BMI25+_Age2_period2_LA9_Observed</v>
          </cell>
          <cell r="E55">
            <v>0.66206180000000003</v>
          </cell>
          <cell r="G55">
            <v>0.63027979999999995</v>
          </cell>
          <cell r="H55">
            <v>0.69384369999999995</v>
          </cell>
        </row>
        <row r="56">
          <cell r="C56" t="str">
            <v>BMI25+_Age2_period2_LA10_Observed</v>
          </cell>
          <cell r="E56">
            <v>0.70167420000000003</v>
          </cell>
          <cell r="G56">
            <v>0.67318140000000004</v>
          </cell>
          <cell r="H56">
            <v>0.73016700000000001</v>
          </cell>
        </row>
        <row r="57">
          <cell r="C57" t="str">
            <v>BMI25+_Age2_period2_LA11_Observed</v>
          </cell>
          <cell r="E57">
            <v>0.67279999999999995</v>
          </cell>
          <cell r="G57">
            <v>0.64398809999999995</v>
          </cell>
          <cell r="H57">
            <v>0.70161200000000001</v>
          </cell>
        </row>
        <row r="58">
          <cell r="C58" t="str">
            <v>BMI25+_Age2_period2_LA12_Observed</v>
          </cell>
          <cell r="E58">
            <v>0.70438780000000001</v>
          </cell>
          <cell r="G58">
            <v>0.67540210000000001</v>
          </cell>
          <cell r="H58">
            <v>0.73337359999999996</v>
          </cell>
        </row>
        <row r="59">
          <cell r="C59" t="str">
            <v>BMI25+_Age2_period2_LA13_Observed</v>
          </cell>
          <cell r="E59">
            <v>0.67945759999999999</v>
          </cell>
          <cell r="G59">
            <v>0.64810559999999995</v>
          </cell>
          <cell r="H59">
            <v>0.71080969999999999</v>
          </cell>
        </row>
        <row r="60">
          <cell r="C60" t="str">
            <v>BMI25+_Age2_period2_LA14_Observed</v>
          </cell>
          <cell r="E60">
            <v>0.64133249999999997</v>
          </cell>
          <cell r="G60">
            <v>0.60774150000000005</v>
          </cell>
          <cell r="H60">
            <v>0.67492339999999995</v>
          </cell>
        </row>
        <row r="61">
          <cell r="C61" t="str">
            <v>BMI25+_Age2_period2_LA15_Observed</v>
          </cell>
          <cell r="E61">
            <v>0.63844380000000001</v>
          </cell>
          <cell r="G61">
            <v>0.61129840000000002</v>
          </cell>
          <cell r="H61">
            <v>0.66558910000000004</v>
          </cell>
        </row>
        <row r="62">
          <cell r="C62" t="str">
            <v>BMI25+_Age2_period2_LA16_Observed</v>
          </cell>
          <cell r="E62">
            <v>0.73977459999999995</v>
          </cell>
          <cell r="G62">
            <v>0.71467530000000001</v>
          </cell>
          <cell r="H62">
            <v>0.7648739</v>
          </cell>
        </row>
        <row r="63">
          <cell r="C63" t="str">
            <v>BMI25+_Age2_period2_LA17_Observed</v>
          </cell>
          <cell r="E63">
            <v>0.74538360000000004</v>
          </cell>
          <cell r="G63">
            <v>0.71597980000000006</v>
          </cell>
          <cell r="H63">
            <v>0.77478740000000001</v>
          </cell>
        </row>
        <row r="64">
          <cell r="C64" t="str">
            <v>BMI25+_Age2_period2_LA18_Observed</v>
          </cell>
          <cell r="E64">
            <v>0.71531160000000005</v>
          </cell>
          <cell r="G64">
            <v>0.68499710000000003</v>
          </cell>
          <cell r="H64">
            <v>0.74562620000000002</v>
          </cell>
        </row>
        <row r="65">
          <cell r="C65" t="str">
            <v>BMI25+_Age2_period2_LA19_Observed</v>
          </cell>
          <cell r="E65">
            <v>0.69185549999999996</v>
          </cell>
          <cell r="G65">
            <v>0.66033660000000005</v>
          </cell>
          <cell r="H65">
            <v>0.72337439999999997</v>
          </cell>
        </row>
        <row r="66">
          <cell r="C66" t="str">
            <v>BMI25+_Age2_period2_LA20_Observed</v>
          </cell>
          <cell r="E66">
            <v>0.71873889999999996</v>
          </cell>
          <cell r="G66">
            <v>0.69024099999999999</v>
          </cell>
          <cell r="H66">
            <v>0.74723689999999998</v>
          </cell>
        </row>
        <row r="67">
          <cell r="C67" t="str">
            <v>BMI25+_Age2_period2_LA21_Observed</v>
          </cell>
          <cell r="E67">
            <v>0.62763539999999995</v>
          </cell>
          <cell r="G67">
            <v>0.59611860000000005</v>
          </cell>
          <cell r="H67">
            <v>0.65915219999999997</v>
          </cell>
        </row>
        <row r="68">
          <cell r="C68" t="str">
            <v>BMI25+_Age2_period2_LA22_Observed</v>
          </cell>
          <cell r="E68">
            <v>0.66139049999999999</v>
          </cell>
          <cell r="G68">
            <v>0.62729610000000002</v>
          </cell>
          <cell r="H68">
            <v>0.69548500000000002</v>
          </cell>
        </row>
        <row r="69">
          <cell r="C69" t="str">
            <v>BMI25+_Age2_period2_HB1_Observed</v>
          </cell>
          <cell r="E69">
            <v>0.65308219999999995</v>
          </cell>
          <cell r="G69">
            <v>0.64004329999999998</v>
          </cell>
          <cell r="H69">
            <v>0.66612099999999996</v>
          </cell>
        </row>
        <row r="70">
          <cell r="C70" t="str">
            <v>BMI25+_Age2_period2_HB2_Observed</v>
          </cell>
          <cell r="E70">
            <v>0.67567999999999995</v>
          </cell>
          <cell r="G70">
            <v>0.65709660000000003</v>
          </cell>
          <cell r="H70">
            <v>0.69426330000000003</v>
          </cell>
        </row>
        <row r="71">
          <cell r="C71" t="str">
            <v>BMI25+_Age2_period2_HB3_Observed</v>
          </cell>
          <cell r="E71">
            <v>0.63977399999999995</v>
          </cell>
          <cell r="G71">
            <v>0.60877040000000004</v>
          </cell>
          <cell r="H71">
            <v>0.67077770000000003</v>
          </cell>
        </row>
        <row r="72">
          <cell r="C72" t="str">
            <v>BMI25+_Age2_period2_HB4_Observed</v>
          </cell>
          <cell r="E72">
            <v>0.68357760000000001</v>
          </cell>
          <cell r="G72">
            <v>0.6661397</v>
          </cell>
          <cell r="H72">
            <v>0.70101559999999996</v>
          </cell>
        </row>
        <row r="73">
          <cell r="C73" t="str">
            <v>BMI25+_Age2_period2_HB5_Observed</v>
          </cell>
          <cell r="E73">
            <v>0.74084419999999995</v>
          </cell>
          <cell r="G73">
            <v>0.71977089999999999</v>
          </cell>
          <cell r="H73">
            <v>0.76191739999999997</v>
          </cell>
        </row>
        <row r="74">
          <cell r="C74" t="str">
            <v>BMI25+_Age2_period2_HB6_Observed</v>
          </cell>
          <cell r="E74">
            <v>0.63933050000000002</v>
          </cell>
          <cell r="G74">
            <v>0.61787669999999995</v>
          </cell>
          <cell r="H74">
            <v>0.66078420000000004</v>
          </cell>
        </row>
        <row r="75">
          <cell r="C75" t="str">
            <v>BMI25+_Age2_period2_HB7_Observed</v>
          </cell>
          <cell r="E75">
            <v>0.68495240000000002</v>
          </cell>
          <cell r="G75">
            <v>0.67035389999999995</v>
          </cell>
          <cell r="H75">
            <v>0.69955080000000003</v>
          </cell>
        </row>
        <row r="76">
          <cell r="C76" t="str">
            <v>BMI25+_Age2_period2_Wales_Observed</v>
          </cell>
          <cell r="E76">
            <v>0.67305060000000005</v>
          </cell>
          <cell r="G76">
            <v>0.66624430000000001</v>
          </cell>
          <cell r="H76">
            <v>0.67985680000000004</v>
          </cell>
        </row>
        <row r="85">
          <cell r="C85" t="str">
            <v>BMI25+_Age3_period2_LA1_Observed</v>
          </cell>
          <cell r="E85">
            <v>0.56857329999999995</v>
          </cell>
          <cell r="G85">
            <v>0.53118759999999998</v>
          </cell>
          <cell r="H85">
            <v>0.60595909999999997</v>
          </cell>
        </row>
        <row r="86">
          <cell r="C86" t="str">
            <v>BMI25+_Age3_period2_LA2_Observed</v>
          </cell>
          <cell r="E86">
            <v>0.58144280000000004</v>
          </cell>
          <cell r="G86">
            <v>0.54335140000000004</v>
          </cell>
          <cell r="H86">
            <v>0.61953420000000003</v>
          </cell>
        </row>
        <row r="87">
          <cell r="C87" t="str">
            <v>BMI25+_Age3_period2_LA3_Observed</v>
          </cell>
          <cell r="E87">
            <v>0.55063819999999997</v>
          </cell>
          <cell r="G87">
            <v>0.51579779999999997</v>
          </cell>
          <cell r="H87">
            <v>0.58547859999999996</v>
          </cell>
        </row>
        <row r="88">
          <cell r="C88" t="str">
            <v>BMI25+_Age3_period2_LA4_Observed</v>
          </cell>
          <cell r="E88">
            <v>0.58535409999999999</v>
          </cell>
          <cell r="G88">
            <v>0.5475025</v>
          </cell>
          <cell r="H88">
            <v>0.62320569999999997</v>
          </cell>
        </row>
        <row r="89">
          <cell r="C89" t="str">
            <v>BMI25+_Age3_period2_LA5_Observed</v>
          </cell>
          <cell r="E89">
            <v>0.5679495</v>
          </cell>
          <cell r="G89">
            <v>0.52915749999999995</v>
          </cell>
          <cell r="H89">
            <v>0.60674159999999999</v>
          </cell>
        </row>
        <row r="90">
          <cell r="C90" t="str">
            <v>BMI25+_Age3_period2_LA6_Observed</v>
          </cell>
          <cell r="E90">
            <v>0.59074000000000004</v>
          </cell>
          <cell r="G90">
            <v>0.55013199999999995</v>
          </cell>
          <cell r="H90">
            <v>0.63134789999999996</v>
          </cell>
        </row>
        <row r="91">
          <cell r="C91" t="str">
            <v>BMI25+_Age3_period2_LA7_Observed</v>
          </cell>
          <cell r="E91">
            <v>0.60524999999999995</v>
          </cell>
          <cell r="G91">
            <v>0.56855299999999998</v>
          </cell>
          <cell r="H91">
            <v>0.64194700000000005</v>
          </cell>
        </row>
        <row r="92">
          <cell r="C92" t="str">
            <v>BMI25+_Age3_period2_LA8_Observed</v>
          </cell>
          <cell r="E92">
            <v>0.56678870000000003</v>
          </cell>
          <cell r="G92">
            <v>0.52788800000000002</v>
          </cell>
          <cell r="H92">
            <v>0.60568929999999999</v>
          </cell>
        </row>
        <row r="93">
          <cell r="C93" t="str">
            <v>BMI25+_Age3_period2_LA9_Observed</v>
          </cell>
          <cell r="E93">
            <v>0.60479709999999998</v>
          </cell>
          <cell r="G93">
            <v>0.56620219999999999</v>
          </cell>
          <cell r="H93">
            <v>0.64339199999999996</v>
          </cell>
        </row>
        <row r="94">
          <cell r="C94" t="str">
            <v>BMI25+_Age3_period2_LA10_Observed</v>
          </cell>
          <cell r="E94">
            <v>0.57779659999999999</v>
          </cell>
          <cell r="G94">
            <v>0.53934210000000005</v>
          </cell>
          <cell r="H94">
            <v>0.61625110000000005</v>
          </cell>
        </row>
        <row r="95">
          <cell r="C95" t="str">
            <v>BMI25+_Age3_period2_LA11_Observed</v>
          </cell>
          <cell r="E95">
            <v>0.60080489999999998</v>
          </cell>
          <cell r="G95">
            <v>0.56536739999999996</v>
          </cell>
          <cell r="H95">
            <v>0.63624239999999999</v>
          </cell>
        </row>
        <row r="96">
          <cell r="C96" t="str">
            <v>BMI25+_Age3_period2_LA12_Observed</v>
          </cell>
          <cell r="E96">
            <v>0.60936310000000005</v>
          </cell>
          <cell r="G96">
            <v>0.56951549999999995</v>
          </cell>
          <cell r="H96">
            <v>0.64921070000000003</v>
          </cell>
        </row>
        <row r="97">
          <cell r="C97" t="str">
            <v>BMI25+_Age3_period2_LA13_Observed</v>
          </cell>
          <cell r="E97">
            <v>0.62558080000000005</v>
          </cell>
          <cell r="G97">
            <v>0.58525729999999998</v>
          </cell>
          <cell r="H97">
            <v>0.66590439999999995</v>
          </cell>
        </row>
        <row r="98">
          <cell r="C98" t="str">
            <v>BMI25+_Age3_period2_LA14_Observed</v>
          </cell>
          <cell r="E98">
            <v>0.59305240000000004</v>
          </cell>
          <cell r="G98">
            <v>0.55700930000000004</v>
          </cell>
          <cell r="H98">
            <v>0.62909550000000003</v>
          </cell>
        </row>
        <row r="99">
          <cell r="C99" t="str">
            <v>BMI25+_Age3_period2_LA15_Observed</v>
          </cell>
          <cell r="E99">
            <v>0.58127569999999995</v>
          </cell>
          <cell r="G99">
            <v>0.5458288</v>
          </cell>
          <cell r="H99">
            <v>0.61672249999999995</v>
          </cell>
        </row>
        <row r="100">
          <cell r="C100" t="str">
            <v>BMI25+_Age3_period2_LA16_Observed</v>
          </cell>
          <cell r="E100">
            <v>0.60417100000000001</v>
          </cell>
          <cell r="G100">
            <v>0.56968909999999995</v>
          </cell>
          <cell r="H100">
            <v>0.63865289999999997</v>
          </cell>
        </row>
        <row r="101">
          <cell r="C101" t="str">
            <v>BMI25+_Age3_period2_LA17_Observed</v>
          </cell>
          <cell r="E101">
            <v>0.62019930000000001</v>
          </cell>
          <cell r="G101">
            <v>0.57782120000000003</v>
          </cell>
          <cell r="H101">
            <v>0.66257739999999998</v>
          </cell>
        </row>
        <row r="102">
          <cell r="C102" t="str">
            <v>BMI25+_Age3_period2_LA18_Observed</v>
          </cell>
          <cell r="E102">
            <v>0.63769339999999997</v>
          </cell>
          <cell r="G102">
            <v>0.5996823</v>
          </cell>
          <cell r="H102">
            <v>0.67570459999999999</v>
          </cell>
        </row>
        <row r="103">
          <cell r="C103" t="str">
            <v>BMI25+_Age3_period2_LA19_Observed</v>
          </cell>
          <cell r="E103">
            <v>0.6453352</v>
          </cell>
          <cell r="G103">
            <v>0.60688869999999995</v>
          </cell>
          <cell r="H103">
            <v>0.68378170000000005</v>
          </cell>
        </row>
        <row r="104">
          <cell r="C104" t="str">
            <v>BMI25+_Age3_period2_LA20_Observed</v>
          </cell>
          <cell r="E104">
            <v>0.63263449999999999</v>
          </cell>
          <cell r="G104">
            <v>0.59140809999999999</v>
          </cell>
          <cell r="H104">
            <v>0.67386080000000004</v>
          </cell>
        </row>
        <row r="105">
          <cell r="C105" t="str">
            <v>BMI25+_Age3_period2_LA21_Observed</v>
          </cell>
          <cell r="E105">
            <v>0.57398539999999998</v>
          </cell>
          <cell r="G105">
            <v>0.53585939999999999</v>
          </cell>
          <cell r="H105">
            <v>0.61211139999999997</v>
          </cell>
        </row>
        <row r="106">
          <cell r="C106" t="str">
            <v>BMI25+_Age3_period2_LA22_Observed</v>
          </cell>
          <cell r="E106">
            <v>0.63640099999999999</v>
          </cell>
          <cell r="G106">
            <v>0.59790509999999997</v>
          </cell>
          <cell r="H106">
            <v>0.67489690000000002</v>
          </cell>
        </row>
        <row r="107">
          <cell r="C107" t="str">
            <v>BMI25+_Age3_period2_HB1_Observed</v>
          </cell>
          <cell r="E107">
            <v>0.57311190000000001</v>
          </cell>
          <cell r="G107">
            <v>0.55735869999999998</v>
          </cell>
          <cell r="H107">
            <v>0.58886499999999997</v>
          </cell>
        </row>
        <row r="108">
          <cell r="C108" t="str">
            <v>BMI25+_Age3_period2_HB2_Observed</v>
          </cell>
          <cell r="E108">
            <v>0.58457250000000005</v>
          </cell>
          <cell r="G108">
            <v>0.56119569999999996</v>
          </cell>
          <cell r="H108">
            <v>0.60794939999999997</v>
          </cell>
        </row>
        <row r="109">
          <cell r="C109" t="str">
            <v>BMI25+_Age3_period2_HB3_Observed</v>
          </cell>
          <cell r="E109">
            <v>0.60524999999999995</v>
          </cell>
          <cell r="G109">
            <v>0.56855299999999998</v>
          </cell>
          <cell r="H109">
            <v>0.64194700000000005</v>
          </cell>
        </row>
        <row r="110">
          <cell r="C110" t="str">
            <v>BMI25+_Age3_period2_HB4_Observed</v>
          </cell>
          <cell r="E110">
            <v>0.60954790000000003</v>
          </cell>
          <cell r="G110">
            <v>0.587121</v>
          </cell>
          <cell r="H110">
            <v>0.63197490000000001</v>
          </cell>
        </row>
        <row r="111">
          <cell r="C111" t="str">
            <v>BMI25+_Age3_period2_HB5_Observed</v>
          </cell>
          <cell r="E111">
            <v>0.60713669999999997</v>
          </cell>
          <cell r="G111">
            <v>0.57796130000000001</v>
          </cell>
          <cell r="H111">
            <v>0.63631199999999999</v>
          </cell>
        </row>
        <row r="112">
          <cell r="C112" t="str">
            <v>BMI25+_Age3_period2_HB6_Observed</v>
          </cell>
          <cell r="E112">
            <v>0.58567279999999999</v>
          </cell>
          <cell r="G112">
            <v>0.55969849999999999</v>
          </cell>
          <cell r="H112">
            <v>0.6116471</v>
          </cell>
        </row>
        <row r="113">
          <cell r="C113" t="str">
            <v>BMI25+_Age3_period2_HB7_Observed</v>
          </cell>
          <cell r="E113">
            <v>0.62589280000000003</v>
          </cell>
          <cell r="G113">
            <v>0.60778920000000003</v>
          </cell>
          <cell r="H113">
            <v>0.64399649999999997</v>
          </cell>
        </row>
        <row r="114">
          <cell r="C114" t="str">
            <v>BMI25+_Age3_period2_Wales_Observed</v>
          </cell>
          <cell r="E114">
            <v>0.59652720000000004</v>
          </cell>
          <cell r="G114">
            <v>0.58805890000000005</v>
          </cell>
          <cell r="H114">
            <v>0.60499559999999997</v>
          </cell>
        </row>
      </sheetData>
      <sheetData sheetId="5">
        <row r="9">
          <cell r="C9" t="str">
            <v>BMI30+_Age1_period1_LA1_Observed</v>
          </cell>
          <cell r="E9">
            <v>0.1557608</v>
          </cell>
          <cell r="G9">
            <v>0.12880929999999999</v>
          </cell>
          <cell r="H9">
            <v>0.18271219999999999</v>
          </cell>
        </row>
        <row r="10">
          <cell r="C10" t="str">
            <v>BMI30+_Age1_period1_LA2_Observed</v>
          </cell>
          <cell r="E10">
            <v>0.1280386</v>
          </cell>
          <cell r="G10">
            <v>0.10008499999999999</v>
          </cell>
          <cell r="H10">
            <v>0.1559922</v>
          </cell>
        </row>
        <row r="11">
          <cell r="C11" t="str">
            <v>BMI30+_Age1_period1_LA3_Observed</v>
          </cell>
          <cell r="E11">
            <v>0.14494879999999999</v>
          </cell>
          <cell r="G11">
            <v>0.11657679999999999</v>
          </cell>
          <cell r="H11">
            <v>0.1733208</v>
          </cell>
        </row>
        <row r="12">
          <cell r="C12" t="str">
            <v>BMI30+_Age1_period1_LA4_Observed</v>
          </cell>
          <cell r="E12">
            <v>0.14619190000000001</v>
          </cell>
          <cell r="G12">
            <v>0.12173879999999999</v>
          </cell>
          <cell r="H12">
            <v>0.17064489999999999</v>
          </cell>
        </row>
        <row r="13">
          <cell r="C13" t="str">
            <v>BMI30+_Age1_period1_LA5_Observed</v>
          </cell>
          <cell r="E13">
            <v>0.16598189999999999</v>
          </cell>
          <cell r="G13">
            <v>0.14102149999999999</v>
          </cell>
          <cell r="H13">
            <v>0.19094230000000001</v>
          </cell>
        </row>
        <row r="14">
          <cell r="C14" t="str">
            <v>BMI30+_Age1_period1_LA6_Observed</v>
          </cell>
          <cell r="E14">
            <v>0.15302489999999999</v>
          </cell>
          <cell r="G14">
            <v>0.12878829999999999</v>
          </cell>
          <cell r="H14">
            <v>0.17726159999999999</v>
          </cell>
        </row>
        <row r="15">
          <cell r="C15" t="str">
            <v>BMI30+_Age1_period1_LA7_Observed</v>
          </cell>
          <cell r="E15">
            <v>0.13763220000000001</v>
          </cell>
          <cell r="G15">
            <v>0.1144826</v>
          </cell>
          <cell r="H15">
            <v>0.1607818</v>
          </cell>
        </row>
        <row r="16">
          <cell r="C16" t="str">
            <v>BMI30+_Age1_period1_LA8_Observed</v>
          </cell>
          <cell r="E16">
            <v>0.13138910000000001</v>
          </cell>
          <cell r="G16">
            <v>0.1100226</v>
          </cell>
          <cell r="H16">
            <v>0.15275569999999999</v>
          </cell>
        </row>
        <row r="17">
          <cell r="C17" t="str">
            <v>BMI30+_Age1_period1_LA9_Observed</v>
          </cell>
          <cell r="E17">
            <v>0.1633288</v>
          </cell>
          <cell r="G17">
            <v>0.13087070000000001</v>
          </cell>
          <cell r="H17">
            <v>0.19578690000000001</v>
          </cell>
        </row>
        <row r="18">
          <cell r="C18" t="str">
            <v>BMI30+_Age1_period1_LA10_Observed</v>
          </cell>
          <cell r="E18">
            <v>0.16452990000000001</v>
          </cell>
          <cell r="G18">
            <v>0.1359284</v>
          </cell>
          <cell r="H18">
            <v>0.19313140000000001</v>
          </cell>
        </row>
        <row r="19">
          <cell r="C19" t="str">
            <v>BMI30+_Age1_period1_LA11_Observed</v>
          </cell>
          <cell r="E19">
            <v>0.1616686</v>
          </cell>
          <cell r="G19">
            <v>0.13374949999999999</v>
          </cell>
          <cell r="H19">
            <v>0.1895876</v>
          </cell>
        </row>
        <row r="20">
          <cell r="C20" t="str">
            <v>BMI30+_Age1_period1_LA12_Observed</v>
          </cell>
          <cell r="E20">
            <v>0.21634529999999999</v>
          </cell>
          <cell r="G20">
            <v>0.1874683</v>
          </cell>
          <cell r="H20">
            <v>0.24522240000000001</v>
          </cell>
        </row>
        <row r="21">
          <cell r="C21" t="str">
            <v>BMI30+_Age1_period1_LA13_Observed</v>
          </cell>
          <cell r="E21">
            <v>0.1879403</v>
          </cell>
          <cell r="G21">
            <v>0.15583140000000001</v>
          </cell>
          <cell r="H21">
            <v>0.2200492</v>
          </cell>
        </row>
        <row r="22">
          <cell r="C22" t="str">
            <v>BMI30+_Age1_period1_LA14_Observed</v>
          </cell>
          <cell r="E22">
            <v>0.1488911</v>
          </cell>
          <cell r="G22">
            <v>0.1206859</v>
          </cell>
          <cell r="H22">
            <v>0.17709630000000001</v>
          </cell>
        </row>
        <row r="23">
          <cell r="C23" t="str">
            <v>BMI30+_Age1_period1_LA15_Observed</v>
          </cell>
          <cell r="E23">
            <v>0.1197338</v>
          </cell>
          <cell r="G23">
            <v>0.104051</v>
          </cell>
          <cell r="H23">
            <v>0.1354166</v>
          </cell>
        </row>
        <row r="24">
          <cell r="C24" t="str">
            <v>BMI30+_Age1_period1_LA16_Observed</v>
          </cell>
          <cell r="E24">
            <v>0.20745140000000001</v>
          </cell>
          <cell r="G24">
            <v>0.18607009999999999</v>
          </cell>
          <cell r="H24">
            <v>0.2288327</v>
          </cell>
        </row>
        <row r="25">
          <cell r="C25" t="str">
            <v>BMI30+_Age1_period1_LA17_Observed</v>
          </cell>
          <cell r="E25">
            <v>0.18476619999999999</v>
          </cell>
          <cell r="G25">
            <v>0.15977540000000001</v>
          </cell>
          <cell r="H25">
            <v>0.2097571</v>
          </cell>
        </row>
        <row r="26">
          <cell r="C26" t="str">
            <v>BMI30+_Age1_period1_LA18_Observed</v>
          </cell>
          <cell r="E26">
            <v>0.2194439</v>
          </cell>
          <cell r="G26">
            <v>0.1918917</v>
          </cell>
          <cell r="H26">
            <v>0.2469961</v>
          </cell>
        </row>
        <row r="27">
          <cell r="C27" t="str">
            <v>BMI30+_Age1_period1_LA19_Observed</v>
          </cell>
          <cell r="E27">
            <v>0.2421605</v>
          </cell>
          <cell r="G27">
            <v>0.20757529999999999</v>
          </cell>
          <cell r="H27">
            <v>0.27674569999999998</v>
          </cell>
        </row>
        <row r="28">
          <cell r="C28" t="str">
            <v>BMI30+_Age1_period1_LA20_Observed</v>
          </cell>
          <cell r="E28">
            <v>0.21235599999999999</v>
          </cell>
          <cell r="G28">
            <v>0.1817918</v>
          </cell>
          <cell r="H28">
            <v>0.2429202</v>
          </cell>
        </row>
        <row r="29">
          <cell r="C29" t="str">
            <v>BMI30+_Age1_period1_LA21_Observed</v>
          </cell>
          <cell r="E29">
            <v>0.13417490000000001</v>
          </cell>
          <cell r="G29">
            <v>0.10678219999999999</v>
          </cell>
          <cell r="H29">
            <v>0.16156760000000001</v>
          </cell>
        </row>
        <row r="30">
          <cell r="C30" t="str">
            <v>BMI30+_Age1_period1_LA22_Observed</v>
          </cell>
          <cell r="E30">
            <v>0.2038027</v>
          </cell>
          <cell r="G30">
            <v>0.17623639999999999</v>
          </cell>
          <cell r="H30">
            <v>0.23136899999999999</v>
          </cell>
        </row>
        <row r="31">
          <cell r="C31" t="str">
            <v>BMI30+_Age1_period1_HB1_Observed</v>
          </cell>
          <cell r="E31">
            <v>0.1499105</v>
          </cell>
          <cell r="G31">
            <v>0.13889319999999999</v>
          </cell>
          <cell r="H31">
            <v>0.16092780000000001</v>
          </cell>
        </row>
        <row r="32">
          <cell r="C32" t="str">
            <v>BMI30+_Age1_period1_HB2_Observed</v>
          </cell>
          <cell r="E32">
            <v>0.1567935</v>
          </cell>
          <cell r="G32">
            <v>0.13937540000000001</v>
          </cell>
          <cell r="H32">
            <v>0.1742117</v>
          </cell>
        </row>
        <row r="33">
          <cell r="C33" t="str">
            <v>BMI30+_Age1_period1_HB3_Observed</v>
          </cell>
          <cell r="E33">
            <v>0.13763220000000001</v>
          </cell>
          <cell r="G33">
            <v>0.1144826</v>
          </cell>
          <cell r="H33">
            <v>0.1607818</v>
          </cell>
        </row>
        <row r="34">
          <cell r="C34" t="str">
            <v>BMI30+_Age1_period1_HB4_Observed</v>
          </cell>
          <cell r="E34">
            <v>0.1835223</v>
          </cell>
          <cell r="G34">
            <v>0.16530839999999999</v>
          </cell>
          <cell r="H34">
            <v>0.2017362</v>
          </cell>
        </row>
        <row r="35">
          <cell r="C35" t="str">
            <v>BMI30+_Age1_period1_HB5_Observed</v>
          </cell>
          <cell r="E35">
            <v>0.20316380000000001</v>
          </cell>
          <cell r="G35">
            <v>0.18523429999999999</v>
          </cell>
          <cell r="H35">
            <v>0.22109319999999999</v>
          </cell>
        </row>
        <row r="36">
          <cell r="C36" t="str">
            <v>BMI30+_Age1_period1_HB6_Observed</v>
          </cell>
          <cell r="E36">
            <v>0.1267353</v>
          </cell>
          <cell r="G36">
            <v>0.1128089</v>
          </cell>
          <cell r="H36">
            <v>0.1406617</v>
          </cell>
        </row>
        <row r="37">
          <cell r="C37" t="str">
            <v>BMI30+_Age1_period1_HB7_Observed</v>
          </cell>
          <cell r="E37">
            <v>0.2050776</v>
          </cell>
          <cell r="G37">
            <v>0.19132170000000001</v>
          </cell>
          <cell r="H37">
            <v>0.21883349999999999</v>
          </cell>
        </row>
        <row r="38">
          <cell r="C38" t="str">
            <v>BMI30+_Age1_period1_Wales_Observed</v>
          </cell>
          <cell r="E38">
            <v>0.16739899999999999</v>
          </cell>
          <cell r="G38">
            <v>0.1612238</v>
          </cell>
          <cell r="H38">
            <v>0.17357429999999999</v>
          </cell>
        </row>
        <row r="47">
          <cell r="C47" t="str">
            <v>BMI30+_Age2_period1_LA1_Observed</v>
          </cell>
          <cell r="E47">
            <v>0.20058599999999999</v>
          </cell>
          <cell r="G47">
            <v>0.17351249999999999</v>
          </cell>
          <cell r="H47">
            <v>0.22765959999999999</v>
          </cell>
        </row>
        <row r="48">
          <cell r="C48" t="str">
            <v>BMI30+_Age2_period1_LA2_Observed</v>
          </cell>
          <cell r="E48">
            <v>0.23773649999999999</v>
          </cell>
          <cell r="G48">
            <v>0.20361319999999999</v>
          </cell>
          <cell r="H48">
            <v>0.27185979999999998</v>
          </cell>
        </row>
        <row r="49">
          <cell r="C49" t="str">
            <v>BMI30+_Age2_period1_LA3_Observed</v>
          </cell>
          <cell r="E49">
            <v>0.20149739999999999</v>
          </cell>
          <cell r="G49">
            <v>0.17239550000000001</v>
          </cell>
          <cell r="H49">
            <v>0.23059930000000001</v>
          </cell>
        </row>
        <row r="50">
          <cell r="C50" t="str">
            <v>BMI30+_Age2_period1_LA4_Observed</v>
          </cell>
          <cell r="E50">
            <v>0.2323529</v>
          </cell>
          <cell r="G50">
            <v>0.2039242</v>
          </cell>
          <cell r="H50">
            <v>0.2607816</v>
          </cell>
        </row>
        <row r="51">
          <cell r="C51" t="str">
            <v>BMI30+_Age2_period1_LA5_Observed</v>
          </cell>
          <cell r="E51">
            <v>0.22755349999999999</v>
          </cell>
          <cell r="G51">
            <v>0.19953560000000001</v>
          </cell>
          <cell r="H51">
            <v>0.2555714</v>
          </cell>
        </row>
        <row r="52">
          <cell r="C52" t="str">
            <v>BMI30+_Age2_period1_LA6_Observed</v>
          </cell>
          <cell r="E52">
            <v>0.2237722</v>
          </cell>
          <cell r="G52">
            <v>0.1951225</v>
          </cell>
          <cell r="H52">
            <v>0.25242189999999998</v>
          </cell>
        </row>
        <row r="53">
          <cell r="C53" t="str">
            <v>BMI30+_Age2_period1_LA7_Observed</v>
          </cell>
          <cell r="E53">
            <v>0.2078603</v>
          </cell>
          <cell r="G53">
            <v>0.1784714</v>
          </cell>
          <cell r="H53">
            <v>0.23724919999999999</v>
          </cell>
        </row>
        <row r="54">
          <cell r="C54" t="str">
            <v>BMI30+_Age2_period1_LA8_Observed</v>
          </cell>
          <cell r="E54">
            <v>0.21272849999999999</v>
          </cell>
          <cell r="G54">
            <v>0.18555859999999999</v>
          </cell>
          <cell r="H54">
            <v>0.23989849999999999</v>
          </cell>
        </row>
        <row r="55">
          <cell r="C55" t="str">
            <v>BMI30+_Age2_period1_LA9_Observed</v>
          </cell>
          <cell r="E55">
            <v>0.2540886</v>
          </cell>
          <cell r="G55">
            <v>0.2255788</v>
          </cell>
          <cell r="H55">
            <v>0.28259840000000003</v>
          </cell>
        </row>
        <row r="56">
          <cell r="C56" t="str">
            <v>BMI30+_Age2_period1_LA10_Observed</v>
          </cell>
          <cell r="E56">
            <v>0.24248449999999999</v>
          </cell>
          <cell r="G56">
            <v>0.21536549999999999</v>
          </cell>
          <cell r="H56">
            <v>0.2696035</v>
          </cell>
        </row>
        <row r="57">
          <cell r="C57" t="str">
            <v>BMI30+_Age2_period1_LA11_Observed</v>
          </cell>
          <cell r="E57">
            <v>0.25548330000000002</v>
          </cell>
          <cell r="G57">
            <v>0.23029279999999999</v>
          </cell>
          <cell r="H57">
            <v>0.28067370000000003</v>
          </cell>
        </row>
        <row r="58">
          <cell r="C58" t="str">
            <v>BMI30+_Age2_period1_LA12_Observed</v>
          </cell>
          <cell r="E58">
            <v>0.27640619999999999</v>
          </cell>
          <cell r="G58">
            <v>0.24251610000000001</v>
          </cell>
          <cell r="H58">
            <v>0.31029620000000002</v>
          </cell>
        </row>
        <row r="59">
          <cell r="C59" t="str">
            <v>BMI30+_Age2_period1_LA13_Observed</v>
          </cell>
          <cell r="E59">
            <v>0.25038890000000003</v>
          </cell>
          <cell r="G59">
            <v>0.21940200000000001</v>
          </cell>
          <cell r="H59">
            <v>0.28137580000000001</v>
          </cell>
        </row>
        <row r="60">
          <cell r="C60" t="str">
            <v>BMI30+_Age2_period1_LA14_Observed</v>
          </cell>
          <cell r="E60">
            <v>0.2025487</v>
          </cell>
          <cell r="G60">
            <v>0.172316</v>
          </cell>
          <cell r="H60">
            <v>0.2327815</v>
          </cell>
        </row>
        <row r="61">
          <cell r="C61" t="str">
            <v>BMI30+_Age2_period1_LA15_Observed</v>
          </cell>
          <cell r="E61">
            <v>0.22847580000000001</v>
          </cell>
          <cell r="G61">
            <v>0.20244100000000001</v>
          </cell>
          <cell r="H61">
            <v>0.25451059999999998</v>
          </cell>
        </row>
        <row r="62">
          <cell r="C62" t="str">
            <v>BMI30+_Age2_period1_LA16_Observed</v>
          </cell>
          <cell r="E62">
            <v>0.31102950000000001</v>
          </cell>
          <cell r="G62">
            <v>0.28244370000000002</v>
          </cell>
          <cell r="H62">
            <v>0.33961540000000001</v>
          </cell>
        </row>
        <row r="63">
          <cell r="C63" t="str">
            <v>BMI30+_Age2_period1_LA17_Observed</v>
          </cell>
          <cell r="E63">
            <v>0.26565739999999999</v>
          </cell>
          <cell r="G63">
            <v>0.23299439999999999</v>
          </cell>
          <cell r="H63">
            <v>0.29832029999999998</v>
          </cell>
        </row>
        <row r="64">
          <cell r="C64" t="str">
            <v>BMI30+_Age2_period1_LA18_Observed</v>
          </cell>
          <cell r="E64">
            <v>0.27405200000000002</v>
          </cell>
          <cell r="G64">
            <v>0.24020730000000001</v>
          </cell>
          <cell r="H64">
            <v>0.30789670000000002</v>
          </cell>
        </row>
        <row r="65">
          <cell r="C65" t="str">
            <v>BMI30+_Age2_period1_LA19_Observed</v>
          </cell>
          <cell r="E65">
            <v>0.29462430000000001</v>
          </cell>
          <cell r="G65">
            <v>0.26064009999999999</v>
          </cell>
          <cell r="H65">
            <v>0.32860840000000002</v>
          </cell>
        </row>
        <row r="66">
          <cell r="C66" t="str">
            <v>BMI30+_Age2_period1_LA20_Observed</v>
          </cell>
          <cell r="E66">
            <v>0.32617790000000002</v>
          </cell>
          <cell r="G66">
            <v>0.28487630000000003</v>
          </cell>
          <cell r="H66">
            <v>0.36747940000000001</v>
          </cell>
        </row>
        <row r="67">
          <cell r="C67" t="str">
            <v>BMI30+_Age2_period1_LA21_Observed</v>
          </cell>
          <cell r="E67">
            <v>0.22825719999999999</v>
          </cell>
          <cell r="G67">
            <v>0.1919555</v>
          </cell>
          <cell r="H67">
            <v>0.26455889999999999</v>
          </cell>
        </row>
        <row r="68">
          <cell r="C68" t="str">
            <v>BMI30+_Age2_period1_LA22_Observed</v>
          </cell>
          <cell r="E68">
            <v>0.26133030000000002</v>
          </cell>
          <cell r="G68">
            <v>0.21995580000000001</v>
          </cell>
          <cell r="H68">
            <v>0.3027048</v>
          </cell>
        </row>
        <row r="69">
          <cell r="C69" t="str">
            <v>BMI30+_Age2_period1_HB1_Observed</v>
          </cell>
          <cell r="E69">
            <v>0.22178059999999999</v>
          </cell>
          <cell r="G69">
            <v>0.2094945</v>
          </cell>
          <cell r="H69">
            <v>0.23406669999999999</v>
          </cell>
        </row>
        <row r="70">
          <cell r="C70" t="str">
            <v>BMI30+_Age2_period1_HB2_Observed</v>
          </cell>
          <cell r="E70">
            <v>0.24030489999999999</v>
          </cell>
          <cell r="G70">
            <v>0.2235693</v>
          </cell>
          <cell r="H70">
            <v>0.25704050000000001</v>
          </cell>
        </row>
        <row r="71">
          <cell r="C71" t="str">
            <v>BMI30+_Age2_period1_HB3_Observed</v>
          </cell>
          <cell r="E71">
            <v>0.2078603</v>
          </cell>
          <cell r="G71">
            <v>0.1784714</v>
          </cell>
          <cell r="H71">
            <v>0.23724919999999999</v>
          </cell>
        </row>
        <row r="72">
          <cell r="C72" t="str">
            <v>BMI30+_Age2_period1_HB4_Observed</v>
          </cell>
          <cell r="E72">
            <v>0.25986890000000001</v>
          </cell>
          <cell r="G72">
            <v>0.24280570000000001</v>
          </cell>
          <cell r="H72">
            <v>0.27693210000000001</v>
          </cell>
        </row>
        <row r="73">
          <cell r="C73" t="str">
            <v>BMI30+_Age2_period1_HB5_Observed</v>
          </cell>
          <cell r="E73">
            <v>0.30200510000000003</v>
          </cell>
          <cell r="G73">
            <v>0.27824949999999998</v>
          </cell>
          <cell r="H73">
            <v>0.32576070000000001</v>
          </cell>
        </row>
        <row r="74">
          <cell r="C74" t="str">
            <v>BMI30+_Age2_period1_HB6_Observed</v>
          </cell>
          <cell r="E74">
            <v>0.22026519999999999</v>
          </cell>
          <cell r="G74">
            <v>0.20000570000000001</v>
          </cell>
          <cell r="H74">
            <v>0.24052470000000001</v>
          </cell>
        </row>
        <row r="75">
          <cell r="C75" t="str">
            <v>BMI30+_Age2_period1_HB7_Observed</v>
          </cell>
          <cell r="E75">
            <v>0.27411010000000002</v>
          </cell>
          <cell r="G75">
            <v>0.25635910000000001</v>
          </cell>
          <cell r="H75">
            <v>0.29186109999999998</v>
          </cell>
        </row>
        <row r="76">
          <cell r="C76" t="str">
            <v>BMI30+_Age2_period1_Wales_Observed</v>
          </cell>
          <cell r="E76">
            <v>0.24756410000000001</v>
          </cell>
          <cell r="G76">
            <v>0.2406208</v>
          </cell>
          <cell r="H76">
            <v>0.25450739999999999</v>
          </cell>
        </row>
        <row r="85">
          <cell r="C85" t="str">
            <v>BMI30+_Age3_period1_LA1_Observed</v>
          </cell>
          <cell r="E85">
            <v>0.1625867</v>
          </cell>
          <cell r="G85">
            <v>0.13528419999999999</v>
          </cell>
          <cell r="H85">
            <v>0.18988910000000001</v>
          </cell>
        </row>
        <row r="86">
          <cell r="C86" t="str">
            <v>BMI30+_Age3_period1_LA2_Observed</v>
          </cell>
          <cell r="E86">
            <v>0.15963869999999999</v>
          </cell>
          <cell r="G86">
            <v>0.1298666</v>
          </cell>
          <cell r="H86">
            <v>0.18941069999999999</v>
          </cell>
        </row>
        <row r="87">
          <cell r="C87" t="str">
            <v>BMI30+_Age3_period1_LA3_Observed</v>
          </cell>
          <cell r="E87">
            <v>0.14459350000000001</v>
          </cell>
          <cell r="G87">
            <v>0.10991769999999999</v>
          </cell>
          <cell r="H87">
            <v>0.17926919999999999</v>
          </cell>
        </row>
        <row r="88">
          <cell r="C88" t="str">
            <v>BMI30+_Age3_period1_LA4_Observed</v>
          </cell>
          <cell r="E88">
            <v>0.1575298</v>
          </cell>
          <cell r="G88">
            <v>0.12463</v>
          </cell>
          <cell r="H88">
            <v>0.19042970000000001</v>
          </cell>
        </row>
        <row r="89">
          <cell r="C89" t="str">
            <v>BMI30+_Age3_period1_LA5_Observed</v>
          </cell>
          <cell r="E89">
            <v>0.1527395</v>
          </cell>
          <cell r="G89">
            <v>0.12288250000000001</v>
          </cell>
          <cell r="H89">
            <v>0.1825966</v>
          </cell>
        </row>
        <row r="90">
          <cell r="C90" t="str">
            <v>BMI30+_Age3_period1_LA6_Observed</v>
          </cell>
          <cell r="E90">
            <v>0.18607399999999999</v>
          </cell>
          <cell r="G90">
            <v>0.1532405</v>
          </cell>
          <cell r="H90">
            <v>0.21890760000000001</v>
          </cell>
        </row>
        <row r="91">
          <cell r="C91" t="str">
            <v>BMI30+_Age3_period1_LA7_Observed</v>
          </cell>
          <cell r="E91">
            <v>0.15373319999999999</v>
          </cell>
          <cell r="G91">
            <v>0.1245386</v>
          </cell>
          <cell r="H91">
            <v>0.1829278</v>
          </cell>
        </row>
        <row r="92">
          <cell r="C92" t="str">
            <v>BMI30+_Age3_period1_LA8_Observed</v>
          </cell>
          <cell r="E92">
            <v>0.15064079999999999</v>
          </cell>
          <cell r="G92">
            <v>0.1253891</v>
          </cell>
          <cell r="H92">
            <v>0.1758924</v>
          </cell>
        </row>
        <row r="93">
          <cell r="C93" t="str">
            <v>BMI30+_Age3_period1_LA9_Observed</v>
          </cell>
          <cell r="E93">
            <v>0.19549849999999999</v>
          </cell>
          <cell r="G93">
            <v>0.1610839</v>
          </cell>
          <cell r="H93">
            <v>0.22991310000000001</v>
          </cell>
        </row>
        <row r="94">
          <cell r="C94" t="str">
            <v>BMI30+_Age3_period1_LA10_Observed</v>
          </cell>
          <cell r="E94">
            <v>0.1943307</v>
          </cell>
          <cell r="G94">
            <v>0.1619169</v>
          </cell>
          <cell r="H94">
            <v>0.22674459999999999</v>
          </cell>
        </row>
        <row r="95">
          <cell r="C95" t="str">
            <v>BMI30+_Age3_period1_LA11_Observed</v>
          </cell>
          <cell r="E95">
            <v>0.17818619999999999</v>
          </cell>
          <cell r="G95">
            <v>0.15127209999999999</v>
          </cell>
          <cell r="H95">
            <v>0.20510030000000001</v>
          </cell>
        </row>
        <row r="96">
          <cell r="C96" t="str">
            <v>BMI30+_Age3_period1_LA12_Observed</v>
          </cell>
          <cell r="E96">
            <v>0.1801769</v>
          </cell>
          <cell r="G96">
            <v>0.14798600000000001</v>
          </cell>
          <cell r="H96">
            <v>0.2123678</v>
          </cell>
        </row>
        <row r="97">
          <cell r="C97" t="str">
            <v>BMI30+_Age3_period1_LA13_Observed</v>
          </cell>
          <cell r="E97">
            <v>0.18048710000000001</v>
          </cell>
          <cell r="G97">
            <v>0.14789369999999999</v>
          </cell>
          <cell r="H97">
            <v>0.2130804</v>
          </cell>
        </row>
        <row r="98">
          <cell r="C98" t="str">
            <v>BMI30+_Age3_period1_LA14_Observed</v>
          </cell>
          <cell r="E98">
            <v>0.15451100000000001</v>
          </cell>
          <cell r="G98">
            <v>0.1267066</v>
          </cell>
          <cell r="H98">
            <v>0.18231539999999999</v>
          </cell>
        </row>
        <row r="99">
          <cell r="C99" t="str">
            <v>BMI30+_Age3_period1_LA15_Observed</v>
          </cell>
          <cell r="E99">
            <v>0.19682040000000001</v>
          </cell>
          <cell r="G99">
            <v>0.16711680000000001</v>
          </cell>
          <cell r="H99">
            <v>0.22652410000000001</v>
          </cell>
        </row>
        <row r="100">
          <cell r="C100" t="str">
            <v>BMI30+_Age3_period1_LA16_Observed</v>
          </cell>
          <cell r="E100">
            <v>0.23661489999999999</v>
          </cell>
          <cell r="G100">
            <v>0.2060274</v>
          </cell>
          <cell r="H100">
            <v>0.26720240000000001</v>
          </cell>
        </row>
        <row r="101">
          <cell r="C101" t="str">
            <v>BMI30+_Age3_period1_LA17_Observed</v>
          </cell>
          <cell r="E101">
            <v>0.17343220000000001</v>
          </cell>
          <cell r="G101">
            <v>0.13429260000000001</v>
          </cell>
          <cell r="H101">
            <v>0.21257180000000001</v>
          </cell>
        </row>
        <row r="102">
          <cell r="C102" t="str">
            <v>BMI30+_Age3_period1_LA18_Observed</v>
          </cell>
          <cell r="E102">
            <v>0.20326449999999999</v>
          </cell>
          <cell r="G102">
            <v>0.16670769999999999</v>
          </cell>
          <cell r="H102">
            <v>0.23982129999999999</v>
          </cell>
        </row>
        <row r="103">
          <cell r="C103" t="str">
            <v>BMI30+_Age3_period1_LA19_Observed</v>
          </cell>
          <cell r="E103">
            <v>0.21191850000000001</v>
          </cell>
          <cell r="G103">
            <v>0.1722717</v>
          </cell>
          <cell r="H103">
            <v>0.25156539999999999</v>
          </cell>
        </row>
        <row r="104">
          <cell r="C104" t="str">
            <v>BMI30+_Age3_period1_LA20_Observed</v>
          </cell>
          <cell r="E104">
            <v>0.17536769999999999</v>
          </cell>
          <cell r="G104">
            <v>0.1412312</v>
          </cell>
          <cell r="H104">
            <v>0.2095041</v>
          </cell>
        </row>
        <row r="105">
          <cell r="C105" t="str">
            <v>BMI30+_Age3_period1_LA21_Observed</v>
          </cell>
          <cell r="E105">
            <v>0.12971199999999999</v>
          </cell>
          <cell r="G105">
            <v>0.10019749999999999</v>
          </cell>
          <cell r="H105">
            <v>0.15922649999999999</v>
          </cell>
        </row>
        <row r="106">
          <cell r="C106" t="str">
            <v>BMI30+_Age3_period1_LA22_Observed</v>
          </cell>
          <cell r="E106">
            <v>0.1998442</v>
          </cell>
          <cell r="G106">
            <v>0.16421050000000001</v>
          </cell>
          <cell r="H106">
            <v>0.23547799999999999</v>
          </cell>
        </row>
        <row r="107">
          <cell r="C107" t="str">
            <v>BMI30+_Age3_period1_HB1_Observed</v>
          </cell>
          <cell r="E107">
            <v>0.16011639999999999</v>
          </cell>
          <cell r="G107">
            <v>0.1467676</v>
          </cell>
          <cell r="H107">
            <v>0.17346520000000001</v>
          </cell>
        </row>
        <row r="108">
          <cell r="C108" t="str">
            <v>BMI30+_Age3_period1_HB2_Observed</v>
          </cell>
          <cell r="E108">
            <v>0.1860984</v>
          </cell>
          <cell r="G108">
            <v>0.16618169999999999</v>
          </cell>
          <cell r="H108">
            <v>0.20601510000000001</v>
          </cell>
        </row>
        <row r="109">
          <cell r="C109" t="str">
            <v>BMI30+_Age3_period1_HB3_Observed</v>
          </cell>
          <cell r="E109">
            <v>0.15373319999999999</v>
          </cell>
          <cell r="G109">
            <v>0.1245386</v>
          </cell>
          <cell r="H109">
            <v>0.1829278</v>
          </cell>
        </row>
        <row r="110">
          <cell r="C110" t="str">
            <v>BMI30+_Age3_period1_HB4_Observed</v>
          </cell>
          <cell r="E110">
            <v>0.1793418</v>
          </cell>
          <cell r="G110">
            <v>0.1618348</v>
          </cell>
          <cell r="H110">
            <v>0.19684879999999999</v>
          </cell>
        </row>
        <row r="111">
          <cell r="C111" t="str">
            <v>BMI30+_Age3_period1_HB5_Observed</v>
          </cell>
          <cell r="E111">
            <v>0.22422980000000001</v>
          </cell>
          <cell r="G111">
            <v>0.1984107</v>
          </cell>
          <cell r="H111">
            <v>0.25004900000000002</v>
          </cell>
        </row>
        <row r="112">
          <cell r="C112" t="str">
            <v>BMI30+_Age3_period1_HB6_Observed</v>
          </cell>
          <cell r="E112">
            <v>0.18280540000000001</v>
          </cell>
          <cell r="G112">
            <v>0.1606862</v>
          </cell>
          <cell r="H112">
            <v>0.20492469999999999</v>
          </cell>
        </row>
        <row r="113">
          <cell r="C113" t="str">
            <v>BMI30+_Age3_period1_HB7_Observed</v>
          </cell>
          <cell r="E113">
            <v>0.1854469</v>
          </cell>
          <cell r="G113">
            <v>0.1689341</v>
          </cell>
          <cell r="H113">
            <v>0.20195959999999999</v>
          </cell>
        </row>
        <row r="114">
          <cell r="C114" t="str">
            <v>BMI30+_Age3_period1_Wales_Observed</v>
          </cell>
          <cell r="E114">
            <v>0.17956150000000001</v>
          </cell>
          <cell r="G114">
            <v>0.1723288</v>
          </cell>
          <cell r="H114">
            <v>0.18679419999999999</v>
          </cell>
        </row>
      </sheetData>
      <sheetData sheetId="6">
        <row r="9">
          <cell r="C9" t="str">
            <v>BMI30+_Age1_period2_LA1_Observed</v>
          </cell>
          <cell r="E9">
            <v>0.1918984</v>
          </cell>
          <cell r="G9">
            <v>0.16269890000000001</v>
          </cell>
          <cell r="H9">
            <v>0.22109799999999999</v>
          </cell>
        </row>
        <row r="10">
          <cell r="C10" t="str">
            <v>BMI30+_Age1_period2_LA2_Observed</v>
          </cell>
          <cell r="E10">
            <v>0.1538651</v>
          </cell>
          <cell r="G10">
            <v>0.12775890000000001</v>
          </cell>
          <cell r="H10">
            <v>0.1799713</v>
          </cell>
        </row>
        <row r="11">
          <cell r="C11" t="str">
            <v>BMI30+_Age1_period2_LA3_Observed</v>
          </cell>
          <cell r="E11">
            <v>0.14953240000000001</v>
          </cell>
          <cell r="G11">
            <v>0.1242467</v>
          </cell>
          <cell r="H11">
            <v>0.17481820000000001</v>
          </cell>
        </row>
        <row r="12">
          <cell r="C12" t="str">
            <v>BMI30+_Age1_period2_LA4_Observed</v>
          </cell>
          <cell r="E12">
            <v>0.1395605</v>
          </cell>
          <cell r="G12">
            <v>0.1154439</v>
          </cell>
          <cell r="H12">
            <v>0.16367699999999999</v>
          </cell>
        </row>
        <row r="13">
          <cell r="C13" t="str">
            <v>BMI30+_Age1_period2_LA5_Observed</v>
          </cell>
          <cell r="E13">
            <v>0.1787754</v>
          </cell>
          <cell r="G13">
            <v>0.15211169999999999</v>
          </cell>
          <cell r="H13">
            <v>0.20543919999999999</v>
          </cell>
        </row>
        <row r="14">
          <cell r="C14" t="str">
            <v>BMI30+_Age1_period2_LA6_Observed</v>
          </cell>
          <cell r="E14">
            <v>0.1680866</v>
          </cell>
          <cell r="G14">
            <v>0.1439057</v>
          </cell>
          <cell r="H14">
            <v>0.1922674</v>
          </cell>
        </row>
        <row r="15">
          <cell r="C15" t="str">
            <v>BMI30+_Age1_period2_LA7_Observed</v>
          </cell>
          <cell r="E15">
            <v>0.1512201</v>
          </cell>
          <cell r="G15">
            <v>0.12448670000000001</v>
          </cell>
          <cell r="H15">
            <v>0.17795359999999999</v>
          </cell>
        </row>
        <row r="16">
          <cell r="C16" t="str">
            <v>BMI30+_Age1_period2_LA8_Observed</v>
          </cell>
          <cell r="E16">
            <v>0.13469429999999999</v>
          </cell>
          <cell r="G16">
            <v>0.1093971</v>
          </cell>
          <cell r="H16">
            <v>0.15999150000000001</v>
          </cell>
        </row>
        <row r="17">
          <cell r="C17" t="str">
            <v>BMI30+_Age1_period2_LA9_Observed</v>
          </cell>
          <cell r="E17">
            <v>0.2121854</v>
          </cell>
          <cell r="G17">
            <v>0.18146619999999999</v>
          </cell>
          <cell r="H17">
            <v>0.2429046</v>
          </cell>
        </row>
        <row r="18">
          <cell r="C18" t="str">
            <v>BMI30+_Age1_period2_LA10_Observed</v>
          </cell>
          <cell r="E18">
            <v>0.19790079999999999</v>
          </cell>
          <cell r="G18">
            <v>0.1709408</v>
          </cell>
          <cell r="H18">
            <v>0.2248607</v>
          </cell>
        </row>
        <row r="19">
          <cell r="C19" t="str">
            <v>BMI30+_Age1_period2_LA11_Observed</v>
          </cell>
          <cell r="E19">
            <v>0.19733059999999999</v>
          </cell>
          <cell r="G19">
            <v>0.1730679</v>
          </cell>
          <cell r="H19">
            <v>0.22159329999999999</v>
          </cell>
        </row>
        <row r="20">
          <cell r="C20" t="str">
            <v>BMI30+_Age1_period2_LA12_Observed</v>
          </cell>
          <cell r="E20">
            <v>0.21399960000000001</v>
          </cell>
          <cell r="G20">
            <v>0.18753739999999999</v>
          </cell>
          <cell r="H20">
            <v>0.2404618</v>
          </cell>
        </row>
        <row r="21">
          <cell r="C21" t="str">
            <v>BMI30+_Age1_period2_LA13_Observed</v>
          </cell>
          <cell r="E21">
            <v>0.22219259999999999</v>
          </cell>
          <cell r="G21">
            <v>0.1953385</v>
          </cell>
          <cell r="H21">
            <v>0.24904680000000001</v>
          </cell>
        </row>
        <row r="22">
          <cell r="C22" t="str">
            <v>BMI30+_Age1_period2_LA14_Observed</v>
          </cell>
          <cell r="E22">
            <v>0.1715303</v>
          </cell>
          <cell r="G22">
            <v>0.1445198</v>
          </cell>
          <cell r="H22">
            <v>0.19854069999999999</v>
          </cell>
        </row>
        <row r="23">
          <cell r="C23" t="str">
            <v>BMI30+_Age1_period2_LA15_Observed</v>
          </cell>
          <cell r="E23">
            <v>0.1511419</v>
          </cell>
          <cell r="G23">
            <v>0.13398470000000001</v>
          </cell>
          <cell r="H23">
            <v>0.16829910000000001</v>
          </cell>
        </row>
        <row r="24">
          <cell r="C24" t="str">
            <v>BMI30+_Age1_period2_LA16_Observed</v>
          </cell>
          <cell r="E24">
            <v>0.2282621</v>
          </cell>
          <cell r="G24">
            <v>0.20417260000000001</v>
          </cell>
          <cell r="H24">
            <v>0.25235160000000001</v>
          </cell>
        </row>
        <row r="25">
          <cell r="C25" t="str">
            <v>BMI30+_Age1_period2_LA17_Observed</v>
          </cell>
          <cell r="E25">
            <v>0.2404686</v>
          </cell>
          <cell r="G25">
            <v>0.21247099999999999</v>
          </cell>
          <cell r="H25">
            <v>0.26846629999999999</v>
          </cell>
        </row>
        <row r="26">
          <cell r="C26" t="str">
            <v>BMI30+_Age1_period2_LA18_Observed</v>
          </cell>
          <cell r="E26">
            <v>0.25301259999999998</v>
          </cell>
          <cell r="G26">
            <v>0.2253685</v>
          </cell>
          <cell r="H26">
            <v>0.28065669999999998</v>
          </cell>
        </row>
        <row r="27">
          <cell r="C27" t="str">
            <v>BMI30+_Age1_period2_LA19_Observed</v>
          </cell>
          <cell r="E27">
            <v>0.23481759999999999</v>
          </cell>
          <cell r="G27">
            <v>0.20584620000000001</v>
          </cell>
          <cell r="H27">
            <v>0.263789</v>
          </cell>
        </row>
        <row r="28">
          <cell r="C28" t="str">
            <v>BMI30+_Age1_period2_LA20_Observed</v>
          </cell>
          <cell r="E28">
            <v>0.22711899999999999</v>
          </cell>
          <cell r="G28">
            <v>0.1979059</v>
          </cell>
          <cell r="H28">
            <v>0.25633210000000001</v>
          </cell>
        </row>
        <row r="29">
          <cell r="C29" t="str">
            <v>BMI30+_Age1_period2_LA21_Observed</v>
          </cell>
          <cell r="E29">
            <v>0.1561987</v>
          </cell>
          <cell r="G29">
            <v>0.12914210000000001</v>
          </cell>
          <cell r="H29">
            <v>0.18325540000000001</v>
          </cell>
        </row>
        <row r="30">
          <cell r="C30" t="str">
            <v>BMI30+_Age1_period2_LA22_Observed</v>
          </cell>
          <cell r="E30">
            <v>0.1986743</v>
          </cell>
          <cell r="G30">
            <v>0.17217189999999999</v>
          </cell>
          <cell r="H30">
            <v>0.22517670000000001</v>
          </cell>
        </row>
        <row r="31">
          <cell r="C31" t="str">
            <v>BMI30+_Age1_period2_HB1_Observed</v>
          </cell>
          <cell r="E31">
            <v>0.1636311</v>
          </cell>
          <cell r="G31">
            <v>0.152781</v>
          </cell>
          <cell r="H31">
            <v>0.17448130000000001</v>
          </cell>
        </row>
        <row r="32">
          <cell r="C32" t="str">
            <v>BMI30+_Age1_period2_HB2_Observed</v>
          </cell>
          <cell r="E32">
            <v>0.1871323</v>
          </cell>
          <cell r="G32">
            <v>0.17038300000000001</v>
          </cell>
          <cell r="H32">
            <v>0.20388149999999999</v>
          </cell>
        </row>
        <row r="33">
          <cell r="C33" t="str">
            <v>BMI30+_Age1_period2_HB3_Observed</v>
          </cell>
          <cell r="E33">
            <v>0.1512201</v>
          </cell>
          <cell r="G33">
            <v>0.12448670000000001</v>
          </cell>
          <cell r="H33">
            <v>0.17795359999999999</v>
          </cell>
        </row>
        <row r="34">
          <cell r="C34" t="str">
            <v>BMI30+_Age1_period2_HB4_Observed</v>
          </cell>
          <cell r="E34">
            <v>0.20833579999999999</v>
          </cell>
          <cell r="G34">
            <v>0.1931435</v>
          </cell>
          <cell r="H34">
            <v>0.22352820000000001</v>
          </cell>
        </row>
        <row r="35">
          <cell r="C35" t="str">
            <v>BMI30+_Age1_period2_HB5_Observed</v>
          </cell>
          <cell r="E35">
            <v>0.23065089999999999</v>
          </cell>
          <cell r="G35">
            <v>0.21051510000000001</v>
          </cell>
          <cell r="H35">
            <v>0.25078679999999998</v>
          </cell>
        </row>
        <row r="36">
          <cell r="C36" t="str">
            <v>BMI30+_Age1_period2_HB6_Observed</v>
          </cell>
          <cell r="E36">
            <v>0.1554286</v>
          </cell>
          <cell r="G36">
            <v>0.14071890000000001</v>
          </cell>
          <cell r="H36">
            <v>0.1701384</v>
          </cell>
        </row>
        <row r="37">
          <cell r="C37" t="str">
            <v>BMI30+_Age1_period2_HB7_Observed</v>
          </cell>
          <cell r="E37">
            <v>0.21906900000000001</v>
          </cell>
          <cell r="G37">
            <v>0.2058422</v>
          </cell>
          <cell r="H37">
            <v>0.2322959</v>
          </cell>
        </row>
        <row r="38">
          <cell r="C38" t="str">
            <v>BMI30+_Age1_period2_Wales_Observed</v>
          </cell>
          <cell r="E38">
            <v>0.18908349999999999</v>
          </cell>
          <cell r="G38">
            <v>0.1832452</v>
          </cell>
          <cell r="H38">
            <v>0.1949217</v>
          </cell>
        </row>
        <row r="47">
          <cell r="C47" t="str">
            <v>BMI30+_Age2_period2_LA1_Observed</v>
          </cell>
          <cell r="E47">
            <v>0.22670799999999999</v>
          </cell>
          <cell r="G47">
            <v>0.19679759999999999</v>
          </cell>
          <cell r="H47">
            <v>0.25661840000000002</v>
          </cell>
        </row>
        <row r="48">
          <cell r="C48" t="str">
            <v>BMI30+_Age2_period2_LA2_Observed</v>
          </cell>
          <cell r="E48">
            <v>0.2285151</v>
          </cell>
          <cell r="G48">
            <v>0.19901530000000001</v>
          </cell>
          <cell r="H48">
            <v>0.25801489999999999</v>
          </cell>
        </row>
        <row r="49">
          <cell r="C49" t="str">
            <v>BMI30+_Age2_period2_LA3_Observed</v>
          </cell>
          <cell r="E49">
            <v>0.22000059999999999</v>
          </cell>
          <cell r="G49">
            <v>0.19247610000000001</v>
          </cell>
          <cell r="H49">
            <v>0.2475251</v>
          </cell>
        </row>
        <row r="50">
          <cell r="C50" t="str">
            <v>BMI30+_Age2_period2_LA4_Observed</v>
          </cell>
          <cell r="E50">
            <v>0.2513705</v>
          </cell>
          <cell r="G50">
            <v>0.22183320000000001</v>
          </cell>
          <cell r="H50">
            <v>0.28090779999999999</v>
          </cell>
        </row>
        <row r="51">
          <cell r="C51" t="str">
            <v>BMI30+_Age2_period2_LA5_Observed</v>
          </cell>
          <cell r="E51">
            <v>0.26951530000000001</v>
          </cell>
          <cell r="G51">
            <v>0.24034929999999999</v>
          </cell>
          <cell r="H51">
            <v>0.29868129999999998</v>
          </cell>
        </row>
        <row r="52">
          <cell r="C52" t="str">
            <v>BMI30+_Age2_period2_LA6_Observed</v>
          </cell>
          <cell r="E52">
            <v>0.260743</v>
          </cell>
          <cell r="G52">
            <v>0.2313344</v>
          </cell>
          <cell r="H52">
            <v>0.29015170000000001</v>
          </cell>
        </row>
        <row r="53">
          <cell r="C53" t="str">
            <v>BMI30+_Age2_period2_LA7_Observed</v>
          </cell>
          <cell r="E53">
            <v>0.2254784</v>
          </cell>
          <cell r="G53">
            <v>0.1983056</v>
          </cell>
          <cell r="H53">
            <v>0.25265110000000002</v>
          </cell>
        </row>
        <row r="54">
          <cell r="C54" t="str">
            <v>BMI30+_Age2_period2_LA8_Observed</v>
          </cell>
          <cell r="E54">
            <v>0.28144859999999999</v>
          </cell>
          <cell r="G54">
            <v>0.25010640000000001</v>
          </cell>
          <cell r="H54">
            <v>0.31279079999999998</v>
          </cell>
        </row>
        <row r="55">
          <cell r="C55" t="str">
            <v>BMI30+_Age2_period2_LA9_Observed</v>
          </cell>
          <cell r="E55">
            <v>0.2770995</v>
          </cell>
          <cell r="G55">
            <v>0.2464103</v>
          </cell>
          <cell r="H55">
            <v>0.30778860000000002</v>
          </cell>
        </row>
        <row r="56">
          <cell r="C56" t="str">
            <v>BMI30+_Age2_period2_LA10_Observed</v>
          </cell>
          <cell r="E56">
            <v>0.30356260000000002</v>
          </cell>
          <cell r="G56">
            <v>0.27434639999999999</v>
          </cell>
          <cell r="H56">
            <v>0.33277879999999999</v>
          </cell>
        </row>
        <row r="57">
          <cell r="C57" t="str">
            <v>BMI30+_Age2_period2_LA11_Observed</v>
          </cell>
          <cell r="E57">
            <v>0.24995100000000001</v>
          </cell>
          <cell r="G57">
            <v>0.22291179999999999</v>
          </cell>
          <cell r="H57">
            <v>0.27699020000000002</v>
          </cell>
        </row>
        <row r="58">
          <cell r="C58" t="str">
            <v>BMI30+_Age2_period2_LA12_Observed</v>
          </cell>
          <cell r="E58">
            <v>0.28834690000000002</v>
          </cell>
          <cell r="G58">
            <v>0.25772440000000002</v>
          </cell>
          <cell r="H58">
            <v>0.31896930000000001</v>
          </cell>
        </row>
        <row r="59">
          <cell r="C59" t="str">
            <v>BMI30+_Age2_period2_LA13_Observed</v>
          </cell>
          <cell r="E59">
            <v>0.29505290000000001</v>
          </cell>
          <cell r="G59">
            <v>0.26460939999999999</v>
          </cell>
          <cell r="H59">
            <v>0.32549640000000002</v>
          </cell>
        </row>
        <row r="60">
          <cell r="C60" t="str">
            <v>BMI30+_Age2_period2_LA14_Observed</v>
          </cell>
          <cell r="E60">
            <v>0.26404109999999997</v>
          </cell>
          <cell r="G60">
            <v>0.2325796</v>
          </cell>
          <cell r="H60">
            <v>0.2955025</v>
          </cell>
        </row>
        <row r="61">
          <cell r="C61" t="str">
            <v>BMI30+_Age2_period2_LA15_Observed</v>
          </cell>
          <cell r="E61">
            <v>0.26362140000000001</v>
          </cell>
          <cell r="G61">
            <v>0.23749139999999999</v>
          </cell>
          <cell r="H61">
            <v>0.28975139999999999</v>
          </cell>
        </row>
        <row r="62">
          <cell r="C62" t="str">
            <v>BMI30+_Age2_period2_LA16_Observed</v>
          </cell>
          <cell r="E62">
            <v>0.33018760000000003</v>
          </cell>
          <cell r="G62">
            <v>0.30243039999999999</v>
          </cell>
          <cell r="H62">
            <v>0.3579447</v>
          </cell>
        </row>
        <row r="63">
          <cell r="C63" t="str">
            <v>BMI30+_Age2_period2_LA17_Observed</v>
          </cell>
          <cell r="E63">
            <v>0.34845140000000002</v>
          </cell>
          <cell r="G63">
            <v>0.31540790000000002</v>
          </cell>
          <cell r="H63">
            <v>0.38149499999999997</v>
          </cell>
        </row>
        <row r="64">
          <cell r="C64" t="str">
            <v>BMI30+_Age2_period2_LA18_Observed</v>
          </cell>
          <cell r="E64">
            <v>0.32275749999999997</v>
          </cell>
          <cell r="G64">
            <v>0.29112880000000002</v>
          </cell>
          <cell r="H64">
            <v>0.35438629999999999</v>
          </cell>
        </row>
        <row r="65">
          <cell r="C65" t="str">
            <v>BMI30+_Age2_period2_LA19_Observed</v>
          </cell>
          <cell r="E65">
            <v>0.29285070000000002</v>
          </cell>
          <cell r="G65">
            <v>0.2609341</v>
          </cell>
          <cell r="H65">
            <v>0.32476739999999998</v>
          </cell>
        </row>
        <row r="66">
          <cell r="C66" t="str">
            <v>BMI30+_Age2_period2_LA20_Observed</v>
          </cell>
          <cell r="E66">
            <v>0.34009240000000002</v>
          </cell>
          <cell r="G66">
            <v>0.30793150000000002</v>
          </cell>
          <cell r="H66">
            <v>0.37225320000000001</v>
          </cell>
        </row>
        <row r="67">
          <cell r="C67" t="str">
            <v>BMI30+_Age2_period2_LA21_Observed</v>
          </cell>
          <cell r="E67">
            <v>0.22343199999999999</v>
          </cell>
          <cell r="G67">
            <v>0.19496350000000001</v>
          </cell>
          <cell r="H67">
            <v>0.25190059999999997</v>
          </cell>
        </row>
        <row r="68">
          <cell r="C68" t="str">
            <v>BMI30+_Age2_period2_LA22_Observed</v>
          </cell>
          <cell r="E68">
            <v>0.2471033</v>
          </cell>
          <cell r="G68">
            <v>0.215477</v>
          </cell>
          <cell r="H68">
            <v>0.27872960000000002</v>
          </cell>
        </row>
        <row r="69">
          <cell r="C69" t="str">
            <v>BMI30+_Age2_period2_HB1_Observed</v>
          </cell>
          <cell r="E69">
            <v>0.2453205</v>
          </cell>
          <cell r="G69">
            <v>0.2331434</v>
          </cell>
          <cell r="H69">
            <v>0.2574977</v>
          </cell>
        </row>
        <row r="70">
          <cell r="C70" t="str">
            <v>BMI30+_Age2_period2_HB2_Observed</v>
          </cell>
          <cell r="E70">
            <v>0.29134480000000001</v>
          </cell>
          <cell r="G70">
            <v>0.2728295</v>
          </cell>
          <cell r="H70">
            <v>0.30986010000000003</v>
          </cell>
        </row>
        <row r="71">
          <cell r="C71" t="str">
            <v>BMI30+_Age2_period2_HB3_Observed</v>
          </cell>
          <cell r="E71">
            <v>0.2254784</v>
          </cell>
          <cell r="G71">
            <v>0.1983056</v>
          </cell>
          <cell r="H71">
            <v>0.25265110000000002</v>
          </cell>
        </row>
        <row r="72">
          <cell r="C72" t="str">
            <v>BMI30+_Age2_period2_HB4_Observed</v>
          </cell>
          <cell r="E72">
            <v>0.27316620000000003</v>
          </cell>
          <cell r="G72">
            <v>0.25617820000000002</v>
          </cell>
          <cell r="H72">
            <v>0.29015429999999998</v>
          </cell>
        </row>
        <row r="73">
          <cell r="C73" t="str">
            <v>BMI30+_Age2_period2_HB5_Observed</v>
          </cell>
          <cell r="E73">
            <v>0.33367019999999997</v>
          </cell>
          <cell r="G73">
            <v>0.31033670000000002</v>
          </cell>
          <cell r="H73">
            <v>0.35700369999999998</v>
          </cell>
        </row>
        <row r="74">
          <cell r="C74" t="str">
            <v>BMI30+_Age2_period2_HB6_Observed</v>
          </cell>
          <cell r="E74">
            <v>0.26375019999999999</v>
          </cell>
          <cell r="G74">
            <v>0.2432269</v>
          </cell>
          <cell r="H74">
            <v>0.28427360000000002</v>
          </cell>
        </row>
        <row r="75">
          <cell r="C75" t="str">
            <v>BMI30+_Age2_period2_HB7_Observed</v>
          </cell>
          <cell r="E75">
            <v>0.28691870000000003</v>
          </cell>
          <cell r="G75">
            <v>0.27231699999999998</v>
          </cell>
          <cell r="H75">
            <v>0.30152040000000002</v>
          </cell>
        </row>
        <row r="76">
          <cell r="C76" t="str">
            <v>BMI30+_Age2_period2_Wales_Observed</v>
          </cell>
          <cell r="E76">
            <v>0.27386680000000002</v>
          </cell>
          <cell r="G76">
            <v>0.26721050000000002</v>
          </cell>
          <cell r="H76">
            <v>0.28052310000000003</v>
          </cell>
        </row>
        <row r="85">
          <cell r="C85" t="str">
            <v>BMI30+_Age3_period2_LA1_Observed</v>
          </cell>
          <cell r="E85">
            <v>0.21044930000000001</v>
          </cell>
          <cell r="G85">
            <v>0.1788874</v>
          </cell>
          <cell r="H85">
            <v>0.24201120000000001</v>
          </cell>
        </row>
        <row r="86">
          <cell r="C86" t="str">
            <v>BMI30+_Age3_period2_LA2_Observed</v>
          </cell>
          <cell r="E86">
            <v>0.190166</v>
          </cell>
          <cell r="G86">
            <v>0.16034090000000001</v>
          </cell>
          <cell r="H86">
            <v>0.21999109999999999</v>
          </cell>
        </row>
        <row r="87">
          <cell r="C87" t="str">
            <v>BMI30+_Age3_period2_LA3_Observed</v>
          </cell>
          <cell r="E87">
            <v>0.17469129999999999</v>
          </cell>
          <cell r="G87">
            <v>0.14864140000000001</v>
          </cell>
          <cell r="H87">
            <v>0.20074120000000001</v>
          </cell>
        </row>
        <row r="88">
          <cell r="C88" t="str">
            <v>BMI30+_Age3_period2_LA4_Observed</v>
          </cell>
          <cell r="E88">
            <v>0.1697688</v>
          </cell>
          <cell r="G88">
            <v>0.1420052</v>
          </cell>
          <cell r="H88">
            <v>0.1975324</v>
          </cell>
        </row>
        <row r="89">
          <cell r="C89" t="str">
            <v>BMI30+_Age3_period2_LA5_Observed</v>
          </cell>
          <cell r="E89">
            <v>0.19351560000000001</v>
          </cell>
          <cell r="G89">
            <v>0.16235530000000001</v>
          </cell>
          <cell r="H89">
            <v>0.22467590000000001</v>
          </cell>
        </row>
        <row r="90">
          <cell r="C90" t="str">
            <v>BMI30+_Age3_period2_LA6_Observed</v>
          </cell>
          <cell r="E90">
            <v>0.18076490000000001</v>
          </cell>
          <cell r="G90">
            <v>0.14938570000000001</v>
          </cell>
          <cell r="H90">
            <v>0.2121441</v>
          </cell>
        </row>
        <row r="91">
          <cell r="C91" t="str">
            <v>BMI30+_Age3_period2_LA7_Observed</v>
          </cell>
          <cell r="E91">
            <v>0.1913398</v>
          </cell>
          <cell r="G91">
            <v>0.1610132</v>
          </cell>
          <cell r="H91">
            <v>0.22166640000000001</v>
          </cell>
        </row>
        <row r="92">
          <cell r="C92" t="str">
            <v>BMI30+_Age3_period2_LA8_Observed</v>
          </cell>
          <cell r="E92">
            <v>0.17975840000000001</v>
          </cell>
          <cell r="G92">
            <v>0.15060209999999999</v>
          </cell>
          <cell r="H92">
            <v>0.20891480000000001</v>
          </cell>
        </row>
        <row r="93">
          <cell r="C93" t="str">
            <v>BMI30+_Age3_period2_LA9_Observed</v>
          </cell>
          <cell r="E93">
            <v>0.21176610000000001</v>
          </cell>
          <cell r="G93">
            <v>0.17964649999999999</v>
          </cell>
          <cell r="H93">
            <v>0.24388570000000001</v>
          </cell>
        </row>
        <row r="94">
          <cell r="C94" t="str">
            <v>BMI30+_Age3_period2_LA10_Observed</v>
          </cell>
          <cell r="E94">
            <v>0.2185752</v>
          </cell>
          <cell r="G94">
            <v>0.18715419999999999</v>
          </cell>
          <cell r="H94">
            <v>0.2499961</v>
          </cell>
        </row>
        <row r="95">
          <cell r="C95" t="str">
            <v>BMI30+_Age3_period2_LA11_Observed</v>
          </cell>
          <cell r="E95">
            <v>0.19620099999999999</v>
          </cell>
          <cell r="G95">
            <v>0.1685577</v>
          </cell>
          <cell r="H95">
            <v>0.22384419999999999</v>
          </cell>
        </row>
        <row r="96">
          <cell r="C96" t="str">
            <v>BMI30+_Age3_period2_LA12_Observed</v>
          </cell>
          <cell r="E96">
            <v>0.21447169999999999</v>
          </cell>
          <cell r="G96">
            <v>0.18150289999999999</v>
          </cell>
          <cell r="H96">
            <v>0.2474404</v>
          </cell>
        </row>
        <row r="97">
          <cell r="C97" t="str">
            <v>BMI30+_Age3_period2_LA13_Observed</v>
          </cell>
          <cell r="E97">
            <v>0.22658629999999999</v>
          </cell>
          <cell r="G97">
            <v>0.19179379999999999</v>
          </cell>
          <cell r="H97">
            <v>0.26137880000000002</v>
          </cell>
        </row>
        <row r="98">
          <cell r="C98" t="str">
            <v>BMI30+_Age3_period2_LA14_Observed</v>
          </cell>
          <cell r="E98">
            <v>0.20199230000000001</v>
          </cell>
          <cell r="G98">
            <v>0.1727388</v>
          </cell>
          <cell r="H98">
            <v>0.2312458</v>
          </cell>
        </row>
        <row r="99">
          <cell r="C99" t="str">
            <v>BMI30+_Age3_period2_LA15_Observed</v>
          </cell>
          <cell r="E99">
            <v>0.17633869999999999</v>
          </cell>
          <cell r="G99">
            <v>0.148478</v>
          </cell>
          <cell r="H99">
            <v>0.2041994</v>
          </cell>
        </row>
        <row r="100">
          <cell r="C100" t="str">
            <v>BMI30+_Age3_period2_LA16_Observed</v>
          </cell>
          <cell r="E100">
            <v>0.1857878</v>
          </cell>
          <cell r="G100">
            <v>0.158081</v>
          </cell>
          <cell r="H100">
            <v>0.21349470000000001</v>
          </cell>
        </row>
        <row r="101">
          <cell r="C101" t="str">
            <v>BMI30+_Age3_period2_LA17_Observed</v>
          </cell>
          <cell r="E101">
            <v>0.22753190000000001</v>
          </cell>
          <cell r="G101">
            <v>0.1916503</v>
          </cell>
          <cell r="H101">
            <v>0.26341360000000003</v>
          </cell>
        </row>
        <row r="102">
          <cell r="C102" t="str">
            <v>BMI30+_Age3_period2_LA18_Observed</v>
          </cell>
          <cell r="E102">
            <v>0.22084110000000001</v>
          </cell>
          <cell r="G102">
            <v>0.18688370000000001</v>
          </cell>
          <cell r="H102">
            <v>0.25479849999999998</v>
          </cell>
        </row>
        <row r="103">
          <cell r="C103" t="str">
            <v>BMI30+_Age3_period2_LA19_Observed</v>
          </cell>
          <cell r="E103">
            <v>0.237488</v>
          </cell>
          <cell r="G103">
            <v>0.20200380000000001</v>
          </cell>
          <cell r="H103">
            <v>0.2729722</v>
          </cell>
        </row>
        <row r="104">
          <cell r="C104" t="str">
            <v>BMI30+_Age3_period2_LA20_Observed</v>
          </cell>
          <cell r="E104">
            <v>0.25135010000000002</v>
          </cell>
          <cell r="G104">
            <v>0.21467130000000001</v>
          </cell>
          <cell r="H104">
            <v>0.28802889999999998</v>
          </cell>
        </row>
        <row r="105">
          <cell r="C105" t="str">
            <v>BMI30+_Age3_period2_LA21_Observed</v>
          </cell>
          <cell r="E105">
            <v>0.1755757</v>
          </cell>
          <cell r="G105">
            <v>0.14558090000000001</v>
          </cell>
          <cell r="H105">
            <v>0.20557059999999999</v>
          </cell>
        </row>
        <row r="106">
          <cell r="C106" t="str">
            <v>BMI30+_Age3_period2_LA22_Observed</v>
          </cell>
          <cell r="E106">
            <v>0.2437645</v>
          </cell>
          <cell r="G106">
            <v>0.20794180000000001</v>
          </cell>
          <cell r="H106">
            <v>0.27958719999999998</v>
          </cell>
        </row>
        <row r="107">
          <cell r="C107" t="str">
            <v>BMI30+_Age3_period2_HB1_Observed</v>
          </cell>
          <cell r="E107">
            <v>0.18564610000000001</v>
          </cell>
          <cell r="G107">
            <v>0.1733779</v>
          </cell>
          <cell r="H107">
            <v>0.19791420000000001</v>
          </cell>
        </row>
        <row r="108">
          <cell r="C108" t="str">
            <v>BMI30+_Age3_period2_HB2_Observed</v>
          </cell>
          <cell r="E108">
            <v>0.20843600000000001</v>
          </cell>
          <cell r="G108">
            <v>0.1893985</v>
          </cell>
          <cell r="H108">
            <v>0.22747339999999999</v>
          </cell>
        </row>
        <row r="109">
          <cell r="C109" t="str">
            <v>BMI30+_Age3_period2_HB3_Observed</v>
          </cell>
          <cell r="E109">
            <v>0.1913398</v>
          </cell>
          <cell r="G109">
            <v>0.1610132</v>
          </cell>
          <cell r="H109">
            <v>0.22166640000000001</v>
          </cell>
        </row>
        <row r="110">
          <cell r="C110" t="str">
            <v>BMI30+_Age3_period2_HB4_Observed</v>
          </cell>
          <cell r="E110">
            <v>0.209041</v>
          </cell>
          <cell r="G110">
            <v>0.19086330000000001</v>
          </cell>
          <cell r="H110">
            <v>0.2272187</v>
          </cell>
        </row>
        <row r="111">
          <cell r="C111" t="str">
            <v>BMI30+_Age3_period2_HB5_Observed</v>
          </cell>
          <cell r="E111">
            <v>0.19351160000000001</v>
          </cell>
          <cell r="G111">
            <v>0.16996790000000001</v>
          </cell>
          <cell r="H111">
            <v>0.21705530000000001</v>
          </cell>
        </row>
        <row r="112">
          <cell r="C112" t="str">
            <v>BMI30+_Age3_period2_HB6_Observed</v>
          </cell>
          <cell r="E112">
            <v>0.1859171</v>
          </cell>
          <cell r="G112">
            <v>0.16530790000000001</v>
          </cell>
          <cell r="H112">
            <v>0.2065263</v>
          </cell>
        </row>
        <row r="113">
          <cell r="C113" t="str">
            <v>BMI30+_Age3_period2_HB7_Observed</v>
          </cell>
          <cell r="E113">
            <v>0.22467899999999999</v>
          </cell>
          <cell r="G113">
            <v>0.2085428</v>
          </cell>
          <cell r="H113">
            <v>0.2408151</v>
          </cell>
        </row>
        <row r="114">
          <cell r="C114" t="str">
            <v>BMI30+_Age3_period2_Wales_Observed</v>
          </cell>
          <cell r="E114">
            <v>0.2006493</v>
          </cell>
          <cell r="G114">
            <v>0.19375000000000001</v>
          </cell>
          <cell r="H114">
            <v>0.2075487</v>
          </cell>
        </row>
      </sheetData>
      <sheetData sheetId="7">
        <row r="9">
          <cell r="C9" t="str">
            <v>Age1_period1_LA1_Missing</v>
          </cell>
          <cell r="G9">
            <v>43.07</v>
          </cell>
          <cell r="H9">
            <v>541.75</v>
          </cell>
        </row>
        <row r="10">
          <cell r="C10" t="str">
            <v>Age1_period1_LA2_Missing</v>
          </cell>
          <cell r="G10">
            <v>97.22</v>
          </cell>
          <cell r="H10">
            <v>998.59</v>
          </cell>
        </row>
        <row r="11">
          <cell r="C11" t="str">
            <v>Age1_period1_LA3_Missing</v>
          </cell>
          <cell r="G11">
            <v>64.430000000000007</v>
          </cell>
          <cell r="H11">
            <v>879.21</v>
          </cell>
        </row>
        <row r="12">
          <cell r="C12" t="str">
            <v>Age1_period1_LA4_Missing</v>
          </cell>
          <cell r="G12">
            <v>79.180000000000007</v>
          </cell>
          <cell r="H12">
            <v>854.13</v>
          </cell>
        </row>
        <row r="13">
          <cell r="C13" t="str">
            <v>Age1_period1_LA5_Missing</v>
          </cell>
          <cell r="G13">
            <v>96.1</v>
          </cell>
          <cell r="H13">
            <v>1368.28</v>
          </cell>
        </row>
        <row r="14">
          <cell r="C14" t="str">
            <v>Age1_period1_LA6_Missing</v>
          </cell>
          <cell r="G14">
            <v>97.99</v>
          </cell>
          <cell r="H14">
            <v>1149.8900000000001</v>
          </cell>
        </row>
        <row r="15">
          <cell r="C15" t="str">
            <v>Age1_period1_LA7_Missing</v>
          </cell>
          <cell r="G15">
            <v>79.599999999999994</v>
          </cell>
          <cell r="H15">
            <v>1003.7</v>
          </cell>
        </row>
        <row r="16">
          <cell r="C16" t="str">
            <v>Age1_period1_LA8_Missing</v>
          </cell>
          <cell r="G16">
            <v>59.09</v>
          </cell>
          <cell r="H16">
            <v>658.27</v>
          </cell>
        </row>
        <row r="17">
          <cell r="C17" t="str">
            <v>Age1_period1_LA9_Missing</v>
          </cell>
          <cell r="G17">
            <v>82.34</v>
          </cell>
          <cell r="H17">
            <v>892.05</v>
          </cell>
        </row>
        <row r="18">
          <cell r="C18" t="str">
            <v>Age1_period1_LA10_Missing</v>
          </cell>
          <cell r="G18">
            <v>136.47999999999999</v>
          </cell>
          <cell r="H18">
            <v>1420.02</v>
          </cell>
        </row>
        <row r="19">
          <cell r="C19" t="str">
            <v>Age1_period1_LA11_Missing</v>
          </cell>
          <cell r="G19">
            <v>193.81</v>
          </cell>
          <cell r="H19">
            <v>2071.81</v>
          </cell>
        </row>
        <row r="20">
          <cell r="C20" t="str">
            <v>Age1_period1_LA12_Missing</v>
          </cell>
          <cell r="G20">
            <v>103.16</v>
          </cell>
          <cell r="H20">
            <v>1208.5999999999999</v>
          </cell>
        </row>
        <row r="21">
          <cell r="C21" t="str">
            <v>Age1_period1_LA13_Missing</v>
          </cell>
          <cell r="G21">
            <v>90.42</v>
          </cell>
          <cell r="H21">
            <v>1167.26</v>
          </cell>
        </row>
        <row r="22">
          <cell r="C22" t="str">
            <v>Age1_period1_LA14_Missing</v>
          </cell>
          <cell r="G22">
            <v>84.17</v>
          </cell>
          <cell r="H22">
            <v>1125.5</v>
          </cell>
        </row>
        <row r="23">
          <cell r="C23" t="str">
            <v>Age1_period1_LA15_Missing</v>
          </cell>
          <cell r="G23">
            <v>317.66000000000003</v>
          </cell>
          <cell r="H23">
            <v>3612.87</v>
          </cell>
        </row>
        <row r="24">
          <cell r="C24" t="str">
            <v>Age1_period1_LA16_Missing</v>
          </cell>
          <cell r="G24">
            <v>188.74</v>
          </cell>
          <cell r="H24">
            <v>2186.7800000000002</v>
          </cell>
        </row>
        <row r="25">
          <cell r="C25" t="str">
            <v>Age1_period1_LA17_Missing</v>
          </cell>
          <cell r="G25">
            <v>42.2</v>
          </cell>
          <cell r="H25">
            <v>507.86</v>
          </cell>
        </row>
        <row r="26">
          <cell r="C26" t="str">
            <v>Age1_period1_LA18_Missing</v>
          </cell>
          <cell r="G26">
            <v>120.29</v>
          </cell>
          <cell r="H26">
            <v>1574.48</v>
          </cell>
        </row>
        <row r="27">
          <cell r="C27" t="str">
            <v>Age1_period1_LA19_Missing</v>
          </cell>
          <cell r="G27">
            <v>62.14</v>
          </cell>
          <cell r="H27">
            <v>622.66</v>
          </cell>
        </row>
        <row r="28">
          <cell r="C28" t="str">
            <v>Age1_period1_LA20_Missing</v>
          </cell>
          <cell r="G28">
            <v>61.74</v>
          </cell>
          <cell r="H28">
            <v>806.42</v>
          </cell>
        </row>
        <row r="29">
          <cell r="C29" t="str">
            <v>Age1_period1_LA21_Missing</v>
          </cell>
          <cell r="G29">
            <v>66.709999999999994</v>
          </cell>
          <cell r="H29">
            <v>710.19</v>
          </cell>
        </row>
        <row r="30">
          <cell r="C30" t="str">
            <v>Age1_period1_LA22_Missing</v>
          </cell>
          <cell r="G30">
            <v>124.19</v>
          </cell>
          <cell r="H30">
            <v>1279.74</v>
          </cell>
        </row>
        <row r="31">
          <cell r="C31" t="str">
            <v>Age1_period1_HB1_Missing</v>
          </cell>
          <cell r="G31">
            <v>477.99</v>
          </cell>
          <cell r="H31">
            <v>5791.86</v>
          </cell>
        </row>
        <row r="32">
          <cell r="C32" t="str">
            <v>Age1_period1_HB2_Missing</v>
          </cell>
          <cell r="G32">
            <v>277.91000000000003</v>
          </cell>
          <cell r="H32">
            <v>2970.33</v>
          </cell>
        </row>
        <row r="33">
          <cell r="C33" t="str">
            <v>Age1_period1_HB3_Missing</v>
          </cell>
          <cell r="G33">
            <v>79.599999999999994</v>
          </cell>
          <cell r="H33">
            <v>1003.7</v>
          </cell>
        </row>
        <row r="34">
          <cell r="C34" t="str">
            <v>Age1_period1_HB4_Missing</v>
          </cell>
          <cell r="G34">
            <v>387.38</v>
          </cell>
          <cell r="H34">
            <v>4447.67</v>
          </cell>
        </row>
        <row r="35">
          <cell r="C35" t="str">
            <v>Age1_period1_HB5_Missing</v>
          </cell>
          <cell r="G35">
            <v>230.94</v>
          </cell>
          <cell r="H35">
            <v>2694.64</v>
          </cell>
        </row>
        <row r="36">
          <cell r="C36" t="str">
            <v>Age1_period1_HB6_Missing</v>
          </cell>
          <cell r="G36">
            <v>401.83</v>
          </cell>
          <cell r="H36">
            <v>4738.37</v>
          </cell>
        </row>
        <row r="37">
          <cell r="C37" t="str">
            <v>Age1_period1_HB7_Missing</v>
          </cell>
          <cell r="G37">
            <v>435.07</v>
          </cell>
          <cell r="H37">
            <v>4993.4799999999996</v>
          </cell>
        </row>
        <row r="38">
          <cell r="C38" t="str">
            <v>Age1_period1_Wales_Missing</v>
          </cell>
          <cell r="G38">
            <v>2290.73</v>
          </cell>
          <cell r="H38">
            <v>26640.05</v>
          </cell>
        </row>
        <row r="47">
          <cell r="C47" t="str">
            <v>Age2_period1_LA1_Missing</v>
          </cell>
          <cell r="G47">
            <v>19.84</v>
          </cell>
          <cell r="H47">
            <v>500.22</v>
          </cell>
        </row>
        <row r="48">
          <cell r="C48" t="str">
            <v>Age2_period1_LA2_Missing</v>
          </cell>
          <cell r="G48">
            <v>44.02</v>
          </cell>
          <cell r="H48">
            <v>718.86</v>
          </cell>
        </row>
        <row r="49">
          <cell r="C49" t="str">
            <v>Age2_period1_LA3_Missing</v>
          </cell>
          <cell r="G49">
            <v>35.020000000000003</v>
          </cell>
          <cell r="H49">
            <v>696.87</v>
          </cell>
        </row>
        <row r="50">
          <cell r="C50" t="str">
            <v>Age2_period1_LA4_Missing</v>
          </cell>
          <cell r="G50">
            <v>37.24</v>
          </cell>
          <cell r="H50">
            <v>598.69000000000005</v>
          </cell>
        </row>
        <row r="51">
          <cell r="C51" t="str">
            <v>Age2_period1_LA5_Missing</v>
          </cell>
          <cell r="G51">
            <v>57.12</v>
          </cell>
          <cell r="H51">
            <v>980.64</v>
          </cell>
        </row>
        <row r="52">
          <cell r="C52" t="str">
            <v>Age2_period1_LA6_Missing</v>
          </cell>
          <cell r="G52">
            <v>37.25</v>
          </cell>
          <cell r="H52">
            <v>826.16</v>
          </cell>
        </row>
        <row r="53">
          <cell r="C53" t="str">
            <v>Age2_period1_LA7_Missing</v>
          </cell>
          <cell r="G53">
            <v>27.56</v>
          </cell>
          <cell r="H53">
            <v>862.47</v>
          </cell>
        </row>
        <row r="54">
          <cell r="C54" t="str">
            <v>Age2_period1_LA8_Missing</v>
          </cell>
          <cell r="G54">
            <v>24.85</v>
          </cell>
          <cell r="H54">
            <v>507.2</v>
          </cell>
        </row>
        <row r="55">
          <cell r="C55" t="str">
            <v>Age2_period1_LA9_Missing</v>
          </cell>
          <cell r="G55">
            <v>26.57</v>
          </cell>
          <cell r="H55">
            <v>816.22</v>
          </cell>
        </row>
        <row r="56">
          <cell r="C56" t="str">
            <v>Age2_period1_LA10_Missing</v>
          </cell>
          <cell r="G56">
            <v>63.93</v>
          </cell>
          <cell r="H56">
            <v>1173</v>
          </cell>
        </row>
        <row r="57">
          <cell r="C57" t="str">
            <v>Age2_period1_LA11_Missing</v>
          </cell>
          <cell r="G57">
            <v>62.2</v>
          </cell>
          <cell r="H57">
            <v>1429.75</v>
          </cell>
        </row>
        <row r="58">
          <cell r="C58" t="str">
            <v>Age2_period1_LA12_Missing</v>
          </cell>
          <cell r="G58">
            <v>47.19</v>
          </cell>
          <cell r="H58">
            <v>868.66</v>
          </cell>
        </row>
        <row r="59">
          <cell r="C59" t="str">
            <v>Age2_period1_LA13_Missing</v>
          </cell>
          <cell r="G59">
            <v>40.75</v>
          </cell>
          <cell r="H59">
            <v>841.1</v>
          </cell>
        </row>
        <row r="60">
          <cell r="C60" t="str">
            <v>Age2_period1_LA14_Missing</v>
          </cell>
          <cell r="G60">
            <v>26.21</v>
          </cell>
          <cell r="H60">
            <v>725.83</v>
          </cell>
        </row>
        <row r="61">
          <cell r="C61" t="str">
            <v>Age2_period1_LA15_Missing</v>
          </cell>
          <cell r="G61">
            <v>85.09</v>
          </cell>
          <cell r="H61">
            <v>1594.7</v>
          </cell>
        </row>
        <row r="62">
          <cell r="C62" t="str">
            <v>Age2_period1_LA16_Missing</v>
          </cell>
          <cell r="G62">
            <v>61.83</v>
          </cell>
          <cell r="H62">
            <v>1427.38</v>
          </cell>
        </row>
        <row r="63">
          <cell r="C63" t="str">
            <v>Age2_period1_LA17_Missing</v>
          </cell>
          <cell r="G63">
            <v>17.89</v>
          </cell>
          <cell r="H63">
            <v>356.93</v>
          </cell>
        </row>
        <row r="64">
          <cell r="C64" t="str">
            <v>Age2_period1_LA18_Missing</v>
          </cell>
          <cell r="G64">
            <v>47</v>
          </cell>
          <cell r="H64">
            <v>1027.8699999999999</v>
          </cell>
        </row>
        <row r="65">
          <cell r="C65" t="str">
            <v>Age2_period1_LA19_Missing</v>
          </cell>
          <cell r="G65">
            <v>26.54</v>
          </cell>
          <cell r="H65">
            <v>441.39</v>
          </cell>
        </row>
        <row r="66">
          <cell r="C66" t="str">
            <v>Age2_period1_LA20_Missing</v>
          </cell>
          <cell r="G66">
            <v>28.21</v>
          </cell>
          <cell r="H66">
            <v>542.35</v>
          </cell>
        </row>
        <row r="67">
          <cell r="C67" t="str">
            <v>Age2_period1_LA21_Missing</v>
          </cell>
          <cell r="G67">
            <v>28.74</v>
          </cell>
          <cell r="H67">
            <v>570.59</v>
          </cell>
        </row>
        <row r="68">
          <cell r="C68" t="str">
            <v>Age2_period1_LA22_Missing</v>
          </cell>
          <cell r="G68">
            <v>48.36</v>
          </cell>
          <cell r="H68">
            <v>860.39</v>
          </cell>
        </row>
        <row r="69">
          <cell r="C69" t="str">
            <v>Age2_period1_HB1_Missing</v>
          </cell>
          <cell r="G69">
            <v>230.49</v>
          </cell>
          <cell r="H69">
            <v>4321.4399999999996</v>
          </cell>
        </row>
        <row r="70">
          <cell r="C70" t="str">
            <v>Age2_period1_HB2_Missing</v>
          </cell>
          <cell r="G70">
            <v>115.35</v>
          </cell>
          <cell r="H70">
            <v>2496.42</v>
          </cell>
        </row>
        <row r="71">
          <cell r="C71" t="str">
            <v>Age2_period1_HB3_Missing</v>
          </cell>
          <cell r="G71">
            <v>27.56</v>
          </cell>
          <cell r="H71">
            <v>862.47</v>
          </cell>
        </row>
        <row r="72">
          <cell r="C72" t="str">
            <v>Age2_period1_HB4_Missing</v>
          </cell>
          <cell r="G72">
            <v>150.13999999999999</v>
          </cell>
          <cell r="H72">
            <v>3139.5</v>
          </cell>
        </row>
        <row r="73">
          <cell r="C73" t="str">
            <v>Age2_period1_HB5_Missing</v>
          </cell>
          <cell r="G73">
            <v>79.72</v>
          </cell>
          <cell r="H73">
            <v>1784.31</v>
          </cell>
        </row>
        <row r="74">
          <cell r="C74" t="str">
            <v>Age2_period1_HB6_Missing</v>
          </cell>
          <cell r="G74">
            <v>111.31</v>
          </cell>
          <cell r="H74">
            <v>2320.52</v>
          </cell>
        </row>
        <row r="75">
          <cell r="C75" t="str">
            <v>Age2_period1_HB7_Missing</v>
          </cell>
          <cell r="G75">
            <v>178.85</v>
          </cell>
          <cell r="H75">
            <v>3442.59</v>
          </cell>
        </row>
        <row r="76">
          <cell r="C76" t="str">
            <v>Age2_period1_Wales_Missing</v>
          </cell>
          <cell r="G76">
            <v>893.42</v>
          </cell>
          <cell r="H76">
            <v>18367.25</v>
          </cell>
        </row>
        <row r="85">
          <cell r="C85" t="str">
            <v>Age3_period1_LA1_Missing</v>
          </cell>
          <cell r="G85">
            <v>21.45</v>
          </cell>
          <cell r="H85">
            <v>336.07</v>
          </cell>
        </row>
        <row r="86">
          <cell r="C86" t="str">
            <v>Age3_period1_LA2_Missing</v>
          </cell>
          <cell r="G86">
            <v>28.75</v>
          </cell>
          <cell r="H86">
            <v>561.41</v>
          </cell>
        </row>
        <row r="87">
          <cell r="C87" t="str">
            <v>Age3_period1_LA3_Missing</v>
          </cell>
          <cell r="G87">
            <v>40.5</v>
          </cell>
          <cell r="H87">
            <v>621.01</v>
          </cell>
        </row>
        <row r="88">
          <cell r="C88" t="str">
            <v>Age3_period1_LA4_Missing</v>
          </cell>
          <cell r="G88">
            <v>28.46</v>
          </cell>
          <cell r="H88">
            <v>404.12</v>
          </cell>
        </row>
        <row r="89">
          <cell r="C89" t="str">
            <v>Age3_period1_LA5_Missing</v>
          </cell>
          <cell r="G89">
            <v>43.02</v>
          </cell>
          <cell r="H89">
            <v>548.67999999999995</v>
          </cell>
        </row>
        <row r="90">
          <cell r="C90" t="str">
            <v>Age3_period1_LA6_Missing</v>
          </cell>
          <cell r="G90">
            <v>34.42</v>
          </cell>
          <cell r="H90">
            <v>542.57000000000005</v>
          </cell>
        </row>
        <row r="91">
          <cell r="C91" t="str">
            <v>Age3_period1_LA7_Missing</v>
          </cell>
          <cell r="G91">
            <v>50.04</v>
          </cell>
          <cell r="H91">
            <v>678.03</v>
          </cell>
        </row>
        <row r="92">
          <cell r="C92" t="str">
            <v>Age3_period1_LA8_Missing</v>
          </cell>
          <cell r="G92">
            <v>22.54</v>
          </cell>
          <cell r="H92">
            <v>373.9</v>
          </cell>
        </row>
        <row r="93">
          <cell r="C93" t="str">
            <v>Age3_period1_LA9_Missing</v>
          </cell>
          <cell r="G93">
            <v>42.98</v>
          </cell>
          <cell r="H93">
            <v>609.59</v>
          </cell>
        </row>
        <row r="94">
          <cell r="C94" t="str">
            <v>Age3_period1_LA10_Missing</v>
          </cell>
          <cell r="G94">
            <v>60.58</v>
          </cell>
          <cell r="H94">
            <v>926.99</v>
          </cell>
        </row>
        <row r="95">
          <cell r="C95" t="str">
            <v>Age3_period1_LA11_Missing</v>
          </cell>
          <cell r="G95">
            <v>58.43</v>
          </cell>
          <cell r="H95">
            <v>996.41</v>
          </cell>
        </row>
        <row r="96">
          <cell r="C96" t="str">
            <v>Age3_period1_LA12_Missing</v>
          </cell>
          <cell r="G96">
            <v>30.98</v>
          </cell>
          <cell r="H96">
            <v>592.37</v>
          </cell>
        </row>
        <row r="97">
          <cell r="C97" t="str">
            <v>Age3_period1_LA13_Missing</v>
          </cell>
          <cell r="G97">
            <v>33.630000000000003</v>
          </cell>
          <cell r="H97">
            <v>570.64</v>
          </cell>
        </row>
        <row r="98">
          <cell r="C98" t="str">
            <v>Age3_period1_LA14_Missing</v>
          </cell>
          <cell r="G98">
            <v>34.770000000000003</v>
          </cell>
          <cell r="H98">
            <v>505.2</v>
          </cell>
        </row>
        <row r="99">
          <cell r="C99" t="str">
            <v>Age3_period1_LA15_Missing</v>
          </cell>
          <cell r="G99">
            <v>63.24</v>
          </cell>
          <cell r="H99">
            <v>1012.97</v>
          </cell>
        </row>
        <row r="100">
          <cell r="C100" t="str">
            <v>Age3_period1_LA16_Missing</v>
          </cell>
          <cell r="G100">
            <v>72.42</v>
          </cell>
          <cell r="H100">
            <v>845.57</v>
          </cell>
        </row>
        <row r="101">
          <cell r="C101" t="str">
            <v>Age3_period1_LA17_Missing</v>
          </cell>
          <cell r="G101">
            <v>13.39</v>
          </cell>
          <cell r="H101">
            <v>201.9</v>
          </cell>
        </row>
        <row r="102">
          <cell r="C102" t="str">
            <v>Age3_period1_LA18_Missing</v>
          </cell>
          <cell r="G102">
            <v>42.05</v>
          </cell>
          <cell r="H102">
            <v>651.26</v>
          </cell>
        </row>
        <row r="103">
          <cell r="C103" t="str">
            <v>Age3_period1_LA19_Missing</v>
          </cell>
          <cell r="G103">
            <v>20.260000000000002</v>
          </cell>
          <cell r="H103">
            <v>276.41000000000003</v>
          </cell>
        </row>
        <row r="104">
          <cell r="C104" t="str">
            <v>Age3_period1_LA20_Missing</v>
          </cell>
          <cell r="G104">
            <v>25.22</v>
          </cell>
          <cell r="H104">
            <v>368.04</v>
          </cell>
        </row>
        <row r="105">
          <cell r="C105" t="str">
            <v>Age3_period1_LA21_Missing</v>
          </cell>
          <cell r="G105">
            <v>25.13</v>
          </cell>
          <cell r="H105">
            <v>405.63</v>
          </cell>
        </row>
        <row r="106">
          <cell r="C106" t="str">
            <v>Age3_period1_LA22_Missing</v>
          </cell>
          <cell r="G106">
            <v>45.87</v>
          </cell>
          <cell r="H106">
            <v>533.95000000000005</v>
          </cell>
        </row>
        <row r="107">
          <cell r="C107" t="str">
            <v>Age3_period1_HB1_Missing</v>
          </cell>
          <cell r="G107">
            <v>196.59</v>
          </cell>
          <cell r="H107">
            <v>3013.85</v>
          </cell>
        </row>
        <row r="108">
          <cell r="C108" t="str">
            <v>Age3_period1_HB2_Missing</v>
          </cell>
          <cell r="G108">
            <v>126.1</v>
          </cell>
          <cell r="H108">
            <v>1910.49</v>
          </cell>
        </row>
        <row r="109">
          <cell r="C109" t="str">
            <v>Age3_period1_HB3_Missing</v>
          </cell>
          <cell r="G109">
            <v>50.04</v>
          </cell>
          <cell r="H109">
            <v>678.03</v>
          </cell>
        </row>
        <row r="110">
          <cell r="C110" t="str">
            <v>Age3_period1_HB4_Missing</v>
          </cell>
          <cell r="G110">
            <v>123.04</v>
          </cell>
          <cell r="H110">
            <v>2159.42</v>
          </cell>
        </row>
        <row r="111">
          <cell r="C111" t="str">
            <v>Age3_period1_HB5_Missing</v>
          </cell>
          <cell r="G111">
            <v>85.81</v>
          </cell>
          <cell r="H111">
            <v>1047.47</v>
          </cell>
        </row>
        <row r="112">
          <cell r="C112" t="str">
            <v>Age3_period1_HB6_Missing</v>
          </cell>
          <cell r="G112">
            <v>98.01</v>
          </cell>
          <cell r="H112">
            <v>1518.16</v>
          </cell>
        </row>
        <row r="113">
          <cell r="C113" t="str">
            <v>Age3_period1_HB7_Missing</v>
          </cell>
          <cell r="G113">
            <v>158.53</v>
          </cell>
          <cell r="H113">
            <v>2235.2800000000002</v>
          </cell>
        </row>
        <row r="114">
          <cell r="C114" t="str">
            <v>Age3_period1_Wales_Missing</v>
          </cell>
          <cell r="G114">
            <v>838.13</v>
          </cell>
          <cell r="H114">
            <v>12562.69</v>
          </cell>
        </row>
      </sheetData>
      <sheetData sheetId="8">
        <row r="9">
          <cell r="C9" t="str">
            <v>Age1_period2_LA1_Missing</v>
          </cell>
          <cell r="G9">
            <v>77.319999999999993</v>
          </cell>
          <cell r="H9">
            <v>595.84</v>
          </cell>
        </row>
        <row r="10">
          <cell r="C10" t="str">
            <v>Age1_period2_LA2_Missing</v>
          </cell>
          <cell r="G10">
            <v>128.44999999999999</v>
          </cell>
          <cell r="H10">
            <v>1053.6300000000001</v>
          </cell>
        </row>
        <row r="11">
          <cell r="C11" t="str">
            <v>Age1_period2_LA3_Missing</v>
          </cell>
          <cell r="G11">
            <v>96.78</v>
          </cell>
          <cell r="H11">
            <v>907.33</v>
          </cell>
        </row>
        <row r="12">
          <cell r="C12" t="str">
            <v>Age1_period2_LA4_Missing</v>
          </cell>
          <cell r="G12">
            <v>95.01</v>
          </cell>
          <cell r="H12">
            <v>844.64</v>
          </cell>
        </row>
        <row r="13">
          <cell r="C13" t="str">
            <v>Age1_period2_LA5_Missing</v>
          </cell>
          <cell r="G13">
            <v>171.3</v>
          </cell>
          <cell r="H13">
            <v>1393.84</v>
          </cell>
        </row>
        <row r="14">
          <cell r="C14" t="str">
            <v>Age1_period2_LA6_Missing</v>
          </cell>
          <cell r="G14">
            <v>147.41999999999999</v>
          </cell>
          <cell r="H14">
            <v>1345.01</v>
          </cell>
        </row>
        <row r="15">
          <cell r="C15" t="str">
            <v>Age1_period2_LA7_Missing</v>
          </cell>
          <cell r="G15">
            <v>114.45</v>
          </cell>
          <cell r="H15">
            <v>1050.33</v>
          </cell>
        </row>
        <row r="16">
          <cell r="C16" t="str">
            <v>Age1_period2_LA8_Missing</v>
          </cell>
          <cell r="G16">
            <v>77.62</v>
          </cell>
          <cell r="H16">
            <v>780.46</v>
          </cell>
        </row>
        <row r="17">
          <cell r="C17" t="str">
            <v>Age1_period2_LA9_Missing</v>
          </cell>
          <cell r="G17">
            <v>114.03</v>
          </cell>
          <cell r="H17">
            <v>994.64</v>
          </cell>
        </row>
        <row r="18">
          <cell r="C18" t="str">
            <v>Age1_period2_LA10_Missing</v>
          </cell>
          <cell r="G18">
            <v>157.54</v>
          </cell>
          <cell r="H18">
            <v>1531.35</v>
          </cell>
        </row>
        <row r="19">
          <cell r="C19" t="str">
            <v>Age1_period2_LA11_Missing</v>
          </cell>
          <cell r="G19">
            <v>253.31</v>
          </cell>
          <cell r="H19">
            <v>2321.9899999999998</v>
          </cell>
        </row>
        <row r="20">
          <cell r="C20" t="str">
            <v>Age1_period2_LA12_Missing</v>
          </cell>
          <cell r="G20">
            <v>162.58000000000001</v>
          </cell>
          <cell r="H20">
            <v>1293.99</v>
          </cell>
        </row>
        <row r="21">
          <cell r="C21" t="str">
            <v>Age1_period2_LA13_Missing</v>
          </cell>
          <cell r="G21">
            <v>119.46</v>
          </cell>
          <cell r="H21">
            <v>1299.97</v>
          </cell>
        </row>
        <row r="22">
          <cell r="C22" t="str">
            <v>Age1_period2_LA14_Missing</v>
          </cell>
          <cell r="G22">
            <v>105.6</v>
          </cell>
          <cell r="H22">
            <v>1074.5899999999999</v>
          </cell>
        </row>
        <row r="23">
          <cell r="C23" t="str">
            <v>Age1_period2_LA15_Missing</v>
          </cell>
          <cell r="G23">
            <v>387.58</v>
          </cell>
          <cell r="H23">
            <v>4027.26</v>
          </cell>
        </row>
        <row r="24">
          <cell r="C24" t="str">
            <v>Age1_period2_LA16_Missing</v>
          </cell>
          <cell r="G24">
            <v>249.41</v>
          </cell>
          <cell r="H24">
            <v>2329.5500000000002</v>
          </cell>
        </row>
        <row r="25">
          <cell r="C25" t="str">
            <v>Age1_period2_LA17_Missing</v>
          </cell>
          <cell r="G25">
            <v>64.28</v>
          </cell>
          <cell r="H25">
            <v>570.41</v>
          </cell>
        </row>
        <row r="26">
          <cell r="C26" t="str">
            <v>Age1_period2_LA18_Missing</v>
          </cell>
          <cell r="G26">
            <v>202.41</v>
          </cell>
          <cell r="H26">
            <v>1723.29</v>
          </cell>
        </row>
        <row r="27">
          <cell r="C27" t="str">
            <v>Age1_period2_LA19_Missing</v>
          </cell>
          <cell r="G27">
            <v>80.099999999999994</v>
          </cell>
          <cell r="H27">
            <v>652.09</v>
          </cell>
        </row>
        <row r="28">
          <cell r="C28" t="str">
            <v>Age1_period2_LA20_Missing</v>
          </cell>
          <cell r="G28">
            <v>112.1</v>
          </cell>
          <cell r="H28">
            <v>876.98</v>
          </cell>
        </row>
        <row r="29">
          <cell r="C29" t="str">
            <v>Age1_period2_LA21_Missing</v>
          </cell>
          <cell r="G29">
            <v>79.78</v>
          </cell>
          <cell r="H29">
            <v>742.18</v>
          </cell>
        </row>
        <row r="30">
          <cell r="C30" t="str">
            <v>Age1_period2_LA22_Missing</v>
          </cell>
          <cell r="G30">
            <v>193.72</v>
          </cell>
          <cell r="H30">
            <v>1426.6</v>
          </cell>
        </row>
        <row r="31">
          <cell r="C31" t="str">
            <v>Age1_period2_HB1_Missing</v>
          </cell>
          <cell r="G31">
            <v>716.28</v>
          </cell>
          <cell r="H31">
            <v>6140.28</v>
          </cell>
        </row>
        <row r="32">
          <cell r="C32" t="str">
            <v>Age1_period2_HB2_Missing</v>
          </cell>
          <cell r="G32">
            <v>349.18</v>
          </cell>
          <cell r="H32">
            <v>3306.45</v>
          </cell>
        </row>
        <row r="33">
          <cell r="C33" t="str">
            <v>Age1_period2_HB3_Missing</v>
          </cell>
          <cell r="G33">
            <v>114.45</v>
          </cell>
          <cell r="H33">
            <v>1050.33</v>
          </cell>
        </row>
        <row r="34">
          <cell r="C34" t="str">
            <v>Age1_period2_HB4_Missing</v>
          </cell>
          <cell r="G34">
            <v>535.34</v>
          </cell>
          <cell r="H34">
            <v>4915.95</v>
          </cell>
        </row>
        <row r="35">
          <cell r="C35" t="str">
            <v>Age1_period2_HB5_Missing</v>
          </cell>
          <cell r="G35">
            <v>313.69</v>
          </cell>
          <cell r="H35">
            <v>2899.96</v>
          </cell>
        </row>
        <row r="36">
          <cell r="C36" t="str">
            <v>Age1_period2_HB6_Missing</v>
          </cell>
          <cell r="G36">
            <v>493.17</v>
          </cell>
          <cell r="H36">
            <v>5101.8599999999997</v>
          </cell>
        </row>
        <row r="37">
          <cell r="C37" t="str">
            <v>Age1_period2_HB7_Missing</v>
          </cell>
          <cell r="G37">
            <v>668.11</v>
          </cell>
          <cell r="H37">
            <v>5421.14</v>
          </cell>
        </row>
        <row r="38">
          <cell r="C38" t="str">
            <v>Age1_period2_Wales_Missing</v>
          </cell>
          <cell r="G38">
            <v>3190.23</v>
          </cell>
          <cell r="H38">
            <v>28835.97</v>
          </cell>
        </row>
        <row r="47">
          <cell r="C47" t="str">
            <v>Age2_period2_LA1_Missing</v>
          </cell>
          <cell r="G47">
            <v>30.92</v>
          </cell>
          <cell r="H47">
            <v>484.1</v>
          </cell>
        </row>
        <row r="48">
          <cell r="C48" t="str">
            <v>Age2_period2_LA2_Missing</v>
          </cell>
          <cell r="G48">
            <v>59.82</v>
          </cell>
          <cell r="H48">
            <v>847.53</v>
          </cell>
        </row>
        <row r="49">
          <cell r="C49" t="str">
            <v>Age2_period2_LA3_Missing</v>
          </cell>
          <cell r="G49">
            <v>34.99</v>
          </cell>
          <cell r="H49">
            <v>810.79</v>
          </cell>
        </row>
        <row r="50">
          <cell r="C50" t="str">
            <v>Age2_period2_LA4_Missing</v>
          </cell>
          <cell r="G50">
            <v>42.46</v>
          </cell>
          <cell r="H50">
            <v>698.97</v>
          </cell>
        </row>
        <row r="51">
          <cell r="C51" t="str">
            <v>Age2_period2_LA5_Missing</v>
          </cell>
          <cell r="G51">
            <v>58.63</v>
          </cell>
          <cell r="H51">
            <v>1045.5999999999999</v>
          </cell>
        </row>
        <row r="52">
          <cell r="C52" t="str">
            <v>Age2_period2_LA6_Missing</v>
          </cell>
          <cell r="G52">
            <v>54.84</v>
          </cell>
          <cell r="H52">
            <v>927.89</v>
          </cell>
        </row>
        <row r="53">
          <cell r="C53" t="str">
            <v>Age2_period2_LA7_Missing</v>
          </cell>
          <cell r="G53">
            <v>44.63</v>
          </cell>
          <cell r="H53">
            <v>991.73</v>
          </cell>
        </row>
        <row r="54">
          <cell r="C54" t="str">
            <v>Age2_period2_LA8_Missing</v>
          </cell>
          <cell r="G54">
            <v>25.59</v>
          </cell>
          <cell r="H54">
            <v>516.65</v>
          </cell>
        </row>
        <row r="55">
          <cell r="C55" t="str">
            <v>Age2_period2_LA9_Missing</v>
          </cell>
          <cell r="G55">
            <v>46.79</v>
          </cell>
          <cell r="H55">
            <v>856.15</v>
          </cell>
        </row>
        <row r="56">
          <cell r="C56" t="str">
            <v>Age2_period2_LA10_Missing</v>
          </cell>
          <cell r="G56">
            <v>68.42</v>
          </cell>
          <cell r="H56">
            <v>1409.84</v>
          </cell>
        </row>
        <row r="57">
          <cell r="C57" t="str">
            <v>Age2_period2_LA11_Missing</v>
          </cell>
          <cell r="G57">
            <v>93.67</v>
          </cell>
          <cell r="H57">
            <v>1562.58</v>
          </cell>
        </row>
        <row r="58">
          <cell r="C58" t="str">
            <v>Age2_period2_LA12_Missing</v>
          </cell>
          <cell r="G58">
            <v>52.38</v>
          </cell>
          <cell r="H58">
            <v>992.5</v>
          </cell>
        </row>
        <row r="59">
          <cell r="C59" t="str">
            <v>Age2_period2_LA13_Missing</v>
          </cell>
          <cell r="G59">
            <v>38.78</v>
          </cell>
          <cell r="H59">
            <v>944.79</v>
          </cell>
        </row>
        <row r="60">
          <cell r="C60" t="str">
            <v>Age2_period2_LA14_Missing</v>
          </cell>
          <cell r="G60">
            <v>53.58</v>
          </cell>
          <cell r="H60">
            <v>859.23</v>
          </cell>
        </row>
        <row r="61">
          <cell r="C61" t="str">
            <v>Age2_period2_LA15_Missing</v>
          </cell>
          <cell r="G61">
            <v>105.98</v>
          </cell>
          <cell r="H61">
            <v>1925.02</v>
          </cell>
        </row>
        <row r="62">
          <cell r="C62" t="str">
            <v>Age2_period2_LA16_Missing</v>
          </cell>
          <cell r="G62">
            <v>79.510000000000005</v>
          </cell>
          <cell r="H62">
            <v>1585.75</v>
          </cell>
        </row>
        <row r="63">
          <cell r="C63" t="str">
            <v>Age2_period2_LA17_Missing</v>
          </cell>
          <cell r="G63">
            <v>23.2</v>
          </cell>
          <cell r="H63">
            <v>378.09</v>
          </cell>
        </row>
        <row r="64">
          <cell r="C64" t="str">
            <v>Age2_period2_LA18_Missing</v>
          </cell>
          <cell r="G64">
            <v>68.930000000000007</v>
          </cell>
          <cell r="H64">
            <v>1116.67</v>
          </cell>
        </row>
        <row r="65">
          <cell r="C65" t="str">
            <v>Age2_period2_LA19_Missing</v>
          </cell>
          <cell r="G65">
            <v>32.18</v>
          </cell>
          <cell r="H65">
            <v>485.13</v>
          </cell>
        </row>
        <row r="66">
          <cell r="C66" t="str">
            <v>Age2_period2_LA20_Missing</v>
          </cell>
          <cell r="G66">
            <v>28.82</v>
          </cell>
          <cell r="H66">
            <v>645.28</v>
          </cell>
        </row>
        <row r="67">
          <cell r="C67" t="str">
            <v>Age2_period2_LA21_Missing</v>
          </cell>
          <cell r="G67">
            <v>39.01</v>
          </cell>
          <cell r="H67">
            <v>674.77</v>
          </cell>
        </row>
        <row r="68">
          <cell r="C68" t="str">
            <v>Age2_period2_LA22_Missing</v>
          </cell>
          <cell r="G68">
            <v>58.83</v>
          </cell>
          <cell r="H68">
            <v>878.98</v>
          </cell>
        </row>
        <row r="69">
          <cell r="C69" t="str">
            <v>Age2_period2_HB1_Missing</v>
          </cell>
          <cell r="G69">
            <v>281.66000000000003</v>
          </cell>
          <cell r="H69">
            <v>4814.87</v>
          </cell>
        </row>
        <row r="70">
          <cell r="C70" t="str">
            <v>Age2_period2_HB2_Missing</v>
          </cell>
          <cell r="G70">
            <v>140.79</v>
          </cell>
          <cell r="H70">
            <v>2782.64</v>
          </cell>
        </row>
        <row r="71">
          <cell r="C71" t="str">
            <v>Age2_period2_HB3_Missing</v>
          </cell>
          <cell r="G71">
            <v>44.63</v>
          </cell>
          <cell r="H71">
            <v>991.73</v>
          </cell>
        </row>
        <row r="72">
          <cell r="C72" t="str">
            <v>Age2_period2_HB4_Missing</v>
          </cell>
          <cell r="G72">
            <v>184.84</v>
          </cell>
          <cell r="H72">
            <v>3499.86</v>
          </cell>
        </row>
        <row r="73">
          <cell r="C73" t="str">
            <v>Age2_period2_HB5_Missing</v>
          </cell>
          <cell r="G73">
            <v>102.72</v>
          </cell>
          <cell r="H73">
            <v>1963.84</v>
          </cell>
        </row>
        <row r="74">
          <cell r="C74" t="str">
            <v>Age2_period2_HB6_Missing</v>
          </cell>
          <cell r="G74">
            <v>159.56</v>
          </cell>
          <cell r="H74">
            <v>2784.26</v>
          </cell>
        </row>
        <row r="75">
          <cell r="C75" t="str">
            <v>Age2_period2_HB7_Missing</v>
          </cell>
          <cell r="G75">
            <v>227.76</v>
          </cell>
          <cell r="H75">
            <v>3800.83</v>
          </cell>
        </row>
        <row r="76">
          <cell r="C76" t="str">
            <v>Age2_period2_Wales_Missing</v>
          </cell>
          <cell r="G76">
            <v>1141.96</v>
          </cell>
          <cell r="H76">
            <v>20638.02</v>
          </cell>
        </row>
        <row r="85">
          <cell r="C85" t="str">
            <v>Age3_period2_LA1_Missing</v>
          </cell>
          <cell r="G85">
            <v>29.19</v>
          </cell>
          <cell r="H85">
            <v>390.57</v>
          </cell>
        </row>
        <row r="86">
          <cell r="C86" t="str">
            <v>Age3_period2_LA2_Missing</v>
          </cell>
          <cell r="G86">
            <v>55.8</v>
          </cell>
          <cell r="H86">
            <v>646.45000000000005</v>
          </cell>
        </row>
        <row r="87">
          <cell r="C87" t="str">
            <v>Age3_period2_LA3_Missing</v>
          </cell>
          <cell r="G87">
            <v>55.19</v>
          </cell>
          <cell r="H87">
            <v>694.56</v>
          </cell>
        </row>
        <row r="88">
          <cell r="C88" t="str">
            <v>Age3_period2_LA4_Missing</v>
          </cell>
          <cell r="G88">
            <v>28.51</v>
          </cell>
          <cell r="H88">
            <v>500.21</v>
          </cell>
        </row>
        <row r="89">
          <cell r="C89" t="str">
            <v>Age3_period2_LA5_Missing</v>
          </cell>
          <cell r="G89">
            <v>57.6</v>
          </cell>
          <cell r="H89">
            <v>730.22</v>
          </cell>
        </row>
        <row r="90">
          <cell r="C90" t="str">
            <v>Age3_period2_LA6_Missing</v>
          </cell>
          <cell r="G90">
            <v>37.21</v>
          </cell>
          <cell r="H90">
            <v>535.62</v>
          </cell>
        </row>
        <row r="91">
          <cell r="C91" t="str">
            <v>Age3_period2_LA7_Missing</v>
          </cell>
          <cell r="G91">
            <v>63.35</v>
          </cell>
          <cell r="H91">
            <v>785.13</v>
          </cell>
        </row>
        <row r="92">
          <cell r="C92" t="str">
            <v>Age3_period2_LA8_Missing</v>
          </cell>
          <cell r="G92">
            <v>23.1</v>
          </cell>
          <cell r="H92">
            <v>390.54</v>
          </cell>
        </row>
        <row r="93">
          <cell r="C93" t="str">
            <v>Age3_period2_LA9_Missing</v>
          </cell>
          <cell r="G93">
            <v>55.12</v>
          </cell>
          <cell r="H93">
            <v>659.87</v>
          </cell>
        </row>
        <row r="94">
          <cell r="C94" t="str">
            <v>Age3_period2_LA10_Missing</v>
          </cell>
          <cell r="G94">
            <v>69.3</v>
          </cell>
          <cell r="H94">
            <v>909.94</v>
          </cell>
        </row>
        <row r="95">
          <cell r="C95" t="str">
            <v>Age3_period2_LA11_Missing</v>
          </cell>
          <cell r="G95">
            <v>80.98</v>
          </cell>
          <cell r="H95">
            <v>1100.1099999999999</v>
          </cell>
        </row>
        <row r="96">
          <cell r="C96" t="str">
            <v>Age3_period2_LA12_Missing</v>
          </cell>
          <cell r="G96">
            <v>52.1</v>
          </cell>
          <cell r="H96">
            <v>644.11</v>
          </cell>
        </row>
        <row r="97">
          <cell r="C97" t="str">
            <v>Age3_period2_LA13_Missing</v>
          </cell>
          <cell r="G97">
            <v>48.11</v>
          </cell>
          <cell r="H97">
            <v>610.69000000000005</v>
          </cell>
        </row>
        <row r="98">
          <cell r="C98" t="str">
            <v>Age3_period2_LA14_Missing</v>
          </cell>
          <cell r="G98">
            <v>36.9</v>
          </cell>
          <cell r="H98">
            <v>682.24</v>
          </cell>
        </row>
        <row r="99">
          <cell r="C99" t="str">
            <v>Age3_period2_LA15_Missing</v>
          </cell>
          <cell r="G99">
            <v>106.75</v>
          </cell>
          <cell r="H99">
            <v>1189.81</v>
          </cell>
        </row>
        <row r="100">
          <cell r="C100" t="str">
            <v>Age3_period2_LA16_Missing</v>
          </cell>
          <cell r="G100">
            <v>54.98</v>
          </cell>
          <cell r="H100">
            <v>1002.55</v>
          </cell>
        </row>
        <row r="101">
          <cell r="C101" t="str">
            <v>Age3_period2_LA17_Missing</v>
          </cell>
          <cell r="G101">
            <v>18.3</v>
          </cell>
          <cell r="H101">
            <v>233.43</v>
          </cell>
        </row>
        <row r="102">
          <cell r="C102" t="str">
            <v>Age3_period2_LA18_Missing</v>
          </cell>
          <cell r="G102">
            <v>72.650000000000006</v>
          </cell>
          <cell r="H102">
            <v>783.85</v>
          </cell>
        </row>
        <row r="103">
          <cell r="C103" t="str">
            <v>Age3_period2_LA19_Missing</v>
          </cell>
          <cell r="G103">
            <v>27.69</v>
          </cell>
          <cell r="H103">
            <v>322.05</v>
          </cell>
        </row>
        <row r="104">
          <cell r="C104" t="str">
            <v>Age3_period2_LA20_Missing</v>
          </cell>
          <cell r="G104">
            <v>33.29</v>
          </cell>
          <cell r="H104">
            <v>383.63</v>
          </cell>
        </row>
        <row r="105">
          <cell r="C105" t="str">
            <v>Age3_period2_LA21_Missing</v>
          </cell>
          <cell r="G105">
            <v>35.01</v>
          </cell>
          <cell r="H105">
            <v>467.62</v>
          </cell>
        </row>
        <row r="106">
          <cell r="C106" t="str">
            <v>Age3_period2_LA22_Missing</v>
          </cell>
          <cell r="G106">
            <v>55.5</v>
          </cell>
          <cell r="H106">
            <v>624.38</v>
          </cell>
        </row>
        <row r="107">
          <cell r="C107" t="str">
            <v>Age3_period2_HB1_Missing</v>
          </cell>
          <cell r="G107">
            <v>263.5</v>
          </cell>
          <cell r="H107">
            <v>3497.62</v>
          </cell>
        </row>
        <row r="108">
          <cell r="C108" t="str">
            <v>Age3_period2_HB2_Missing</v>
          </cell>
          <cell r="G108">
            <v>147.51</v>
          </cell>
          <cell r="H108">
            <v>1960.34</v>
          </cell>
        </row>
        <row r="109">
          <cell r="C109" t="str">
            <v>Age3_period2_HB3_Missing</v>
          </cell>
          <cell r="G109">
            <v>63.35</v>
          </cell>
          <cell r="H109">
            <v>785.13</v>
          </cell>
        </row>
        <row r="110">
          <cell r="C110" t="str">
            <v>Age3_period2_HB4_Missing</v>
          </cell>
          <cell r="G110">
            <v>181.19</v>
          </cell>
          <cell r="H110">
            <v>2354.91</v>
          </cell>
        </row>
        <row r="111">
          <cell r="C111" t="str">
            <v>Age3_period2_HB5_Missing</v>
          </cell>
          <cell r="G111">
            <v>73.28</v>
          </cell>
          <cell r="H111">
            <v>1235.99</v>
          </cell>
        </row>
        <row r="112">
          <cell r="C112" t="str">
            <v>Age3_period2_HB6_Missing</v>
          </cell>
          <cell r="G112">
            <v>143.63999999999999</v>
          </cell>
          <cell r="H112">
            <v>1872.05</v>
          </cell>
        </row>
        <row r="113">
          <cell r="C113" t="str">
            <v>Age3_period2_HB7_Missing</v>
          </cell>
          <cell r="G113">
            <v>224.14</v>
          </cell>
          <cell r="H113">
            <v>2581.52</v>
          </cell>
        </row>
        <row r="114">
          <cell r="C114" t="str">
            <v>Age3_period2_Wales_Missing</v>
          </cell>
          <cell r="G114">
            <v>1096.6099999999999</v>
          </cell>
          <cell r="H114">
            <v>14287.56</v>
          </cell>
        </row>
      </sheetData>
      <sheetData sheetId="9">
        <row r="9">
          <cell r="C9" t="str">
            <v>Age1_period1_LA1_Base</v>
          </cell>
          <cell r="E9">
            <v>912</v>
          </cell>
        </row>
        <row r="10">
          <cell r="C10" t="str">
            <v>Age1_period1_LA2_Base</v>
          </cell>
          <cell r="E10">
            <v>871</v>
          </cell>
        </row>
        <row r="11">
          <cell r="C11" t="str">
            <v>Age1_period1_LA3_Base</v>
          </cell>
          <cell r="E11">
            <v>808</v>
          </cell>
        </row>
        <row r="12">
          <cell r="C12" t="str">
            <v>Age1_period1_LA4_Base</v>
          </cell>
          <cell r="E12">
            <v>923</v>
          </cell>
        </row>
        <row r="13">
          <cell r="C13" t="str">
            <v>Age1_period1_LA5_Base</v>
          </cell>
          <cell r="E13">
            <v>1157</v>
          </cell>
        </row>
        <row r="14">
          <cell r="C14" t="str">
            <v>Age1_period1_LA6_Base</v>
          </cell>
          <cell r="E14">
            <v>1019</v>
          </cell>
        </row>
        <row r="15">
          <cell r="C15" t="str">
            <v>Age1_period1_LA7_Base</v>
          </cell>
          <cell r="E15">
            <v>916</v>
          </cell>
        </row>
        <row r="16">
          <cell r="C16" t="str">
            <v>Age1_period1_LA8_Base</v>
          </cell>
          <cell r="E16">
            <v>953</v>
          </cell>
        </row>
        <row r="17">
          <cell r="C17" t="str">
            <v>Age1_period1_LA9_Base</v>
          </cell>
          <cell r="E17">
            <v>797</v>
          </cell>
        </row>
        <row r="18">
          <cell r="C18" t="str">
            <v>Age1_period1_LA10_Base</v>
          </cell>
          <cell r="E18">
            <v>980</v>
          </cell>
        </row>
        <row r="19">
          <cell r="C19" t="str">
            <v>Age1_period1_LA11_Base</v>
          </cell>
          <cell r="E19">
            <v>1343</v>
          </cell>
        </row>
        <row r="20">
          <cell r="C20" t="str">
            <v>Age1_period1_LA12_Base</v>
          </cell>
          <cell r="E20">
            <v>972</v>
          </cell>
        </row>
        <row r="21">
          <cell r="C21" t="str">
            <v>Age1_period1_LA13_Base</v>
          </cell>
          <cell r="E21">
            <v>1013</v>
          </cell>
        </row>
        <row r="22">
          <cell r="C22" t="str">
            <v>Age1_period1_LA14_Base</v>
          </cell>
          <cell r="E22">
            <v>1050</v>
          </cell>
        </row>
        <row r="23">
          <cell r="C23" t="str">
            <v>Age1_period1_LA15_Base</v>
          </cell>
          <cell r="E23">
            <v>2159</v>
          </cell>
        </row>
        <row r="24">
          <cell r="C24" t="str">
            <v>Age1_period1_LA16_Base</v>
          </cell>
          <cell r="E24">
            <v>1481</v>
          </cell>
        </row>
        <row r="25">
          <cell r="C25" t="str">
            <v>Age1_period1_LA17_Base</v>
          </cell>
          <cell r="E25">
            <v>1044</v>
          </cell>
        </row>
        <row r="26">
          <cell r="C26" t="str">
            <v>Age1_period1_LA18_Base</v>
          </cell>
          <cell r="E26">
            <v>1185</v>
          </cell>
        </row>
        <row r="27">
          <cell r="C27" t="str">
            <v>Age1_period1_LA19_Base</v>
          </cell>
          <cell r="E27">
            <v>989</v>
          </cell>
        </row>
        <row r="28">
          <cell r="C28" t="str">
            <v>Age1_period1_LA20_Base</v>
          </cell>
          <cell r="E28">
            <v>904</v>
          </cell>
        </row>
        <row r="29">
          <cell r="C29" t="str">
            <v>Age1_period1_LA21_Base</v>
          </cell>
          <cell r="E29">
            <v>930</v>
          </cell>
        </row>
        <row r="30">
          <cell r="C30" t="str">
            <v>Age1_period1_LA22_Base</v>
          </cell>
          <cell r="E30">
            <v>1015</v>
          </cell>
        </row>
        <row r="31">
          <cell r="C31" t="str">
            <v>Age1_period1_HB1_Base</v>
          </cell>
          <cell r="E31">
            <v>5690</v>
          </cell>
        </row>
        <row r="32">
          <cell r="C32" t="str">
            <v>Age1_period1_HB2_Base</v>
          </cell>
          <cell r="E32">
            <v>2730</v>
          </cell>
        </row>
        <row r="33">
          <cell r="C33" t="str">
            <v>Age1_period1_HB3_Base</v>
          </cell>
          <cell r="E33">
            <v>916</v>
          </cell>
        </row>
        <row r="34">
          <cell r="C34" t="str">
            <v>Age1_period1_HB4_Base</v>
          </cell>
          <cell r="E34">
            <v>3328</v>
          </cell>
        </row>
        <row r="35">
          <cell r="C35" t="str">
            <v>Age1_period1_HB5_Base</v>
          </cell>
          <cell r="E35">
            <v>2525</v>
          </cell>
        </row>
        <row r="36">
          <cell r="C36" t="str">
            <v>Age1_period1_HB6_Base</v>
          </cell>
          <cell r="E36">
            <v>3209</v>
          </cell>
        </row>
        <row r="37">
          <cell r="C37" t="str">
            <v>Age1_period1_HB7_Base</v>
          </cell>
          <cell r="E37">
            <v>5023</v>
          </cell>
        </row>
        <row r="38">
          <cell r="C38" t="str">
            <v>Age1_period1_Wales_Base</v>
          </cell>
          <cell r="E38">
            <v>23421</v>
          </cell>
        </row>
        <row r="47">
          <cell r="C47" t="str">
            <v>Age2_period1_LA1_Base</v>
          </cell>
          <cell r="E47">
            <v>987</v>
          </cell>
        </row>
        <row r="48">
          <cell r="C48" t="str">
            <v>Age2_period1_LA2_Base</v>
          </cell>
          <cell r="E48">
            <v>760</v>
          </cell>
        </row>
        <row r="49">
          <cell r="C49" t="str">
            <v>Age2_period1_LA3_Base</v>
          </cell>
          <cell r="E49">
            <v>778</v>
          </cell>
        </row>
        <row r="50">
          <cell r="C50" t="str">
            <v>Age2_period1_LA4_Base</v>
          </cell>
          <cell r="E50">
            <v>783</v>
          </cell>
        </row>
        <row r="51">
          <cell r="C51" t="str">
            <v>Age2_period1_LA5_Base</v>
          </cell>
          <cell r="E51">
            <v>964</v>
          </cell>
        </row>
        <row r="52">
          <cell r="C52" t="str">
            <v>Age2_period1_LA6_Base</v>
          </cell>
          <cell r="E52">
            <v>867</v>
          </cell>
        </row>
        <row r="53">
          <cell r="C53" t="str">
            <v>Age2_period1_LA7_Base</v>
          </cell>
          <cell r="E53">
            <v>919</v>
          </cell>
        </row>
        <row r="54">
          <cell r="C54" t="str">
            <v>Age2_period1_LA8_Base</v>
          </cell>
          <cell r="E54">
            <v>932</v>
          </cell>
        </row>
        <row r="55">
          <cell r="C55" t="str">
            <v>Age2_period1_LA9_Base</v>
          </cell>
          <cell r="E55">
            <v>879</v>
          </cell>
        </row>
        <row r="56">
          <cell r="C56" t="str">
            <v>Age2_period1_LA10_Base</v>
          </cell>
          <cell r="E56">
            <v>967</v>
          </cell>
        </row>
        <row r="57">
          <cell r="C57" t="str">
            <v>Age2_period1_LA11_Base</v>
          </cell>
          <cell r="E57">
            <v>1166</v>
          </cell>
        </row>
        <row r="58">
          <cell r="C58" t="str">
            <v>Age2_period1_LA12_Base</v>
          </cell>
          <cell r="E58">
            <v>807</v>
          </cell>
        </row>
        <row r="59">
          <cell r="C59" t="str">
            <v>Age2_period1_LA13_Base</v>
          </cell>
          <cell r="E59">
            <v>851</v>
          </cell>
        </row>
        <row r="60">
          <cell r="C60" t="str">
            <v>Age2_period1_LA14_Base</v>
          </cell>
          <cell r="E60">
            <v>799</v>
          </cell>
        </row>
        <row r="61">
          <cell r="C61" t="str">
            <v>Age2_period1_LA15_Base</v>
          </cell>
          <cell r="E61">
            <v>1206</v>
          </cell>
        </row>
        <row r="62">
          <cell r="C62" t="str">
            <v>Age2_period1_LA16_Base</v>
          </cell>
          <cell r="E62">
            <v>1149</v>
          </cell>
        </row>
        <row r="63">
          <cell r="C63" t="str">
            <v>Age2_period1_LA17_Base</v>
          </cell>
          <cell r="E63">
            <v>828</v>
          </cell>
        </row>
        <row r="64">
          <cell r="C64" t="str">
            <v>Age2_period1_LA18_Base</v>
          </cell>
          <cell r="E64">
            <v>910</v>
          </cell>
        </row>
        <row r="65">
          <cell r="C65" t="str">
            <v>Age2_period1_LA19_Base</v>
          </cell>
          <cell r="E65">
            <v>823</v>
          </cell>
        </row>
        <row r="66">
          <cell r="C66" t="str">
            <v>Age2_period1_LA20_Base</v>
          </cell>
          <cell r="E66">
            <v>714</v>
          </cell>
        </row>
        <row r="67">
          <cell r="C67" t="str">
            <v>Age2_period1_LA21_Base</v>
          </cell>
          <cell r="E67">
            <v>866</v>
          </cell>
        </row>
        <row r="68">
          <cell r="C68" t="str">
            <v>Age2_period1_LA22_Base</v>
          </cell>
          <cell r="E68">
            <v>796</v>
          </cell>
        </row>
        <row r="69">
          <cell r="C69" t="str">
            <v>Age2_period1_HB1_Base</v>
          </cell>
          <cell r="E69">
            <v>5139</v>
          </cell>
        </row>
        <row r="70">
          <cell r="C70" t="str">
            <v>Age2_period1_HB2_Base</v>
          </cell>
          <cell r="E70">
            <v>2778</v>
          </cell>
        </row>
        <row r="71">
          <cell r="C71" t="str">
            <v>Age2_period1_HB3_Base</v>
          </cell>
          <cell r="E71">
            <v>919</v>
          </cell>
        </row>
        <row r="72">
          <cell r="C72" t="str">
            <v>Age2_period1_HB4_Base</v>
          </cell>
          <cell r="E72">
            <v>2824</v>
          </cell>
        </row>
        <row r="73">
          <cell r="C73" t="str">
            <v>Age2_period1_HB5_Base</v>
          </cell>
          <cell r="E73">
            <v>1977</v>
          </cell>
        </row>
        <row r="74">
          <cell r="C74" t="str">
            <v>Age2_period1_HB6_Base</v>
          </cell>
          <cell r="E74">
            <v>2005</v>
          </cell>
        </row>
        <row r="75">
          <cell r="C75" t="str">
            <v>Age2_period1_HB7_Base</v>
          </cell>
          <cell r="E75">
            <v>4109</v>
          </cell>
        </row>
        <row r="76">
          <cell r="C76" t="str">
            <v>Age2_period1_Wales_Base</v>
          </cell>
          <cell r="E76">
            <v>19751</v>
          </cell>
        </row>
        <row r="85">
          <cell r="C85" t="str">
            <v>Age3_period1_LA1_Base</v>
          </cell>
          <cell r="E85">
            <v>693</v>
          </cell>
        </row>
        <row r="86">
          <cell r="C86" t="str">
            <v>Age3_period1_LA2_Base</v>
          </cell>
          <cell r="E86">
            <v>645</v>
          </cell>
        </row>
        <row r="87">
          <cell r="C87" t="str">
            <v>Age3_period1_LA3_Base</v>
          </cell>
          <cell r="E87">
            <v>724</v>
          </cell>
        </row>
        <row r="88">
          <cell r="C88" t="str">
            <v>Age3_period1_LA4_Base</v>
          </cell>
          <cell r="E88">
            <v>578</v>
          </cell>
        </row>
        <row r="89">
          <cell r="C89" t="str">
            <v>Age3_period1_LA5_Base</v>
          </cell>
          <cell r="E89">
            <v>573</v>
          </cell>
        </row>
        <row r="90">
          <cell r="C90" t="str">
            <v>Age3_period1_LA6_Base</v>
          </cell>
          <cell r="E90">
            <v>610</v>
          </cell>
        </row>
        <row r="91">
          <cell r="C91" t="str">
            <v>Age3_period1_LA7_Base</v>
          </cell>
          <cell r="E91">
            <v>766</v>
          </cell>
        </row>
        <row r="92">
          <cell r="C92" t="str">
            <v>Age3_period1_LA8_Base</v>
          </cell>
          <cell r="E92">
            <v>746</v>
          </cell>
        </row>
        <row r="93">
          <cell r="C93" t="str">
            <v>Age3_period1_LA9_Base</v>
          </cell>
          <cell r="E93">
            <v>707</v>
          </cell>
        </row>
        <row r="94">
          <cell r="C94" t="str">
            <v>Age3_period1_LA10_Base</v>
          </cell>
          <cell r="E94">
            <v>806</v>
          </cell>
        </row>
        <row r="95">
          <cell r="C95" t="str">
            <v>Age3_period1_LA11_Base</v>
          </cell>
          <cell r="E95">
            <v>864</v>
          </cell>
        </row>
        <row r="96">
          <cell r="C96" t="str">
            <v>Age3_period1_LA12_Base</v>
          </cell>
          <cell r="E96">
            <v>588</v>
          </cell>
        </row>
        <row r="97">
          <cell r="C97" t="str">
            <v>Age3_period1_LA13_Base</v>
          </cell>
          <cell r="E97">
            <v>608</v>
          </cell>
        </row>
        <row r="98">
          <cell r="C98" t="str">
            <v>Age3_period1_LA14_Base</v>
          </cell>
          <cell r="E98">
            <v>592</v>
          </cell>
        </row>
        <row r="99">
          <cell r="C99" t="str">
            <v>Age3_period1_LA15_Base</v>
          </cell>
          <cell r="E99">
            <v>827</v>
          </cell>
        </row>
        <row r="100">
          <cell r="C100" t="str">
            <v>Age3_period1_LA16_Base</v>
          </cell>
          <cell r="E100">
            <v>733</v>
          </cell>
        </row>
        <row r="101">
          <cell r="C101" t="str">
            <v>Age3_period1_LA17_Base</v>
          </cell>
          <cell r="E101">
            <v>503</v>
          </cell>
        </row>
        <row r="102">
          <cell r="C102" t="str">
            <v>Age3_period1_LA18_Base</v>
          </cell>
          <cell r="E102">
            <v>588</v>
          </cell>
        </row>
        <row r="103">
          <cell r="C103" t="str">
            <v>Age3_period1_LA19_Base</v>
          </cell>
          <cell r="E103">
            <v>544</v>
          </cell>
        </row>
        <row r="104">
          <cell r="C104" t="str">
            <v>Age3_period1_LA20_Base</v>
          </cell>
          <cell r="E104">
            <v>532</v>
          </cell>
        </row>
        <row r="105">
          <cell r="C105" t="str">
            <v>Age3_period1_LA21_Base</v>
          </cell>
          <cell r="E105">
            <v>644</v>
          </cell>
        </row>
        <row r="106">
          <cell r="C106" t="str">
            <v>Age3_period1_LA22_Base</v>
          </cell>
          <cell r="E106">
            <v>527</v>
          </cell>
        </row>
        <row r="107">
          <cell r="C107" t="str">
            <v>Age3_period1_HB1_Base</v>
          </cell>
          <cell r="E107">
            <v>3823</v>
          </cell>
        </row>
        <row r="108">
          <cell r="C108" t="str">
            <v>Age3_period1_HB2_Base</v>
          </cell>
          <cell r="E108">
            <v>2259</v>
          </cell>
        </row>
        <row r="109">
          <cell r="C109" t="str">
            <v>Age3_period1_HB3_Base</v>
          </cell>
          <cell r="E109">
            <v>766</v>
          </cell>
        </row>
        <row r="110">
          <cell r="C110" t="str">
            <v>Age3_period1_HB4_Base</v>
          </cell>
          <cell r="E110">
            <v>2060</v>
          </cell>
        </row>
        <row r="111">
          <cell r="C111" t="str">
            <v>Age3_period1_HB5_Base</v>
          </cell>
          <cell r="E111">
            <v>1236</v>
          </cell>
        </row>
        <row r="112">
          <cell r="C112" t="str">
            <v>Age3_period1_HB6_Base</v>
          </cell>
          <cell r="E112">
            <v>1419</v>
          </cell>
        </row>
        <row r="113">
          <cell r="C113" t="str">
            <v>Age3_period1_HB7_Base</v>
          </cell>
          <cell r="E113">
            <v>2835</v>
          </cell>
        </row>
        <row r="114">
          <cell r="C114" t="str">
            <v>Age3_period1_Wales_Base</v>
          </cell>
          <cell r="E114">
            <v>14398</v>
          </cell>
        </row>
      </sheetData>
      <sheetData sheetId="10">
        <row r="9">
          <cell r="C9" t="str">
            <v>Age1_period2_LA1_Base</v>
          </cell>
          <cell r="E9">
            <v>913</v>
          </cell>
        </row>
        <row r="10">
          <cell r="C10" t="str">
            <v>Age1_period2_LA2_Base</v>
          </cell>
          <cell r="E10">
            <v>916</v>
          </cell>
        </row>
        <row r="11">
          <cell r="C11" t="str">
            <v>Age1_period2_LA3_Base</v>
          </cell>
          <cell r="E11">
            <v>946</v>
          </cell>
        </row>
        <row r="12">
          <cell r="C12" t="str">
            <v>Age1_period2_LA4_Base</v>
          </cell>
          <cell r="E12">
            <v>1001</v>
          </cell>
        </row>
        <row r="13">
          <cell r="C13" t="str">
            <v>Age1_period2_LA5_Base</v>
          </cell>
          <cell r="E13">
            <v>1110</v>
          </cell>
        </row>
        <row r="14">
          <cell r="C14" t="str">
            <v>Age1_period2_LA6_Base</v>
          </cell>
          <cell r="E14">
            <v>1199</v>
          </cell>
        </row>
        <row r="15">
          <cell r="C15" t="str">
            <v>Age1_period2_LA7_Base</v>
          </cell>
          <cell r="E15">
            <v>885</v>
          </cell>
        </row>
        <row r="16">
          <cell r="C16" t="str">
            <v>Age1_period2_LA8_Base</v>
          </cell>
          <cell r="E16">
            <v>1030</v>
          </cell>
        </row>
        <row r="17">
          <cell r="C17" t="str">
            <v>Age1_period2_LA9_Base</v>
          </cell>
          <cell r="E17">
            <v>872</v>
          </cell>
        </row>
        <row r="18">
          <cell r="C18" t="str">
            <v>Age1_period2_LA10_Base</v>
          </cell>
          <cell r="E18">
            <v>1030</v>
          </cell>
        </row>
        <row r="19">
          <cell r="C19" t="str">
            <v>Age1_period2_LA11_Base</v>
          </cell>
          <cell r="E19">
            <v>1462</v>
          </cell>
        </row>
        <row r="20">
          <cell r="C20" t="str">
            <v>Age1_period2_LA12_Base</v>
          </cell>
          <cell r="E20">
            <v>1159</v>
          </cell>
        </row>
        <row r="21">
          <cell r="C21" t="str">
            <v>Age1_period2_LA13_Base</v>
          </cell>
          <cell r="E21">
            <v>1127</v>
          </cell>
        </row>
        <row r="22">
          <cell r="C22" t="str">
            <v>Age1_period2_LA14_Base</v>
          </cell>
          <cell r="E22">
            <v>918</v>
          </cell>
        </row>
        <row r="23">
          <cell r="C23" t="str">
            <v>Age1_period2_LA15_Base</v>
          </cell>
          <cell r="E23">
            <v>2201</v>
          </cell>
        </row>
        <row r="24">
          <cell r="C24" t="str">
            <v>Age1_period2_LA16_Base</v>
          </cell>
          <cell r="E24">
            <v>1462</v>
          </cell>
        </row>
        <row r="25">
          <cell r="C25" t="str">
            <v>Age1_period2_LA17_Base</v>
          </cell>
          <cell r="E25">
            <v>1143</v>
          </cell>
        </row>
        <row r="26">
          <cell r="C26" t="str">
            <v>Age1_period2_LA18_Base</v>
          </cell>
          <cell r="E26">
            <v>1318</v>
          </cell>
        </row>
        <row r="27">
          <cell r="C27" t="str">
            <v>Age1_period2_LA19_Base</v>
          </cell>
          <cell r="E27">
            <v>1014</v>
          </cell>
        </row>
        <row r="28">
          <cell r="C28" t="str">
            <v>Age1_period2_LA20_Base</v>
          </cell>
          <cell r="E28">
            <v>1090</v>
          </cell>
        </row>
        <row r="29">
          <cell r="C29" t="str">
            <v>Age1_period2_LA21_Base</v>
          </cell>
          <cell r="E29">
            <v>947</v>
          </cell>
        </row>
        <row r="30">
          <cell r="C30" t="str">
            <v>Age1_period2_LA22_Base</v>
          </cell>
          <cell r="E30">
            <v>1136</v>
          </cell>
        </row>
        <row r="31">
          <cell r="C31" t="str">
            <v>Age1_period2_HB1_Base</v>
          </cell>
          <cell r="E31">
            <v>6085</v>
          </cell>
        </row>
        <row r="32">
          <cell r="C32" t="str">
            <v>Age1_period2_HB2_Base</v>
          </cell>
          <cell r="E32">
            <v>2932</v>
          </cell>
        </row>
        <row r="33">
          <cell r="C33" t="str">
            <v>Age1_period2_HB3_Base</v>
          </cell>
          <cell r="E33">
            <v>885</v>
          </cell>
        </row>
        <row r="34">
          <cell r="C34" t="str">
            <v>Age1_period2_HB4_Base</v>
          </cell>
          <cell r="E34">
            <v>3748</v>
          </cell>
        </row>
        <row r="35">
          <cell r="C35" t="str">
            <v>Age1_period2_HB5_Base</v>
          </cell>
          <cell r="E35">
            <v>2605</v>
          </cell>
        </row>
        <row r="36">
          <cell r="C36" t="str">
            <v>Age1_period2_HB6_Base</v>
          </cell>
          <cell r="E36">
            <v>3119</v>
          </cell>
        </row>
        <row r="37">
          <cell r="C37" t="str">
            <v>Age1_period2_HB7_Base</v>
          </cell>
          <cell r="E37">
            <v>5505</v>
          </cell>
        </row>
        <row r="38">
          <cell r="C38" t="str">
            <v>Age1_period2_Wales_Base</v>
          </cell>
          <cell r="E38">
            <v>24879</v>
          </cell>
        </row>
        <row r="47">
          <cell r="C47" t="str">
            <v>Age2_period2_LA1_Base</v>
          </cell>
          <cell r="E47">
            <v>891</v>
          </cell>
        </row>
        <row r="48">
          <cell r="C48" t="str">
            <v>Age2_period2_LA2_Base</v>
          </cell>
          <cell r="E48">
            <v>948</v>
          </cell>
        </row>
        <row r="49">
          <cell r="C49" t="str">
            <v>Age2_period2_LA3_Base</v>
          </cell>
          <cell r="E49">
            <v>1006</v>
          </cell>
        </row>
        <row r="50">
          <cell r="C50" t="str">
            <v>Age2_period2_LA4_Base</v>
          </cell>
          <cell r="E50">
            <v>1013</v>
          </cell>
        </row>
        <row r="51">
          <cell r="C51" t="str">
            <v>Age2_period2_LA5_Base</v>
          </cell>
          <cell r="E51">
            <v>1018</v>
          </cell>
        </row>
        <row r="52">
          <cell r="C52" t="str">
            <v>Age2_period2_LA6_Base</v>
          </cell>
          <cell r="E52">
            <v>1033</v>
          </cell>
        </row>
        <row r="53">
          <cell r="C53" t="str">
            <v>Age2_period2_LA7_Base</v>
          </cell>
          <cell r="E53">
            <v>990</v>
          </cell>
        </row>
        <row r="54">
          <cell r="C54" t="str">
            <v>Age2_period2_LA8_Base</v>
          </cell>
          <cell r="E54">
            <v>938</v>
          </cell>
        </row>
        <row r="55">
          <cell r="C55" t="str">
            <v>Age2_period2_LA9_Base</v>
          </cell>
          <cell r="E55">
            <v>945</v>
          </cell>
        </row>
        <row r="56">
          <cell r="C56" t="str">
            <v>Age2_period2_LA10_Base</v>
          </cell>
          <cell r="E56">
            <v>1144</v>
          </cell>
        </row>
        <row r="57">
          <cell r="C57" t="str">
            <v>Age2_period2_LA11_Base</v>
          </cell>
          <cell r="E57">
            <v>1199</v>
          </cell>
        </row>
        <row r="58">
          <cell r="C58" t="str">
            <v>Age2_period2_LA12_Base</v>
          </cell>
          <cell r="E58">
            <v>1033</v>
          </cell>
        </row>
        <row r="59">
          <cell r="C59" t="str">
            <v>Age2_period2_LA13_Base</v>
          </cell>
          <cell r="E59">
            <v>981</v>
          </cell>
        </row>
        <row r="60">
          <cell r="C60" t="str">
            <v>Age2_period2_LA14_Base</v>
          </cell>
          <cell r="E60">
            <v>932</v>
          </cell>
        </row>
        <row r="61">
          <cell r="C61" t="str">
            <v>Age2_period2_LA15_Base</v>
          </cell>
          <cell r="E61">
            <v>1359</v>
          </cell>
        </row>
        <row r="62">
          <cell r="C62" t="str">
            <v>Age2_period2_LA16_Base</v>
          </cell>
          <cell r="E62">
            <v>1230</v>
          </cell>
        </row>
        <row r="63">
          <cell r="C63" t="str">
            <v>Age2_period2_LA17_Base</v>
          </cell>
          <cell r="E63">
            <v>929</v>
          </cell>
        </row>
        <row r="64">
          <cell r="C64" t="str">
            <v>Age2_period2_LA18_Base</v>
          </cell>
          <cell r="E64">
            <v>987</v>
          </cell>
        </row>
        <row r="65">
          <cell r="C65" t="str">
            <v>Age2_period2_LA19_Base</v>
          </cell>
          <cell r="E65">
            <v>913</v>
          </cell>
        </row>
        <row r="66">
          <cell r="C66" t="str">
            <v>Age2_period2_LA20_Base</v>
          </cell>
          <cell r="E66">
            <v>988</v>
          </cell>
        </row>
        <row r="67">
          <cell r="C67" t="str">
            <v>Age2_period2_LA21_Base</v>
          </cell>
          <cell r="E67">
            <v>1049</v>
          </cell>
        </row>
        <row r="68">
          <cell r="C68" t="str">
            <v>Age2_period2_LA22_Base</v>
          </cell>
          <cell r="E68">
            <v>881</v>
          </cell>
        </row>
        <row r="69">
          <cell r="C69" t="str">
            <v>Age2_period2_HB1_Base</v>
          </cell>
          <cell r="E69">
            <v>5909</v>
          </cell>
        </row>
        <row r="70">
          <cell r="C70" t="str">
            <v>Age2_period2_HB2_Base</v>
          </cell>
          <cell r="E70">
            <v>3027</v>
          </cell>
        </row>
        <row r="71">
          <cell r="C71" t="str">
            <v>Age2_period2_HB3_Base</v>
          </cell>
          <cell r="E71">
            <v>990</v>
          </cell>
        </row>
        <row r="72">
          <cell r="C72" t="str">
            <v>Age2_period2_HB4_Base</v>
          </cell>
          <cell r="E72">
            <v>3213</v>
          </cell>
        </row>
        <row r="73">
          <cell r="C73" t="str">
            <v>Age2_period2_HB5_Base</v>
          </cell>
          <cell r="E73">
            <v>2159</v>
          </cell>
        </row>
        <row r="74">
          <cell r="C74" t="str">
            <v>Age2_period2_HB6_Base</v>
          </cell>
          <cell r="E74">
            <v>2291</v>
          </cell>
        </row>
        <row r="75">
          <cell r="C75" t="str">
            <v>Age2_period2_HB7_Base</v>
          </cell>
          <cell r="E75">
            <v>4818</v>
          </cell>
        </row>
        <row r="76">
          <cell r="C76" t="str">
            <v>Age2_period2_Wales_Base</v>
          </cell>
          <cell r="E76">
            <v>22407</v>
          </cell>
        </row>
        <row r="85">
          <cell r="C85" t="str">
            <v>Age3_period2_LA1_Base</v>
          </cell>
          <cell r="E85">
            <v>763</v>
          </cell>
        </row>
        <row r="86">
          <cell r="C86" t="str">
            <v>Age3_period2_LA2_Base</v>
          </cell>
          <cell r="E86">
            <v>778</v>
          </cell>
        </row>
        <row r="87">
          <cell r="C87" t="str">
            <v>Age3_period2_LA3_Base</v>
          </cell>
          <cell r="E87">
            <v>904</v>
          </cell>
        </row>
        <row r="88">
          <cell r="C88" t="str">
            <v>Age3_period2_LA4_Base</v>
          </cell>
          <cell r="E88">
            <v>762</v>
          </cell>
        </row>
        <row r="89">
          <cell r="C89" t="str">
            <v>Age3_period2_LA5_Base</v>
          </cell>
          <cell r="E89">
            <v>749</v>
          </cell>
        </row>
        <row r="90">
          <cell r="C90" t="str">
            <v>Age3_period2_LA6_Base</v>
          </cell>
          <cell r="E90">
            <v>634</v>
          </cell>
        </row>
        <row r="91">
          <cell r="C91" t="str">
            <v>Age3_period2_LA7_Base</v>
          </cell>
          <cell r="E91">
            <v>807</v>
          </cell>
        </row>
        <row r="92">
          <cell r="C92" t="str">
            <v>Age3_period2_LA8_Base</v>
          </cell>
          <cell r="E92">
            <v>749</v>
          </cell>
        </row>
        <row r="93">
          <cell r="C93" t="str">
            <v>Age3_period2_LA9_Base</v>
          </cell>
          <cell r="E93">
            <v>780</v>
          </cell>
        </row>
        <row r="94">
          <cell r="C94" t="str">
            <v>Age3_period2_LA10_Base</v>
          </cell>
          <cell r="E94">
            <v>776</v>
          </cell>
        </row>
        <row r="95">
          <cell r="C95" t="str">
            <v>Age3_period2_LA11_Base</v>
          </cell>
          <cell r="E95">
            <v>882</v>
          </cell>
        </row>
        <row r="96">
          <cell r="C96" t="str">
            <v>Age3_period2_LA12_Base</v>
          </cell>
          <cell r="E96">
            <v>696</v>
          </cell>
        </row>
        <row r="97">
          <cell r="C97" t="str">
            <v>Age3_period2_LA13_Base</v>
          </cell>
          <cell r="E97">
            <v>670</v>
          </cell>
        </row>
        <row r="98">
          <cell r="C98" t="str">
            <v>Age3_period2_LA14_Base</v>
          </cell>
          <cell r="E98">
            <v>792</v>
          </cell>
        </row>
        <row r="99">
          <cell r="C99" t="str">
            <v>Age3_period2_LA15_Base</v>
          </cell>
          <cell r="E99">
            <v>892</v>
          </cell>
        </row>
        <row r="100">
          <cell r="C100" t="str">
            <v>Age3_period2_LA16_Base</v>
          </cell>
          <cell r="E100">
            <v>835</v>
          </cell>
        </row>
        <row r="101">
          <cell r="C101" t="str">
            <v>Age3_period2_LA17_Base</v>
          </cell>
          <cell r="E101">
            <v>611</v>
          </cell>
        </row>
        <row r="102">
          <cell r="C102" t="str">
            <v>Age3_period2_LA18_Base</v>
          </cell>
          <cell r="E102">
            <v>719</v>
          </cell>
        </row>
        <row r="103">
          <cell r="C103" t="str">
            <v>Age3_period2_LA19_Base</v>
          </cell>
          <cell r="E103">
            <v>646</v>
          </cell>
        </row>
        <row r="104">
          <cell r="C104" t="str">
            <v>Age3_period2_LA20_Base</v>
          </cell>
          <cell r="E104">
            <v>615</v>
          </cell>
        </row>
        <row r="105">
          <cell r="C105" t="str">
            <v>Age3_period2_LA21_Base</v>
          </cell>
          <cell r="E105">
            <v>749</v>
          </cell>
        </row>
        <row r="106">
          <cell r="C106" t="str">
            <v>Age3_period2_LA22_Base</v>
          </cell>
          <cell r="E106">
            <v>666</v>
          </cell>
        </row>
        <row r="107">
          <cell r="C107" t="str">
            <v>Age3_period2_HB1_Base</v>
          </cell>
          <cell r="E107">
            <v>4590</v>
          </cell>
        </row>
        <row r="108">
          <cell r="C108" t="str">
            <v>Age3_period2_HB2_Base</v>
          </cell>
          <cell r="E108">
            <v>2305</v>
          </cell>
        </row>
        <row r="109">
          <cell r="C109" t="str">
            <v>Age3_period2_HB3_Base</v>
          </cell>
          <cell r="E109">
            <v>807</v>
          </cell>
        </row>
        <row r="110">
          <cell r="C110" t="str">
            <v>Age3_period2_HB4_Base</v>
          </cell>
          <cell r="E110">
            <v>2248</v>
          </cell>
        </row>
        <row r="111">
          <cell r="C111" t="str">
            <v>Age3_period2_HB5_Base</v>
          </cell>
          <cell r="E111">
            <v>1446</v>
          </cell>
        </row>
        <row r="112">
          <cell r="C112" t="str">
            <v>Age3_period2_HB6_Base</v>
          </cell>
          <cell r="E112">
            <v>1684</v>
          </cell>
        </row>
        <row r="113">
          <cell r="C113" t="str">
            <v>Age3_period2_HB7_Base</v>
          </cell>
          <cell r="E113">
            <v>3395</v>
          </cell>
        </row>
        <row r="114">
          <cell r="C114" t="str">
            <v>Age3_period2_Wales_Base</v>
          </cell>
          <cell r="E114">
            <v>16475</v>
          </cell>
        </row>
      </sheetData>
      <sheetData sheetId="11" refreshError="1"/>
      <sheetData sheetId="12" refreshError="1"/>
      <sheetData sheetId="13" refreshError="1"/>
      <sheetData sheetId="1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file:///C:\Users\Trend%20by%20age\20140109_ObesityByAgeWHSdata_HC_v0a.xlsx"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file:///C:\Users\Trend%20by%20age\20140109_ObesityByAgeWHSdata__HC_v0a.xlsx"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mailto:publichealthwalesobservatory@wales.nhs.uk" TargetMode="External"/><Relationship Id="rId7" Type="http://schemas.openxmlformats.org/officeDocument/2006/relationships/drawing" Target="../drawings/drawing5.xml"/><Relationship Id="rId2" Type="http://schemas.openxmlformats.org/officeDocument/2006/relationships/hyperlink" Target="http://www3.interscience.wiley.com/journal/117981349/abstract?CRETRY=1&amp;SRETRY=0" TargetMode="External"/><Relationship Id="rId1" Type="http://schemas.openxmlformats.org/officeDocument/2006/relationships/hyperlink" Target="http://wales.gov.uk/statistics-and-research/welsh-health-survey/?lang=en" TargetMode="External"/><Relationship Id="rId6" Type="http://schemas.openxmlformats.org/officeDocument/2006/relationships/printerSettings" Target="../printerSettings/printerSettings7.bin"/><Relationship Id="rId5" Type="http://schemas.openxmlformats.org/officeDocument/2006/relationships/hyperlink" Target="http://www.wales.nhs.uk/sitesplus/922/page/74113" TargetMode="External"/><Relationship Id="rId4" Type="http://schemas.openxmlformats.org/officeDocument/2006/relationships/hyperlink" Target="http://www.wales.nhs.uk/sitesplus/922/page/7411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
  <sheetViews>
    <sheetView showGridLines="0" showRowColHeaders="0" tabSelected="1" zoomScaleNormal="100" workbookViewId="0"/>
  </sheetViews>
  <sheetFormatPr defaultRowHeight="15" x14ac:dyDescent="0.25"/>
  <sheetData/>
  <pageMargins left="0.70866141732283472" right="0.70866141732283472" top="0.74803149606299213" bottom="0.74803149606299213" header="0.31496062992125984" footer="0.31496062992125984"/>
  <pageSetup paperSize="9" scale="86" orientation="portrait" r:id="rId1"/>
  <headerFooter>
    <oddHeader>&amp;LAuthor: Hugo Cosh, Public Health Wales Observatory&amp;RDate created: 10/07/2014</oddHeader>
  </headerFooter>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dimension ref="B1:N34"/>
  <sheetViews>
    <sheetView showGridLines="0" showRowColHeaders="0" zoomScaleNormal="100" workbookViewId="0"/>
  </sheetViews>
  <sheetFormatPr defaultRowHeight="15" x14ac:dyDescent="0.25"/>
  <cols>
    <col min="1" max="1" width="2.7109375" customWidth="1"/>
    <col min="2" max="2" width="3" customWidth="1"/>
    <col min="5" max="5" width="1.140625" customWidth="1"/>
    <col min="6" max="6" width="5.7109375" customWidth="1"/>
    <col min="7" max="7" width="1.5703125" customWidth="1"/>
    <col min="8" max="8" width="20.5703125" customWidth="1"/>
    <col min="9" max="9" width="4.7109375" customWidth="1"/>
    <col min="10" max="10" width="7.140625" bestFit="1" customWidth="1"/>
    <col min="11" max="11" width="12.42578125" customWidth="1"/>
    <col min="12" max="12" width="13.28515625" customWidth="1"/>
    <col min="13" max="16" width="14.28515625" customWidth="1"/>
  </cols>
  <sheetData>
    <row r="1" spans="2:14" ht="9" customHeight="1" x14ac:dyDescent="0.25"/>
    <row r="4" spans="2:14" x14ac:dyDescent="0.25">
      <c r="L4" s="165" t="s">
        <v>867</v>
      </c>
    </row>
    <row r="5" spans="2:14" x14ac:dyDescent="0.25">
      <c r="K5" s="165" t="s">
        <v>867</v>
      </c>
    </row>
    <row r="6" spans="2:14" ht="10.5" customHeight="1" x14ac:dyDescent="0.25"/>
    <row r="7" spans="2:14" ht="21.75" customHeight="1" x14ac:dyDescent="0.25"/>
    <row r="8" spans="2:14" ht="38.25" customHeight="1" x14ac:dyDescent="0.25">
      <c r="B8" s="167"/>
      <c r="C8" s="168"/>
      <c r="D8" s="169" t="s">
        <v>882</v>
      </c>
      <c r="E8" s="168"/>
      <c r="F8" s="10"/>
      <c r="G8" s="179" t="str">
        <f>Controls!J45</f>
        <v>Percentage of adults reporting to be overweight or obese, by broad age group, all persons, Betsi Cadwaladr UHB and Wales</v>
      </c>
      <c r="H8" s="179"/>
      <c r="I8" s="179"/>
      <c r="J8" s="179"/>
      <c r="K8" s="179"/>
      <c r="L8" s="179"/>
      <c r="M8" s="103"/>
      <c r="N8" s="103"/>
    </row>
    <row r="9" spans="2:14" ht="4.5" customHeight="1" x14ac:dyDescent="0.25">
      <c r="B9" s="168"/>
      <c r="C9" s="168"/>
      <c r="D9" s="168"/>
      <c r="E9" s="168"/>
      <c r="F9" s="10"/>
      <c r="G9" s="78"/>
      <c r="H9" s="78"/>
      <c r="I9" s="78"/>
      <c r="J9" s="78"/>
      <c r="K9" s="78"/>
      <c r="L9" s="78"/>
      <c r="M9" s="1"/>
      <c r="N9" s="1"/>
    </row>
    <row r="10" spans="2:14" ht="39" customHeight="1" x14ac:dyDescent="0.25">
      <c r="B10" s="168"/>
      <c r="C10" s="168"/>
      <c r="D10" s="168"/>
      <c r="E10" s="168"/>
      <c r="F10" s="10"/>
      <c r="H10" s="75"/>
      <c r="I10" s="180" t="s">
        <v>135</v>
      </c>
      <c r="J10" s="180"/>
      <c r="K10" s="111" t="s">
        <v>134</v>
      </c>
      <c r="L10" s="110" t="s">
        <v>83</v>
      </c>
      <c r="M10" s="104"/>
      <c r="N10" s="102"/>
    </row>
    <row r="11" spans="2:14" x14ac:dyDescent="0.25">
      <c r="B11" s="168"/>
      <c r="C11" s="168"/>
      <c r="D11" s="168"/>
      <c r="E11" s="168"/>
      <c r="F11" s="10"/>
      <c r="G11" s="77" t="str">
        <f>Controls!J44</f>
        <v>Betsi Cadwaladr UHB</v>
      </c>
      <c r="H11" s="91"/>
      <c r="I11" s="92"/>
      <c r="J11" s="100"/>
      <c r="K11" s="82"/>
      <c r="L11" s="94"/>
    </row>
    <row r="12" spans="2:14" ht="16.5" customHeight="1" x14ac:dyDescent="0.25">
      <c r="B12" s="168"/>
      <c r="C12" s="168"/>
      <c r="D12" s="168"/>
      <c r="E12" s="168"/>
      <c r="F12" s="10"/>
      <c r="G12" s="122" t="s">
        <v>131</v>
      </c>
      <c r="H12" s="101"/>
      <c r="I12" s="81"/>
      <c r="J12" s="81"/>
      <c r="K12" s="93"/>
      <c r="L12" s="81"/>
      <c r="M12" s="81"/>
      <c r="N12" s="95"/>
    </row>
    <row r="13" spans="2:14" s="117" customFormat="1" x14ac:dyDescent="0.25">
      <c r="B13" s="170"/>
      <c r="C13" s="170"/>
      <c r="D13" s="170"/>
      <c r="E13" s="170"/>
      <c r="F13" s="112"/>
      <c r="G13" s="183" t="str">
        <f>G11</f>
        <v>Betsi Cadwaladr UHB</v>
      </c>
      <c r="H13" s="113" t="str">
        <f>Controls!I6</f>
        <v>65+</v>
      </c>
      <c r="I13" s="114">
        <f>Controls!N26</f>
        <v>55.255259999999993</v>
      </c>
      <c r="J13" s="115" t="str">
        <f>"(" &amp; FIXED(Controls!O26,0) &amp; "-" &amp; FIXED(Controls!P26,0) &amp; ")"</f>
        <v>(53-57)</v>
      </c>
      <c r="K13" s="125">
        <f>Controls!M26*100</f>
        <v>6.5228860095890644</v>
      </c>
      <c r="L13" s="126">
        <f>Controls!L26</f>
        <v>3823</v>
      </c>
      <c r="M13" s="115"/>
      <c r="N13" s="116"/>
    </row>
    <row r="14" spans="2:14" x14ac:dyDescent="0.25">
      <c r="B14" s="168"/>
      <c r="C14" s="168"/>
      <c r="D14" s="168"/>
      <c r="E14" s="168"/>
      <c r="F14" s="10"/>
      <c r="G14" s="183"/>
      <c r="H14" s="113" t="str">
        <f>Controls!I7</f>
        <v>45-64</v>
      </c>
      <c r="I14" s="114">
        <f>Controls!N27</f>
        <v>62.733170000000001</v>
      </c>
      <c r="J14" s="115" t="str">
        <f>"(" &amp; FIXED(Controls!O27,0) &amp; "-" &amp; FIXED(Controls!P27,0) &amp; ")"</f>
        <v>(61-64)</v>
      </c>
      <c r="K14" s="125">
        <f>Controls!M27*100</f>
        <v>5.3336387870709769</v>
      </c>
      <c r="L14" s="126">
        <f>Controls!L27</f>
        <v>5139</v>
      </c>
      <c r="M14" s="96"/>
      <c r="N14" s="97"/>
    </row>
    <row r="15" spans="2:14" x14ac:dyDescent="0.25">
      <c r="B15" s="168"/>
      <c r="C15" s="168"/>
      <c r="D15" s="168"/>
      <c r="E15" s="168"/>
      <c r="F15" s="10"/>
      <c r="G15" s="183"/>
      <c r="H15" s="113" t="str">
        <f>Controls!I8</f>
        <v>16-44</v>
      </c>
      <c r="I15" s="114">
        <f>Controls!N28</f>
        <v>45.687080000000002</v>
      </c>
      <c r="J15" s="115" t="str">
        <f>"(" &amp; FIXED(Controls!O28,0) &amp; "-" &amp; FIXED(Controls!P28,0) &amp; ")"</f>
        <v>(44-47)</v>
      </c>
      <c r="K15" s="125">
        <f>Controls!M28*100</f>
        <v>8.2527892594088943</v>
      </c>
      <c r="L15" s="126">
        <f>Controls!L28</f>
        <v>5690</v>
      </c>
      <c r="M15" s="96"/>
      <c r="N15" s="97"/>
    </row>
    <row r="16" spans="2:14" ht="16.5" customHeight="1" x14ac:dyDescent="0.25">
      <c r="B16" s="168"/>
      <c r="C16" s="168"/>
      <c r="D16" s="168"/>
      <c r="E16" s="168"/>
      <c r="F16" s="10"/>
      <c r="G16" s="122" t="s">
        <v>132</v>
      </c>
      <c r="H16" s="76"/>
      <c r="I16" s="109"/>
      <c r="J16" s="96"/>
      <c r="K16" s="127"/>
      <c r="L16" s="106"/>
      <c r="M16" s="96"/>
      <c r="N16" s="98"/>
    </row>
    <row r="17" spans="2:14" s="117" customFormat="1" x14ac:dyDescent="0.25">
      <c r="B17" s="170"/>
      <c r="C17" s="170"/>
      <c r="D17" s="170"/>
      <c r="E17" s="170"/>
      <c r="F17" s="112"/>
      <c r="G17" s="183"/>
      <c r="H17" s="113" t="str">
        <f>H13</f>
        <v>65+</v>
      </c>
      <c r="I17" s="114">
        <f>Controls!N29</f>
        <v>57.311190000000003</v>
      </c>
      <c r="J17" s="115" t="str">
        <f>"(" &amp; FIXED(Controls!O29,0) &amp; "-" &amp; FIXED(Controls!P29,0) &amp; ")"</f>
        <v>(56-59)</v>
      </c>
      <c r="K17" s="125">
        <f>Controls!M29*100</f>
        <v>7.5336943407231214</v>
      </c>
      <c r="L17" s="126">
        <f>Controls!L29</f>
        <v>4590</v>
      </c>
      <c r="M17" s="115"/>
      <c r="N17" s="118"/>
    </row>
    <row r="18" spans="2:14" x14ac:dyDescent="0.25">
      <c r="B18" s="168"/>
      <c r="C18" s="168"/>
      <c r="D18" s="168"/>
      <c r="E18" s="168"/>
      <c r="F18" s="10"/>
      <c r="G18" s="183"/>
      <c r="H18" s="113" t="str">
        <f t="shared" ref="H18:H19" si="0">H14</f>
        <v>45-64</v>
      </c>
      <c r="I18" s="114">
        <f>Controls!N30</f>
        <v>65.308219999999992</v>
      </c>
      <c r="J18" s="115" t="str">
        <f>"(" &amp; FIXED(Controls!O30,0) &amp; "-" &amp; FIXED(Controls!P30,0) &amp; ")"</f>
        <v>(64-67)</v>
      </c>
      <c r="K18" s="125">
        <f>Controls!M30*100</f>
        <v>5.8497944908169908</v>
      </c>
      <c r="L18" s="126">
        <f>Controls!L30</f>
        <v>5909</v>
      </c>
      <c r="M18" s="96"/>
      <c r="N18" s="98"/>
    </row>
    <row r="19" spans="2:14" x14ac:dyDescent="0.25">
      <c r="B19" s="168"/>
      <c r="C19" s="168"/>
      <c r="D19" s="168"/>
      <c r="E19" s="168"/>
      <c r="F19" s="10"/>
      <c r="G19" s="183"/>
      <c r="H19" s="113" t="str">
        <f t="shared" si="0"/>
        <v>16-44</v>
      </c>
      <c r="I19" s="114">
        <f>Controls!N31</f>
        <v>46.950240000000001</v>
      </c>
      <c r="J19" s="115" t="str">
        <f>"(" &amp; FIXED(Controls!O31,0) &amp; "-" &amp; FIXED(Controls!P31,0) &amp; ")"</f>
        <v>(46-48)</v>
      </c>
      <c r="K19" s="125">
        <f>Controls!M31*100</f>
        <v>11.665266079071312</v>
      </c>
      <c r="L19" s="126">
        <f>Controls!L31</f>
        <v>6085</v>
      </c>
      <c r="M19" s="96"/>
      <c r="N19" s="98"/>
    </row>
    <row r="20" spans="2:14" ht="22.5" customHeight="1" x14ac:dyDescent="0.25">
      <c r="B20" s="168"/>
      <c r="C20" s="168"/>
      <c r="D20" s="168"/>
      <c r="E20" s="168"/>
      <c r="F20" s="10"/>
      <c r="G20" s="77" t="s">
        <v>4</v>
      </c>
      <c r="H20" s="91"/>
      <c r="I20" s="92"/>
      <c r="J20" s="100"/>
      <c r="K20" s="127"/>
      <c r="L20" s="107"/>
    </row>
    <row r="21" spans="2:14" ht="16.5" customHeight="1" x14ac:dyDescent="0.25">
      <c r="B21" s="168"/>
      <c r="C21" s="168"/>
      <c r="D21" s="168"/>
      <c r="E21" s="168"/>
      <c r="F21" s="10"/>
      <c r="G21" s="122" t="s">
        <v>131</v>
      </c>
      <c r="H21" s="101"/>
      <c r="I21" s="92"/>
      <c r="J21" s="81"/>
      <c r="K21" s="127"/>
      <c r="L21" s="108"/>
    </row>
    <row r="22" spans="2:14" s="117" customFormat="1" ht="15" customHeight="1" x14ac:dyDescent="0.25">
      <c r="B22" s="170"/>
      <c r="C22" s="170"/>
      <c r="D22" s="170"/>
      <c r="E22" s="170"/>
      <c r="F22" s="112"/>
      <c r="G22" s="183" t="str">
        <f>G20</f>
        <v>Wales</v>
      </c>
      <c r="H22" s="113" t="str">
        <f>H13</f>
        <v>65+</v>
      </c>
      <c r="I22" s="114">
        <f>Controls!N34</f>
        <v>57.966930000000005</v>
      </c>
      <c r="J22" s="115" t="str">
        <f>"(" &amp; FIXED(Controls!O34,0) &amp; "-" &amp; FIXED(Controls!P34,0) &amp; ")"</f>
        <v>(57-59)</v>
      </c>
      <c r="K22" s="125">
        <f>Controls!M34*100</f>
        <v>6.6715806885308799</v>
      </c>
      <c r="L22" s="126">
        <f>Controls!L34</f>
        <v>14398</v>
      </c>
    </row>
    <row r="23" spans="2:14" x14ac:dyDescent="0.25">
      <c r="B23" s="168"/>
      <c r="C23" s="168"/>
      <c r="D23" s="168"/>
      <c r="E23" s="168"/>
      <c r="F23" s="10"/>
      <c r="G23" s="183"/>
      <c r="H23" s="113" t="str">
        <f t="shared" ref="H23:H24" si="1">H14</f>
        <v>45-64</v>
      </c>
      <c r="I23" s="114">
        <f>Controls!N35</f>
        <v>65.975989999999996</v>
      </c>
      <c r="J23" s="115" t="str">
        <f>"(" &amp; FIXED(Controls!O35,0) &amp; "-" &amp; FIXED(Controls!P35,0) &amp; ")"</f>
        <v>(65-67)</v>
      </c>
      <c r="K23" s="125">
        <f>Controls!M35*100</f>
        <v>4.8642012277287021</v>
      </c>
      <c r="L23" s="126">
        <f>Controls!L35</f>
        <v>19751</v>
      </c>
    </row>
    <row r="24" spans="2:14" x14ac:dyDescent="0.25">
      <c r="B24" s="168"/>
      <c r="C24" s="168"/>
      <c r="D24" s="168"/>
      <c r="E24" s="168"/>
      <c r="F24" s="10"/>
      <c r="G24" s="183"/>
      <c r="H24" s="113" t="str">
        <f t="shared" si="1"/>
        <v>16-44</v>
      </c>
      <c r="I24" s="114">
        <f>Controls!N36</f>
        <v>47.850160000000002</v>
      </c>
      <c r="J24" s="115" t="str">
        <f>"(" &amp; FIXED(Controls!O36,0) &amp; "-" &amp; FIXED(Controls!P36,0) &amp; ")"</f>
        <v>(47-49)</v>
      </c>
      <c r="K24" s="125">
        <f>Controls!M36*100</f>
        <v>8.5988201974095411</v>
      </c>
      <c r="L24" s="126">
        <f>Controls!L36</f>
        <v>23421</v>
      </c>
    </row>
    <row r="25" spans="2:14" s="117" customFormat="1" ht="16.5" customHeight="1" x14ac:dyDescent="0.25">
      <c r="B25" s="170"/>
      <c r="C25" s="170"/>
      <c r="D25" s="170"/>
      <c r="E25" s="170"/>
      <c r="F25" s="112"/>
      <c r="G25" s="122" t="s">
        <v>132</v>
      </c>
      <c r="H25" s="119"/>
      <c r="I25" s="120"/>
      <c r="K25" s="125"/>
      <c r="L25" s="128"/>
    </row>
    <row r="26" spans="2:14" x14ac:dyDescent="0.25">
      <c r="B26" s="168"/>
      <c r="C26" s="168"/>
      <c r="D26" s="168"/>
      <c r="E26" s="168"/>
      <c r="F26" s="10"/>
      <c r="G26" s="183"/>
      <c r="H26" s="113" t="str">
        <f>H22</f>
        <v>65+</v>
      </c>
      <c r="I26" s="114">
        <f>Controls!N37</f>
        <v>59.652720000000002</v>
      </c>
      <c r="J26" s="115" t="str">
        <f>"(" &amp; FIXED(Controls!O37,0) &amp; "-" &amp; FIXED(Controls!P37,0) &amp; ")"</f>
        <v>(59-60)</v>
      </c>
      <c r="K26" s="125">
        <f>Controls!M37*100</f>
        <v>7.6752783540366574</v>
      </c>
      <c r="L26" s="126">
        <f>Controls!L37</f>
        <v>16475</v>
      </c>
    </row>
    <row r="27" spans="2:14" x14ac:dyDescent="0.25">
      <c r="B27" s="168"/>
      <c r="C27" s="168"/>
      <c r="D27" s="168"/>
      <c r="E27" s="168"/>
      <c r="F27" s="10"/>
      <c r="G27" s="183"/>
      <c r="H27" s="113" t="str">
        <f t="shared" ref="H27:H28" si="2">H23</f>
        <v>45-64</v>
      </c>
      <c r="I27" s="114">
        <f>Controls!N38</f>
        <v>67.305060000000012</v>
      </c>
      <c r="J27" s="115" t="str">
        <f>"(" &amp; FIXED(Controls!O38,0) &amp; "-" &amp; FIXED(Controls!P38,0) &amp; ")"</f>
        <v>(67-68)</v>
      </c>
      <c r="K27" s="125">
        <f>Controls!M38*100</f>
        <v>5.5332827470852335</v>
      </c>
      <c r="L27" s="126">
        <f>Controls!L38</f>
        <v>22407</v>
      </c>
    </row>
    <row r="28" spans="2:14" x14ac:dyDescent="0.25">
      <c r="G28" s="183"/>
      <c r="H28" s="113" t="str">
        <f t="shared" si="2"/>
        <v>16-44</v>
      </c>
      <c r="I28" s="114">
        <f>Controls!N39</f>
        <v>49.066600000000001</v>
      </c>
      <c r="J28" s="115" t="str">
        <f>"(" &amp; FIXED(Controls!O39,0) &amp; "-" &amp; FIXED(Controls!P39,0) &amp; ")"</f>
        <v>(48-50)</v>
      </c>
      <c r="K28" s="125">
        <f>Controls!M39*100</f>
        <v>11.063369812078456</v>
      </c>
      <c r="L28" s="126">
        <f>Controls!L39</f>
        <v>24879</v>
      </c>
    </row>
    <row r="29" spans="2:14" ht="3.75" customHeight="1" x14ac:dyDescent="0.25">
      <c r="F29" s="10"/>
      <c r="G29" s="99"/>
      <c r="H29" s="99"/>
      <c r="I29" s="99"/>
      <c r="J29" s="99"/>
      <c r="K29" s="99"/>
      <c r="L29" s="99"/>
      <c r="M29" s="105"/>
    </row>
    <row r="30" spans="2:14" s="80" customFormat="1" ht="24" customHeight="1" x14ac:dyDescent="0.25">
      <c r="F30" s="121"/>
      <c r="G30" s="181" t="s">
        <v>81</v>
      </c>
      <c r="H30" s="181"/>
      <c r="I30" s="181"/>
      <c r="J30" s="181"/>
      <c r="K30" s="181"/>
      <c r="L30" s="181"/>
      <c r="M30" s="123"/>
    </row>
    <row r="31" spans="2:14" ht="12" customHeight="1" x14ac:dyDescent="0.25">
      <c r="G31" s="79" t="s">
        <v>82</v>
      </c>
      <c r="H31" s="80"/>
      <c r="I31" s="80"/>
      <c r="J31" s="80"/>
      <c r="K31" s="80"/>
      <c r="L31" s="80"/>
    </row>
    <row r="32" spans="2:14" ht="36" customHeight="1" x14ac:dyDescent="0.25">
      <c r="G32" s="182" t="s">
        <v>136</v>
      </c>
      <c r="H32" s="182"/>
      <c r="I32" s="182"/>
      <c r="J32" s="182"/>
      <c r="K32" s="182"/>
      <c r="L32" s="182"/>
    </row>
    <row r="33" spans="7:12" ht="27" customHeight="1" x14ac:dyDescent="0.25">
      <c r="G33" s="182" t="s">
        <v>137</v>
      </c>
      <c r="H33" s="182"/>
      <c r="I33" s="182"/>
      <c r="J33" s="182"/>
      <c r="K33" s="182"/>
      <c r="L33" s="182"/>
    </row>
    <row r="34" spans="7:12" ht="26.25" customHeight="1" x14ac:dyDescent="0.25"/>
  </sheetData>
  <mergeCells count="9">
    <mergeCell ref="G8:L8"/>
    <mergeCell ref="I10:J10"/>
    <mergeCell ref="G30:L30"/>
    <mergeCell ref="G33:L33"/>
    <mergeCell ref="G32:L32"/>
    <mergeCell ref="G13:G15"/>
    <mergeCell ref="G17:G19"/>
    <mergeCell ref="G22:G24"/>
    <mergeCell ref="G26:G28"/>
  </mergeCells>
  <pageMargins left="0.70866141732283472" right="0.70866141732283472" top="0.74803149606299213" bottom="0.74803149606299213" header="0.31496062992125984" footer="0.31496062992125984"/>
  <pageSetup paperSize="9" scale="86" orientation="landscape" r:id="rId1"/>
  <headerFooter>
    <oddHeader>&amp;LAuthor: Hugo Cosh, Public Health Wales Observatory&amp;RDate created: 10/07/2014</oddHeader>
  </headerFooter>
  <drawing r:id="rId2"/>
  <legacyDrawing r:id="rId3"/>
  <mc:AlternateContent xmlns:mc="http://schemas.openxmlformats.org/markup-compatibility/2006">
    <mc:Choice Requires="x14">
      <controls>
        <mc:AlternateContent xmlns:mc="http://schemas.openxmlformats.org/markup-compatibility/2006">
          <mc:Choice Requires="x14">
            <control shapeId="8193" r:id="rId4" name="List Box 1">
              <controlPr defaultSize="0" autoLine="0" autoPict="0">
                <anchor moveWithCells="1">
                  <from>
                    <xdr:col>1</xdr:col>
                    <xdr:colOff>66675</xdr:colOff>
                    <xdr:row>9</xdr:row>
                    <xdr:rowOff>323850</xdr:rowOff>
                  </from>
                  <to>
                    <xdr:col>3</xdr:col>
                    <xdr:colOff>600075</xdr:colOff>
                    <xdr:row>26</xdr:row>
                    <xdr:rowOff>114300</xdr:rowOff>
                  </to>
                </anchor>
              </controlPr>
            </control>
          </mc:Choice>
        </mc:AlternateContent>
        <mc:AlternateContent xmlns:mc="http://schemas.openxmlformats.org/markup-compatibility/2006">
          <mc:Choice Requires="x14">
            <control shapeId="8194" r:id="rId5" name="List Box 2">
              <controlPr defaultSize="0" autoLine="0" autoPict="0">
                <anchor moveWithCells="1">
                  <from>
                    <xdr:col>1</xdr:col>
                    <xdr:colOff>76200</xdr:colOff>
                    <xdr:row>8</xdr:row>
                    <xdr:rowOff>0</xdr:rowOff>
                  </from>
                  <to>
                    <xdr:col>3</xdr:col>
                    <xdr:colOff>590550</xdr:colOff>
                    <xdr:row>9</xdr:row>
                    <xdr:rowOff>228600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B3:N38"/>
  <sheetViews>
    <sheetView showGridLines="0" showRowColHeaders="0" zoomScaleNormal="100" workbookViewId="0"/>
  </sheetViews>
  <sheetFormatPr defaultRowHeight="12.75" x14ac:dyDescent="0.2"/>
  <cols>
    <col min="1" max="1" width="2.7109375" style="140" customWidth="1"/>
    <col min="2" max="19" width="9.140625" style="140"/>
    <col min="20" max="20" width="3.140625" style="140" customWidth="1"/>
    <col min="21" max="16384" width="9.140625" style="140"/>
  </cols>
  <sheetData>
    <row r="3" spans="2:14" x14ac:dyDescent="0.2">
      <c r="N3" s="141" t="s">
        <v>840</v>
      </c>
    </row>
    <row r="8" spans="2:14" s="141" customFormat="1" x14ac:dyDescent="0.2">
      <c r="B8" s="141" t="s">
        <v>841</v>
      </c>
    </row>
    <row r="9" spans="2:14" s="141" customFormat="1" x14ac:dyDescent="0.2"/>
    <row r="10" spans="2:14" s="141" customFormat="1" x14ac:dyDescent="0.2">
      <c r="B10" s="141" t="s">
        <v>842</v>
      </c>
    </row>
    <row r="11" spans="2:14" x14ac:dyDescent="0.2">
      <c r="B11" s="140" t="s">
        <v>843</v>
      </c>
    </row>
    <row r="12" spans="2:14" x14ac:dyDescent="0.2">
      <c r="B12" s="140" t="s">
        <v>844</v>
      </c>
    </row>
    <row r="13" spans="2:14" x14ac:dyDescent="0.2">
      <c r="B13" s="140" t="s">
        <v>845</v>
      </c>
    </row>
    <row r="14" spans="2:14" x14ac:dyDescent="0.2">
      <c r="B14" s="140" t="s">
        <v>846</v>
      </c>
    </row>
    <row r="16" spans="2:14" s="141" customFormat="1" x14ac:dyDescent="0.2">
      <c r="B16" s="141" t="s">
        <v>847</v>
      </c>
    </row>
    <row r="17" spans="2:14" x14ac:dyDescent="0.2">
      <c r="B17" s="142">
        <v>1</v>
      </c>
      <c r="C17" s="140" t="s">
        <v>848</v>
      </c>
    </row>
    <row r="18" spans="2:14" x14ac:dyDescent="0.2">
      <c r="B18" s="143"/>
      <c r="C18" s="140" t="s">
        <v>849</v>
      </c>
    </row>
    <row r="19" spans="2:14" x14ac:dyDescent="0.2">
      <c r="B19" s="142">
        <v>2</v>
      </c>
      <c r="C19" s="140" t="s">
        <v>850</v>
      </c>
    </row>
    <row r="20" spans="2:14" x14ac:dyDescent="0.2">
      <c r="B20" s="142">
        <v>3</v>
      </c>
      <c r="C20" s="140" t="s">
        <v>851</v>
      </c>
    </row>
    <row r="21" spans="2:14" x14ac:dyDescent="0.2">
      <c r="B21" s="142">
        <v>4</v>
      </c>
      <c r="C21" s="140" t="s">
        <v>852</v>
      </c>
    </row>
    <row r="22" spans="2:14" x14ac:dyDescent="0.2">
      <c r="B22" s="142">
        <v>5</v>
      </c>
      <c r="C22" s="140" t="s">
        <v>853</v>
      </c>
    </row>
    <row r="23" spans="2:14" x14ac:dyDescent="0.2">
      <c r="B23" s="142"/>
      <c r="C23" s="140" t="s">
        <v>854</v>
      </c>
    </row>
    <row r="24" spans="2:14" x14ac:dyDescent="0.2">
      <c r="B24" s="142">
        <v>6</v>
      </c>
      <c r="C24" s="140" t="s">
        <v>855</v>
      </c>
    </row>
    <row r="26" spans="2:14" x14ac:dyDescent="0.2">
      <c r="N26" s="141" t="s">
        <v>856</v>
      </c>
    </row>
    <row r="28" spans="2:14" s="141" customFormat="1" x14ac:dyDescent="0.2">
      <c r="B28" s="141" t="s">
        <v>857</v>
      </c>
    </row>
    <row r="29" spans="2:14" x14ac:dyDescent="0.2">
      <c r="B29" s="142">
        <v>1</v>
      </c>
      <c r="C29" s="140" t="s">
        <v>858</v>
      </c>
    </row>
    <row r="30" spans="2:14" x14ac:dyDescent="0.2">
      <c r="B30" s="143"/>
      <c r="C30" s="140" t="s">
        <v>859</v>
      </c>
    </row>
    <row r="31" spans="2:14" x14ac:dyDescent="0.2">
      <c r="B31" s="142">
        <v>2</v>
      </c>
      <c r="C31" s="140" t="s">
        <v>850</v>
      </c>
    </row>
    <row r="32" spans="2:14" x14ac:dyDescent="0.2">
      <c r="B32" s="142">
        <v>3</v>
      </c>
      <c r="C32" s="140" t="s">
        <v>860</v>
      </c>
    </row>
    <row r="33" spans="2:3" x14ac:dyDescent="0.2">
      <c r="B33" s="142">
        <v>4</v>
      </c>
      <c r="C33" s="140" t="s">
        <v>852</v>
      </c>
    </row>
    <row r="34" spans="2:3" x14ac:dyDescent="0.2">
      <c r="B34" s="142">
        <v>5</v>
      </c>
      <c r="C34" s="140" t="s">
        <v>853</v>
      </c>
    </row>
    <row r="35" spans="2:3" x14ac:dyDescent="0.2">
      <c r="B35" s="142"/>
      <c r="C35" s="140" t="s">
        <v>854</v>
      </c>
    </row>
    <row r="36" spans="2:3" x14ac:dyDescent="0.2">
      <c r="B36" s="142">
        <v>6</v>
      </c>
      <c r="C36" s="140" t="s">
        <v>855</v>
      </c>
    </row>
    <row r="37" spans="2:3" x14ac:dyDescent="0.2">
      <c r="B37" s="142"/>
    </row>
    <row r="38" spans="2:3" x14ac:dyDescent="0.2">
      <c r="B38" s="142"/>
    </row>
  </sheetData>
  <pageMargins left="0.70866141732283472" right="0.70866141732283472" top="0.74803149606299213" bottom="0.74803149606299213" header="0.31496062992125984" footer="0.31496062992125984"/>
  <pageSetup paperSize="9" scale="86" orientation="landscape" r:id="rId1"/>
  <headerFooter>
    <oddHeader>&amp;LAuthor: Hugo Cosh, Public Health Wales Observatory&amp;RDate created: 10/07/2014</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B1:R77"/>
  <sheetViews>
    <sheetView zoomScale="90" zoomScaleNormal="90" workbookViewId="0">
      <selection activeCell="F46" sqref="F46"/>
    </sheetView>
  </sheetViews>
  <sheetFormatPr defaultRowHeight="12.75" x14ac:dyDescent="0.2"/>
  <cols>
    <col min="1" max="1" width="2.5703125" style="22" customWidth="1"/>
    <col min="2" max="2" width="23.28515625" style="22" customWidth="1"/>
    <col min="3" max="3" width="1.85546875" style="22" customWidth="1"/>
    <col min="4" max="4" width="16.42578125" style="22" bestFit="1" customWidth="1"/>
    <col min="5" max="5" width="2.140625" style="22" customWidth="1"/>
    <col min="6" max="6" width="20.42578125" style="22" bestFit="1" customWidth="1"/>
    <col min="7" max="7" width="3.85546875" style="22" customWidth="1"/>
    <col min="8" max="8" width="14.42578125" style="22" customWidth="1"/>
    <col min="9" max="9" width="5.28515625" style="22" bestFit="1" customWidth="1"/>
    <col min="10" max="11" width="9.42578125" style="22" customWidth="1"/>
    <col min="12" max="12" width="19.7109375" style="22" bestFit="1" customWidth="1"/>
    <col min="13" max="13" width="21.85546875" style="22" bestFit="1" customWidth="1"/>
    <col min="14" max="14" width="28.7109375" style="22" bestFit="1" customWidth="1"/>
    <col min="15" max="15" width="12.85546875" style="22" bestFit="1" customWidth="1"/>
    <col min="16" max="16" width="13.85546875" style="22" bestFit="1" customWidth="1"/>
    <col min="17" max="17" width="16" style="22" bestFit="1" customWidth="1"/>
    <col min="18" max="18" width="15.7109375" style="22" bestFit="1" customWidth="1"/>
    <col min="19" max="19" width="31.7109375" style="22" bestFit="1" customWidth="1"/>
    <col min="20" max="20" width="27.85546875" style="22" bestFit="1" customWidth="1"/>
    <col min="21" max="16384" width="9.140625" style="22"/>
  </cols>
  <sheetData>
    <row r="1" spans="2:18" x14ac:dyDescent="0.2">
      <c r="O1" s="26"/>
      <c r="P1" s="26"/>
    </row>
    <row r="2" spans="2:18" ht="15.75" x14ac:dyDescent="0.25">
      <c r="B2" s="60" t="s">
        <v>70</v>
      </c>
      <c r="C2" s="61"/>
      <c r="D2" s="61"/>
      <c r="E2" s="61"/>
      <c r="F2" s="62"/>
      <c r="H2" s="60" t="s">
        <v>71</v>
      </c>
      <c r="I2" s="88"/>
      <c r="J2" s="61"/>
      <c r="K2" s="61"/>
      <c r="L2" s="61"/>
      <c r="M2" s="61"/>
      <c r="N2" s="62"/>
      <c r="O2" s="40"/>
      <c r="P2" s="40"/>
      <c r="Q2"/>
      <c r="R2"/>
    </row>
    <row r="3" spans="2:18" ht="6.75" customHeight="1" x14ac:dyDescent="0.25">
      <c r="B3" s="27"/>
      <c r="C3" s="26"/>
      <c r="D3" s="26"/>
      <c r="E3" s="26"/>
      <c r="F3" s="28"/>
      <c r="H3" s="27"/>
      <c r="I3" s="26"/>
      <c r="J3" s="1"/>
      <c r="K3" s="1"/>
      <c r="L3" s="26"/>
      <c r="M3" s="26"/>
      <c r="N3" s="28"/>
      <c r="O3" s="26"/>
      <c r="P3" s="26"/>
      <c r="Q3" s="26"/>
      <c r="R3" s="26"/>
    </row>
    <row r="4" spans="2:18" x14ac:dyDescent="0.2">
      <c r="B4" s="46" t="s">
        <v>68</v>
      </c>
      <c r="C4" s="39"/>
      <c r="D4" s="23" t="s">
        <v>63</v>
      </c>
      <c r="E4" s="39"/>
      <c r="F4" s="47" t="s">
        <v>148</v>
      </c>
      <c r="H4" s="27"/>
      <c r="I4" s="26"/>
      <c r="J4" s="26"/>
      <c r="K4" s="26"/>
      <c r="L4" s="29" t="s">
        <v>16</v>
      </c>
      <c r="M4" s="29" t="s">
        <v>2</v>
      </c>
      <c r="N4" s="30" t="s">
        <v>67</v>
      </c>
      <c r="O4" s="29"/>
      <c r="P4" s="29"/>
      <c r="Q4" s="29"/>
      <c r="R4" s="29"/>
    </row>
    <row r="5" spans="2:18" ht="19.5" customHeight="1" x14ac:dyDescent="0.2">
      <c r="B5" s="48"/>
      <c r="C5" s="40"/>
      <c r="D5" s="24"/>
      <c r="E5" s="40"/>
      <c r="F5" s="49"/>
      <c r="H5" s="37" t="str">
        <f>J44</f>
        <v>Betsi Cadwaladr UHB</v>
      </c>
      <c r="I5" s="38"/>
      <c r="J5" s="26"/>
      <c r="K5" s="26"/>
      <c r="L5" s="26"/>
      <c r="M5" s="26"/>
      <c r="N5" s="28"/>
      <c r="O5" s="29"/>
      <c r="P5" s="29"/>
      <c r="Q5" s="29"/>
      <c r="R5" s="29"/>
    </row>
    <row r="6" spans="2:18" x14ac:dyDescent="0.2">
      <c r="B6" s="48" t="s">
        <v>5</v>
      </c>
      <c r="C6" s="40"/>
      <c r="D6" s="24">
        <f>VLOOKUP(TRIM(B6), 'STATA area ordering'!$A$5:$B$34,2,FALSE)</f>
        <v>1</v>
      </c>
      <c r="E6" s="40"/>
      <c r="F6" s="49" t="str">
        <f t="shared" ref="F6:F33" si="0">IF(ISERROR(FIND("HB", B6)), "LA" &amp; D6, "HB" &amp; D6)</f>
        <v>HB1</v>
      </c>
      <c r="G6" s="137" t="b">
        <f>F6=VLOOKUP(TRIM(B6),'STATA area ordering'!$I$5:$K$33,3,FALSE)</f>
        <v>1</v>
      </c>
      <c r="H6" s="27" t="s">
        <v>90</v>
      </c>
      <c r="I6" s="26" t="s">
        <v>130</v>
      </c>
      <c r="J6" s="26" t="s">
        <v>65</v>
      </c>
      <c r="K6" s="26" t="s">
        <v>91</v>
      </c>
      <c r="L6" s="29" t="str">
        <f t="shared" ref="L6:L11" si="1">K6&amp;"_"&amp;$J6 &amp;$F$36 &amp; "_Base"</f>
        <v>Age3_period1_HB1_Base</v>
      </c>
      <c r="M6" s="29" t="str">
        <f t="shared" ref="M6:M11" si="2">K6&amp;"_"&amp;$J6 &amp;$F$36 &amp; "_Missing"</f>
        <v>Age3_period1_HB1_Missing</v>
      </c>
      <c r="N6" s="30" t="str">
        <f t="shared" ref="N6:N11" si="3">$D$44&amp;"_"&amp;K6&amp;"_"&amp;$J6 &amp;$F$36 &amp; "_Observed"</f>
        <v>BMI25+_Age3_period1_HB1_Observed</v>
      </c>
      <c r="O6" s="29"/>
      <c r="P6" s="29"/>
      <c r="Q6" s="29"/>
      <c r="R6" s="29"/>
    </row>
    <row r="7" spans="2:18" x14ac:dyDescent="0.2">
      <c r="B7" s="48" t="s">
        <v>6</v>
      </c>
      <c r="C7" s="40"/>
      <c r="D7" s="24">
        <f>VLOOKUP(TRIM(B7), 'STATA area ordering'!$A$5:$B$34,2,FALSE)</f>
        <v>1</v>
      </c>
      <c r="E7" s="40"/>
      <c r="F7" s="49" t="str">
        <f t="shared" si="0"/>
        <v>LA1</v>
      </c>
      <c r="G7" s="137" t="b">
        <f>F7=VLOOKUP(TRIM(B7),'STATA area ordering'!$I$5:$K$33,3,FALSE)</f>
        <v>1</v>
      </c>
      <c r="H7" s="27" t="s">
        <v>90</v>
      </c>
      <c r="I7" s="26" t="s">
        <v>129</v>
      </c>
      <c r="J7" s="26" t="s">
        <v>65</v>
      </c>
      <c r="K7" s="26" t="s">
        <v>88</v>
      </c>
      <c r="L7" s="29" t="str">
        <f t="shared" si="1"/>
        <v>Age2_period1_HB1_Base</v>
      </c>
      <c r="M7" s="29" t="str">
        <f t="shared" si="2"/>
        <v>Age2_period1_HB1_Missing</v>
      </c>
      <c r="N7" s="30" t="str">
        <f t="shared" si="3"/>
        <v>BMI25+_Age2_period1_HB1_Observed</v>
      </c>
      <c r="O7" s="29"/>
      <c r="P7" s="29"/>
      <c r="Q7" s="29"/>
      <c r="R7" s="29"/>
    </row>
    <row r="8" spans="2:18" x14ac:dyDescent="0.2">
      <c r="B8" s="48" t="s">
        <v>7</v>
      </c>
      <c r="C8" s="40"/>
      <c r="D8" s="24">
        <f>VLOOKUP(TRIM(B8), 'STATA area ordering'!$A$5:$B$34,2,FALSE)</f>
        <v>2</v>
      </c>
      <c r="E8" s="40"/>
      <c r="F8" s="49" t="str">
        <f t="shared" si="0"/>
        <v>LA2</v>
      </c>
      <c r="G8" s="137" t="b">
        <f>F8=VLOOKUP(TRIM(B8),'STATA area ordering'!$I$5:$K$33,3,FALSE)</f>
        <v>1</v>
      </c>
      <c r="H8" s="27" t="s">
        <v>90</v>
      </c>
      <c r="I8" s="26" t="s">
        <v>128</v>
      </c>
      <c r="J8" s="26" t="s">
        <v>65</v>
      </c>
      <c r="K8" s="26" t="s">
        <v>87</v>
      </c>
      <c r="L8" s="29" t="str">
        <f t="shared" si="1"/>
        <v>Age1_period1_HB1_Base</v>
      </c>
      <c r="M8" s="29" t="str">
        <f t="shared" si="2"/>
        <v>Age1_period1_HB1_Missing</v>
      </c>
      <c r="N8" s="30" t="str">
        <f t="shared" si="3"/>
        <v>BMI25+_Age1_period1_HB1_Observed</v>
      </c>
      <c r="O8" s="29"/>
      <c r="P8" s="29"/>
      <c r="Q8" s="29"/>
      <c r="R8" s="29"/>
    </row>
    <row r="9" spans="2:18" x14ac:dyDescent="0.2">
      <c r="B9" s="48" t="s">
        <v>8</v>
      </c>
      <c r="C9" s="40"/>
      <c r="D9" s="24">
        <f>VLOOKUP(TRIM(B9), 'STATA area ordering'!$A$5:$B$34,2,FALSE)</f>
        <v>3</v>
      </c>
      <c r="E9" s="40"/>
      <c r="F9" s="49" t="str">
        <f t="shared" si="0"/>
        <v>LA3</v>
      </c>
      <c r="G9" s="137" t="b">
        <f>F9=VLOOKUP(TRIM(B9),'STATA area ordering'!$I$5:$K$33,3,FALSE)</f>
        <v>1</v>
      </c>
      <c r="H9" s="27" t="s">
        <v>89</v>
      </c>
      <c r="I9" s="26" t="s">
        <v>130</v>
      </c>
      <c r="J9" s="26" t="s">
        <v>66</v>
      </c>
      <c r="K9" s="26" t="s">
        <v>91</v>
      </c>
      <c r="L9" s="29" t="str">
        <f t="shared" si="1"/>
        <v>Age3_period2_HB1_Base</v>
      </c>
      <c r="M9" s="29" t="str">
        <f t="shared" si="2"/>
        <v>Age3_period2_HB1_Missing</v>
      </c>
      <c r="N9" s="30" t="str">
        <f t="shared" si="3"/>
        <v>BMI25+_Age3_period2_HB1_Observed</v>
      </c>
      <c r="O9" s="29"/>
      <c r="P9" s="29"/>
      <c r="Q9" s="29"/>
      <c r="R9" s="29"/>
    </row>
    <row r="10" spans="2:18" x14ac:dyDescent="0.2">
      <c r="B10" s="48" t="s">
        <v>9</v>
      </c>
      <c r="C10" s="40"/>
      <c r="D10" s="24">
        <f>VLOOKUP(TRIM(B10), 'STATA area ordering'!$A$5:$B$34,2,FALSE)</f>
        <v>4</v>
      </c>
      <c r="E10" s="40"/>
      <c r="F10" s="49" t="str">
        <f t="shared" si="0"/>
        <v>LA4</v>
      </c>
      <c r="G10" s="137" t="b">
        <f>F10=VLOOKUP(TRIM(B10),'STATA area ordering'!$I$5:$K$33,3,FALSE)</f>
        <v>1</v>
      </c>
      <c r="H10" s="27" t="s">
        <v>89</v>
      </c>
      <c r="I10" s="26" t="s">
        <v>129</v>
      </c>
      <c r="J10" s="26" t="s">
        <v>66</v>
      </c>
      <c r="K10" s="26" t="s">
        <v>88</v>
      </c>
      <c r="L10" s="29" t="str">
        <f t="shared" si="1"/>
        <v>Age2_period2_HB1_Base</v>
      </c>
      <c r="M10" s="29" t="str">
        <f t="shared" si="2"/>
        <v>Age2_period2_HB1_Missing</v>
      </c>
      <c r="N10" s="30" t="str">
        <f t="shared" si="3"/>
        <v>BMI25+_Age2_period2_HB1_Observed</v>
      </c>
      <c r="O10" s="29"/>
      <c r="P10" s="29"/>
      <c r="Q10" s="29"/>
      <c r="R10" s="29"/>
    </row>
    <row r="11" spans="2:18" x14ac:dyDescent="0.2">
      <c r="B11" s="48" t="s">
        <v>10</v>
      </c>
      <c r="C11" s="40"/>
      <c r="D11" s="24">
        <f>VLOOKUP(TRIM(B11), 'STATA area ordering'!$A$5:$B$34,2,FALSE)</f>
        <v>5</v>
      </c>
      <c r="E11" s="40"/>
      <c r="F11" s="49" t="str">
        <f t="shared" si="0"/>
        <v>LA5</v>
      </c>
      <c r="G11" s="137" t="b">
        <f>F11=VLOOKUP(TRIM(B11),'STATA area ordering'!$I$5:$K$33,3,FALSE)</f>
        <v>1</v>
      </c>
      <c r="H11" s="27" t="s">
        <v>89</v>
      </c>
      <c r="I11" s="26" t="s">
        <v>128</v>
      </c>
      <c r="J11" s="26" t="s">
        <v>66</v>
      </c>
      <c r="K11" s="26" t="s">
        <v>87</v>
      </c>
      <c r="L11" s="29" t="str">
        <f t="shared" si="1"/>
        <v>Age1_period2_HB1_Base</v>
      </c>
      <c r="M11" s="29" t="str">
        <f t="shared" si="2"/>
        <v>Age1_period2_HB1_Missing</v>
      </c>
      <c r="N11" s="30" t="str">
        <f t="shared" si="3"/>
        <v>BMI25+_Age1_period2_HB1_Observed</v>
      </c>
      <c r="O11" s="29"/>
      <c r="P11" s="29"/>
      <c r="Q11" s="29"/>
      <c r="R11" s="29"/>
    </row>
    <row r="12" spans="2:18" x14ac:dyDescent="0.2">
      <c r="B12" s="48" t="s">
        <v>11</v>
      </c>
      <c r="C12" s="40"/>
      <c r="D12" s="24">
        <f>VLOOKUP(TRIM(B12), 'STATA area ordering'!$A$5:$B$34,2,FALSE)</f>
        <v>6</v>
      </c>
      <c r="E12" s="40"/>
      <c r="F12" s="49" t="str">
        <f t="shared" si="0"/>
        <v>LA6</v>
      </c>
      <c r="G12" s="137" t="b">
        <f>F12=VLOOKUP(TRIM(B12),'STATA area ordering'!$I$5:$K$33,3,FALSE)</f>
        <v>1</v>
      </c>
      <c r="H12" s="27"/>
      <c r="I12" s="26"/>
      <c r="J12" s="26"/>
      <c r="K12" s="26"/>
      <c r="L12" s="29"/>
      <c r="M12" s="29"/>
      <c r="N12" s="30"/>
      <c r="O12" s="29"/>
      <c r="P12" s="29"/>
      <c r="Q12" s="29"/>
      <c r="R12" s="29"/>
    </row>
    <row r="13" spans="2:18" x14ac:dyDescent="0.2">
      <c r="B13" s="48" t="s">
        <v>12</v>
      </c>
      <c r="C13" s="40"/>
      <c r="D13" s="24">
        <f>VLOOKUP(TRIM(B13), 'STATA area ordering'!$A$5:$B$34,2,FALSE)</f>
        <v>3</v>
      </c>
      <c r="E13" s="40"/>
      <c r="F13" s="49" t="str">
        <f t="shared" si="0"/>
        <v>HB3</v>
      </c>
      <c r="G13" s="137" t="b">
        <f>F13=VLOOKUP(TRIM(B13),'STATA area ordering'!$I$5:$K$33,3,FALSE)</f>
        <v>1</v>
      </c>
      <c r="H13" s="37" t="s">
        <v>4</v>
      </c>
      <c r="I13" s="26"/>
      <c r="J13" s="26"/>
      <c r="K13" s="38"/>
      <c r="L13" s="26"/>
      <c r="M13" s="26"/>
      <c r="N13" s="28"/>
      <c r="O13" s="29"/>
      <c r="P13" s="29"/>
      <c r="Q13" s="29"/>
      <c r="R13" s="29"/>
    </row>
    <row r="14" spans="2:18" x14ac:dyDescent="0.2">
      <c r="B14" s="48" t="s">
        <v>13</v>
      </c>
      <c r="C14" s="40"/>
      <c r="D14" s="24">
        <f>VLOOKUP(TRIM(B14), 'STATA area ordering'!$A$5:$B$34,2,FALSE)</f>
        <v>2</v>
      </c>
      <c r="E14" s="40"/>
      <c r="F14" s="49" t="str">
        <f t="shared" si="0"/>
        <v>HB2</v>
      </c>
      <c r="G14" s="137" t="b">
        <f>F14=VLOOKUP(TRIM(B14),'STATA area ordering'!$I$5:$K$33,3,FALSE)</f>
        <v>1</v>
      </c>
      <c r="H14" s="27" t="str">
        <f t="shared" ref="H14:K19" si="4">H6</f>
        <v>2004/05-2008</v>
      </c>
      <c r="I14" s="26" t="str">
        <f t="shared" si="4"/>
        <v>65+</v>
      </c>
      <c r="J14" s="26" t="str">
        <f t="shared" si="4"/>
        <v>period1_</v>
      </c>
      <c r="K14" s="26" t="str">
        <f t="shared" si="4"/>
        <v>Age3</v>
      </c>
      <c r="L14" s="29" t="str">
        <f t="shared" ref="L14:L19" si="5">K14&amp;"_"&amp;$J14 &amp;"Wales" &amp; "_Base"</f>
        <v>Age3_period1_Wales_Base</v>
      </c>
      <c r="M14" s="29" t="str">
        <f t="shared" ref="M14:M19" si="6">K14&amp;"_"&amp;$J14 &amp;"Wales" &amp; "_Missing"</f>
        <v>Age3_period1_Wales_Missing</v>
      </c>
      <c r="N14" s="30" t="str">
        <f t="shared" ref="N14:N19" si="7">$D$44&amp;"_"&amp;K14&amp;"_"&amp;$J14 &amp;"Wales" &amp; "_Observed"</f>
        <v>BMI25+_Age3_period1_Wales_Observed</v>
      </c>
      <c r="O14" s="29"/>
      <c r="P14" s="29"/>
      <c r="Q14" s="29"/>
      <c r="R14" s="29"/>
    </row>
    <row r="15" spans="2:18" x14ac:dyDescent="0.2">
      <c r="B15" s="48" t="s">
        <v>14</v>
      </c>
      <c r="C15" s="40"/>
      <c r="D15" s="24">
        <f>VLOOKUP(TRIM(B15), 'STATA area ordering'!$A$5:$B$34,2,FALSE)</f>
        <v>8</v>
      </c>
      <c r="E15" s="40"/>
      <c r="F15" s="49" t="str">
        <f t="shared" si="0"/>
        <v>LA8</v>
      </c>
      <c r="G15" s="137" t="b">
        <f>F15=VLOOKUP(TRIM(B15),'STATA area ordering'!$I$5:$K$33,3,FALSE)</f>
        <v>1</v>
      </c>
      <c r="H15" s="27" t="str">
        <f t="shared" si="4"/>
        <v>2004/05-2008</v>
      </c>
      <c r="I15" s="26" t="str">
        <f t="shared" si="4"/>
        <v>45-64</v>
      </c>
      <c r="J15" s="26" t="str">
        <f t="shared" si="4"/>
        <v>period1_</v>
      </c>
      <c r="K15" s="26" t="str">
        <f t="shared" si="4"/>
        <v>Age2</v>
      </c>
      <c r="L15" s="29" t="str">
        <f t="shared" si="5"/>
        <v>Age2_period1_Wales_Base</v>
      </c>
      <c r="M15" s="29" t="str">
        <f t="shared" si="6"/>
        <v>Age2_period1_Wales_Missing</v>
      </c>
      <c r="N15" s="30" t="str">
        <f t="shared" si="7"/>
        <v>BMI25+_Age2_period1_Wales_Observed</v>
      </c>
      <c r="O15" s="29"/>
      <c r="P15" s="29"/>
      <c r="Q15" s="29"/>
      <c r="R15" s="29"/>
    </row>
    <row r="16" spans="2:18" x14ac:dyDescent="0.2">
      <c r="B16" s="48" t="s">
        <v>15</v>
      </c>
      <c r="C16" s="40"/>
      <c r="D16" s="24">
        <f>VLOOKUP(TRIM(B16), 'STATA area ordering'!$A$5:$B$34,2,FALSE)</f>
        <v>9</v>
      </c>
      <c r="E16" s="40"/>
      <c r="F16" s="49" t="str">
        <f t="shared" si="0"/>
        <v>LA9</v>
      </c>
      <c r="G16" s="137" t="b">
        <f>F16=VLOOKUP(TRIM(B16),'STATA area ordering'!$I$5:$K$33,3,FALSE)</f>
        <v>1</v>
      </c>
      <c r="H16" s="27" t="str">
        <f t="shared" si="4"/>
        <v>2004/05-2008</v>
      </c>
      <c r="I16" s="26" t="str">
        <f t="shared" si="4"/>
        <v>16-44</v>
      </c>
      <c r="J16" s="26" t="str">
        <f t="shared" si="4"/>
        <v>period1_</v>
      </c>
      <c r="K16" s="26" t="str">
        <f t="shared" si="4"/>
        <v>Age1</v>
      </c>
      <c r="L16" s="29" t="str">
        <f t="shared" si="5"/>
        <v>Age1_period1_Wales_Base</v>
      </c>
      <c r="M16" s="29" t="str">
        <f t="shared" si="6"/>
        <v>Age1_period1_Wales_Missing</v>
      </c>
      <c r="N16" s="30" t="str">
        <f t="shared" si="7"/>
        <v>BMI25+_Age1_period1_Wales_Observed</v>
      </c>
      <c r="O16" s="29"/>
      <c r="P16" s="29"/>
      <c r="Q16" s="29"/>
      <c r="R16" s="29"/>
    </row>
    <row r="17" spans="2:18" x14ac:dyDescent="0.2">
      <c r="B17" s="48" t="s">
        <v>17</v>
      </c>
      <c r="C17" s="40"/>
      <c r="D17" s="24">
        <f>VLOOKUP(TRIM(B17), 'STATA area ordering'!$A$5:$B$34,2,FALSE)</f>
        <v>10</v>
      </c>
      <c r="E17" s="40"/>
      <c r="F17" s="49" t="str">
        <f t="shared" si="0"/>
        <v>LA10</v>
      </c>
      <c r="G17" s="137" t="b">
        <f>F17=VLOOKUP(TRIM(B17),'STATA area ordering'!$I$5:$K$33,3,FALSE)</f>
        <v>1</v>
      </c>
      <c r="H17" s="27" t="str">
        <f t="shared" si="4"/>
        <v>2009-2012</v>
      </c>
      <c r="I17" s="26" t="str">
        <f t="shared" si="4"/>
        <v>65+</v>
      </c>
      <c r="J17" s="26" t="str">
        <f t="shared" si="4"/>
        <v>period2_</v>
      </c>
      <c r="K17" s="26" t="str">
        <f t="shared" si="4"/>
        <v>Age3</v>
      </c>
      <c r="L17" s="29" t="str">
        <f t="shared" si="5"/>
        <v>Age3_period2_Wales_Base</v>
      </c>
      <c r="M17" s="29" t="str">
        <f t="shared" si="6"/>
        <v>Age3_period2_Wales_Missing</v>
      </c>
      <c r="N17" s="30" t="str">
        <f t="shared" si="7"/>
        <v>BMI25+_Age3_period2_Wales_Observed</v>
      </c>
      <c r="O17" s="29"/>
      <c r="P17" s="29"/>
      <c r="Q17" s="29"/>
      <c r="R17" s="29"/>
    </row>
    <row r="18" spans="2:18" x14ac:dyDescent="0.2">
      <c r="B18" s="48" t="s">
        <v>18</v>
      </c>
      <c r="C18" s="40"/>
      <c r="D18" s="24">
        <f>VLOOKUP(TRIM(B18), 'STATA area ordering'!$A$5:$B$34,2,FALSE)</f>
        <v>4</v>
      </c>
      <c r="E18" s="40"/>
      <c r="F18" s="49" t="str">
        <f t="shared" si="0"/>
        <v>HB4</v>
      </c>
      <c r="G18" s="137" t="b">
        <f>F18=VLOOKUP(TRIM(B18),'STATA area ordering'!$I$5:$K$33,3,FALSE)</f>
        <v>1</v>
      </c>
      <c r="H18" s="27" t="str">
        <f t="shared" si="4"/>
        <v>2009-2012</v>
      </c>
      <c r="I18" s="26" t="str">
        <f t="shared" si="4"/>
        <v>45-64</v>
      </c>
      <c r="J18" s="26" t="str">
        <f t="shared" si="4"/>
        <v>period2_</v>
      </c>
      <c r="K18" s="26" t="str">
        <f t="shared" si="4"/>
        <v>Age2</v>
      </c>
      <c r="L18" s="29" t="str">
        <f t="shared" si="5"/>
        <v>Age2_period2_Wales_Base</v>
      </c>
      <c r="M18" s="29" t="str">
        <f t="shared" si="6"/>
        <v>Age2_period2_Wales_Missing</v>
      </c>
      <c r="N18" s="30" t="str">
        <f t="shared" si="7"/>
        <v>BMI25+_Age2_period2_Wales_Observed</v>
      </c>
      <c r="O18" s="29"/>
      <c r="P18" s="29"/>
      <c r="Q18" s="29"/>
      <c r="R18" s="29"/>
    </row>
    <row r="19" spans="2:18" x14ac:dyDescent="0.2">
      <c r="B19" s="48" t="s">
        <v>19</v>
      </c>
      <c r="C19" s="40"/>
      <c r="D19" s="24">
        <f>VLOOKUP(TRIM(B19), 'STATA area ordering'!$A$5:$B$34,2,FALSE)</f>
        <v>11</v>
      </c>
      <c r="E19" s="40"/>
      <c r="F19" s="49" t="str">
        <f t="shared" si="0"/>
        <v>LA11</v>
      </c>
      <c r="G19" s="137" t="b">
        <f>F19=VLOOKUP(TRIM(B19),'STATA area ordering'!$I$5:$K$33,3,FALSE)</f>
        <v>1</v>
      </c>
      <c r="H19" s="27" t="str">
        <f t="shared" si="4"/>
        <v>2009-2012</v>
      </c>
      <c r="I19" s="26" t="str">
        <f t="shared" si="4"/>
        <v>16-44</v>
      </c>
      <c r="J19" s="26" t="str">
        <f t="shared" si="4"/>
        <v>period2_</v>
      </c>
      <c r="K19" s="26" t="str">
        <f t="shared" si="4"/>
        <v>Age1</v>
      </c>
      <c r="L19" s="29" t="str">
        <f t="shared" si="5"/>
        <v>Age1_period2_Wales_Base</v>
      </c>
      <c r="M19" s="29" t="str">
        <f t="shared" si="6"/>
        <v>Age1_period2_Wales_Missing</v>
      </c>
      <c r="N19" s="30" t="str">
        <f t="shared" si="7"/>
        <v>BMI25+_Age1_period2_Wales_Observed</v>
      </c>
      <c r="O19" s="29"/>
      <c r="P19" s="29"/>
      <c r="Q19" s="29"/>
      <c r="R19" s="29"/>
    </row>
    <row r="20" spans="2:18" x14ac:dyDescent="0.2">
      <c r="B20" s="48" t="s">
        <v>20</v>
      </c>
      <c r="C20" s="40"/>
      <c r="D20" s="24">
        <f>VLOOKUP(TRIM(B20), 'STATA area ordering'!$A$5:$B$34,2,FALSE)</f>
        <v>12</v>
      </c>
      <c r="E20" s="40"/>
      <c r="F20" s="49" t="str">
        <f t="shared" si="0"/>
        <v>LA12</v>
      </c>
      <c r="G20" s="137" t="b">
        <f>F20=VLOOKUP(TRIM(B20),'STATA area ordering'!$I$5:$K$33,3,FALSE)</f>
        <v>1</v>
      </c>
      <c r="H20" s="35"/>
      <c r="I20" s="58"/>
      <c r="J20" s="58"/>
      <c r="K20" s="58"/>
      <c r="L20" s="31"/>
      <c r="M20" s="31"/>
      <c r="N20" s="32"/>
      <c r="O20" s="29"/>
      <c r="P20" s="29"/>
      <c r="Q20" s="29"/>
      <c r="R20" s="29"/>
    </row>
    <row r="21" spans="2:18" x14ac:dyDescent="0.2">
      <c r="B21" s="48" t="s">
        <v>21</v>
      </c>
      <c r="C21" s="40"/>
      <c r="D21" s="24">
        <f>VLOOKUP(TRIM(B21), 'STATA area ordering'!$A$5:$B$34,2,FALSE)</f>
        <v>13</v>
      </c>
      <c r="E21" s="40"/>
      <c r="F21" s="49" t="str">
        <f t="shared" si="0"/>
        <v>LA13</v>
      </c>
      <c r="G21" s="137" t="b">
        <f>F21=VLOOKUP(TRIM(B21),'STATA area ordering'!$I$5:$K$33,3,FALSE)</f>
        <v>1</v>
      </c>
      <c r="J21" s="29"/>
      <c r="L21" s="29"/>
      <c r="M21" s="29"/>
      <c r="N21" s="29"/>
      <c r="O21" s="29"/>
      <c r="P21" s="29"/>
      <c r="Q21" s="29"/>
      <c r="R21" s="29"/>
    </row>
    <row r="22" spans="2:18" ht="15.75" x14ac:dyDescent="0.25">
      <c r="B22" s="48" t="s">
        <v>22</v>
      </c>
      <c r="C22" s="40"/>
      <c r="D22" s="24">
        <f>VLOOKUP(TRIM(B22), 'STATA area ordering'!$A$5:$B$34,2,FALSE)</f>
        <v>6</v>
      </c>
      <c r="E22" s="40"/>
      <c r="F22" s="49" t="str">
        <f t="shared" si="0"/>
        <v>HB6</v>
      </c>
      <c r="G22" s="137" t="b">
        <f>F22=VLOOKUP(TRIM(B22),'STATA area ordering'!$I$5:$K$33,3,FALSE)</f>
        <v>1</v>
      </c>
      <c r="H22" s="60" t="s">
        <v>78</v>
      </c>
      <c r="I22" s="61"/>
      <c r="J22" s="61"/>
      <c r="K22" s="88"/>
      <c r="L22" s="61"/>
      <c r="M22" s="61"/>
      <c r="N22" s="61"/>
      <c r="O22" s="67"/>
      <c r="P22" s="67"/>
      <c r="Q22" s="67"/>
      <c r="R22" s="68"/>
    </row>
    <row r="23" spans="2:18" x14ac:dyDescent="0.2">
      <c r="B23" s="48" t="s">
        <v>23</v>
      </c>
      <c r="C23" s="40"/>
      <c r="D23" s="24">
        <f>VLOOKUP(TRIM(B23), 'STATA area ordering'!$A$5:$B$34,2,FALSE)</f>
        <v>14</v>
      </c>
      <c r="E23" s="40"/>
      <c r="F23" s="49" t="str">
        <f t="shared" si="0"/>
        <v>LA14</v>
      </c>
      <c r="G23" s="137" t="b">
        <f>F23=VLOOKUP(TRIM(B23),'STATA area ordering'!$I$5:$K$33,3,FALSE)</f>
        <v>1</v>
      </c>
      <c r="H23" s="27"/>
      <c r="I23" s="26"/>
      <c r="J23" s="29"/>
      <c r="K23" s="26"/>
      <c r="L23" s="29"/>
      <c r="M23" s="29"/>
      <c r="N23" s="29"/>
      <c r="O23" s="29"/>
      <c r="P23" s="29"/>
      <c r="Q23" s="29"/>
      <c r="R23" s="30"/>
    </row>
    <row r="24" spans="2:18" x14ac:dyDescent="0.2">
      <c r="B24" s="48" t="s">
        <v>24</v>
      </c>
      <c r="C24" s="40"/>
      <c r="D24" s="24">
        <f>VLOOKUP(TRIM(B24), 'STATA area ordering'!$A$5:$B$34,2,FALSE)</f>
        <v>15</v>
      </c>
      <c r="E24" s="40"/>
      <c r="F24" s="49" t="str">
        <f t="shared" si="0"/>
        <v>LA15</v>
      </c>
      <c r="G24" s="137" t="b">
        <f>F24=VLOOKUP(TRIM(B24),'STATA area ordering'!$I$5:$K$33,3,FALSE)</f>
        <v>1</v>
      </c>
      <c r="H24" s="27"/>
      <c r="I24" s="26"/>
      <c r="J24" s="26"/>
      <c r="K24" s="26"/>
      <c r="L24" s="26" t="str">
        <f>L4</f>
        <v>Unweighted base</v>
      </c>
      <c r="M24" s="26" t="str">
        <f>M4 &amp; "%"</f>
        <v>Missing%</v>
      </c>
      <c r="N24" s="26" t="str">
        <f>N4</f>
        <v>Observed %</v>
      </c>
      <c r="O24" s="26" t="s">
        <v>94</v>
      </c>
      <c r="P24" s="26" t="s">
        <v>95</v>
      </c>
      <c r="Q24" s="26" t="s">
        <v>96</v>
      </c>
      <c r="R24" s="28" t="s">
        <v>97</v>
      </c>
    </row>
    <row r="25" spans="2:18" x14ac:dyDescent="0.2">
      <c r="B25" s="48" t="s">
        <v>25</v>
      </c>
      <c r="C25" s="40"/>
      <c r="D25" s="24">
        <f>VLOOKUP(TRIM(B25), 'STATA area ordering'!$A$5:$B$34,2,FALSE)</f>
        <v>5</v>
      </c>
      <c r="E25" s="40"/>
      <c r="F25" s="49" t="str">
        <f t="shared" si="0"/>
        <v>HB5</v>
      </c>
      <c r="G25" s="137" t="b">
        <f>F25=VLOOKUP(TRIM(B25),'STATA area ordering'!$I$5:$K$33,3,FALSE)</f>
        <v>1</v>
      </c>
      <c r="H25" s="37" t="str">
        <f t="shared" ref="H25:H31" si="8">H5</f>
        <v>Betsi Cadwaladr UHB</v>
      </c>
      <c r="I25" s="26"/>
      <c r="J25" s="26"/>
      <c r="K25" s="38"/>
      <c r="L25" s="38"/>
      <c r="M25" s="26"/>
      <c r="N25" s="26"/>
      <c r="O25" s="26"/>
      <c r="P25" s="26"/>
      <c r="Q25" s="26"/>
      <c r="R25" s="28"/>
    </row>
    <row r="26" spans="2:18" x14ac:dyDescent="0.2">
      <c r="B26" s="48" t="s">
        <v>26</v>
      </c>
      <c r="C26" s="40"/>
      <c r="D26" s="24">
        <f>VLOOKUP(TRIM(B26), 'STATA area ordering'!$A$5:$B$34,2,FALSE)</f>
        <v>16</v>
      </c>
      <c r="E26" s="40"/>
      <c r="F26" s="49" t="str">
        <f t="shared" si="0"/>
        <v>LA16</v>
      </c>
      <c r="G26" s="137" t="b">
        <f>F26=VLOOKUP(TRIM(B26),'STATA area ordering'!$I$5:$K$33,3,FALSE)</f>
        <v>1</v>
      </c>
      <c r="H26" s="27" t="str">
        <f t="shared" si="8"/>
        <v>2004/05-2008</v>
      </c>
      <c r="I26" s="26" t="str">
        <f t="shared" ref="I26:K31" si="9">I6</f>
        <v>65+</v>
      </c>
      <c r="J26" s="26" t="str">
        <f t="shared" si="9"/>
        <v>period1_</v>
      </c>
      <c r="K26" s="26" t="str">
        <f t="shared" si="9"/>
        <v>Age3</v>
      </c>
      <c r="L26" s="33">
        <f>INDEX('All data'!$B$4:$B$724,MATCH(Controls!L6,'All data'!$A$4:$A$724,0))</f>
        <v>3823</v>
      </c>
      <c r="M26" s="33">
        <f>INDEX('All data'!$B$4:$B$724,MATCH(Controls!M6,'All data'!$A$4:$A$724,0))</f>
        <v>6.5228860095890642E-2</v>
      </c>
      <c r="N26" s="34">
        <f>INDEX('All data'!$B$4:$B$724,MATCH(Controls!N6,'All data'!$A$4:$A$724,0))*100</f>
        <v>55.255259999999993</v>
      </c>
      <c r="O26" s="34">
        <f>INDEX('All data'!$C$4:$C$724,MATCH(N6,'All data'!$A$4:$A$724,0))*100</f>
        <v>53.389699999999998</v>
      </c>
      <c r="P26" s="34">
        <f>INDEX('All data'!$D$4:$D$724,MATCH(N6,'All data'!$A$4:$A$724,0))*100</f>
        <v>57.120820000000009</v>
      </c>
      <c r="Q26" s="34">
        <f>P26-N26</f>
        <v>1.8655600000000163</v>
      </c>
      <c r="R26" s="69">
        <f>N26-O26</f>
        <v>1.865559999999995</v>
      </c>
    </row>
    <row r="27" spans="2:18" x14ac:dyDescent="0.2">
      <c r="B27" s="48" t="s">
        <v>27</v>
      </c>
      <c r="C27" s="40"/>
      <c r="D27" s="24">
        <f>VLOOKUP(TRIM(B27), 'STATA area ordering'!$A$5:$B$34,2,FALSE)</f>
        <v>17</v>
      </c>
      <c r="E27" s="40"/>
      <c r="F27" s="49" t="str">
        <f t="shared" si="0"/>
        <v>LA17</v>
      </c>
      <c r="G27" s="137" t="b">
        <f>F27=VLOOKUP(TRIM(B27),'STATA area ordering'!$I$5:$K$33,3,FALSE)</f>
        <v>1</v>
      </c>
      <c r="H27" s="27" t="str">
        <f t="shared" si="8"/>
        <v>2004/05-2008</v>
      </c>
      <c r="I27" s="26" t="str">
        <f t="shared" si="9"/>
        <v>45-64</v>
      </c>
      <c r="J27" s="26" t="str">
        <f t="shared" si="9"/>
        <v>period1_</v>
      </c>
      <c r="K27" s="26" t="str">
        <f t="shared" si="9"/>
        <v>Age2</v>
      </c>
      <c r="L27" s="33">
        <f>INDEX('All data'!$B$4:$B$724,MATCH(Controls!L7,'All data'!$A$4:$A$724,0))</f>
        <v>5139</v>
      </c>
      <c r="M27" s="33">
        <f>INDEX('All data'!$B$4:$B$724,MATCH(Controls!M7,'All data'!$A$4:$A$724,0))</f>
        <v>5.3336387870709767E-2</v>
      </c>
      <c r="N27" s="34">
        <f>INDEX('All data'!$B$4:$B$724,MATCH(Controls!N7,'All data'!$A$4:$A$724,0))*100</f>
        <v>62.733170000000001</v>
      </c>
      <c r="O27" s="34">
        <f>INDEX('All data'!$C$4:$C$724,MATCH(N7,'All data'!$A$4:$A$724,0))*100</f>
        <v>61.330910000000003</v>
      </c>
      <c r="P27" s="34">
        <f>INDEX('All data'!$D$4:$D$724,MATCH(N7,'All data'!$A$4:$A$724,0))*100</f>
        <v>64.135429999999999</v>
      </c>
      <c r="Q27" s="34">
        <f t="shared" ref="Q27:Q31" si="10">P27-N27</f>
        <v>1.4022599999999983</v>
      </c>
      <c r="R27" s="69">
        <f t="shared" ref="R27:R31" si="11">N27-O27</f>
        <v>1.4022599999999983</v>
      </c>
    </row>
    <row r="28" spans="2:18" x14ac:dyDescent="0.2">
      <c r="B28" s="48" t="s">
        <v>28</v>
      </c>
      <c r="C28" s="40"/>
      <c r="D28" s="24">
        <f>VLOOKUP(TRIM(B28), 'STATA area ordering'!$A$5:$B$34,2,FALSE)</f>
        <v>7</v>
      </c>
      <c r="E28" s="40"/>
      <c r="F28" s="49" t="str">
        <f t="shared" si="0"/>
        <v>HB7</v>
      </c>
      <c r="G28" s="137" t="b">
        <f>F28=VLOOKUP(TRIM(B28),'STATA area ordering'!$I$5:$K$33,3,FALSE)</f>
        <v>1</v>
      </c>
      <c r="H28" s="27" t="str">
        <f t="shared" si="8"/>
        <v>2004/05-2008</v>
      </c>
      <c r="I28" s="26" t="str">
        <f t="shared" si="9"/>
        <v>16-44</v>
      </c>
      <c r="J28" s="26" t="str">
        <f t="shared" si="9"/>
        <v>period1_</v>
      </c>
      <c r="K28" s="26" t="str">
        <f t="shared" si="9"/>
        <v>Age1</v>
      </c>
      <c r="L28" s="33">
        <f>INDEX('All data'!$B$4:$B$724,MATCH(Controls!L8,'All data'!$A$4:$A$724,0))</f>
        <v>5690</v>
      </c>
      <c r="M28" s="33">
        <f>INDEX('All data'!$B$4:$B$724,MATCH(Controls!M8,'All data'!$A$4:$A$724,0))</f>
        <v>8.252789259408895E-2</v>
      </c>
      <c r="N28" s="34">
        <f>INDEX('All data'!$B$4:$B$724,MATCH(Controls!N8,'All data'!$A$4:$A$724,0))*100</f>
        <v>45.687080000000002</v>
      </c>
      <c r="O28" s="34">
        <f>INDEX('All data'!$C$4:$C$724,MATCH(N8,'All data'!$A$4:$A$724,0))*100</f>
        <v>44.197090000000003</v>
      </c>
      <c r="P28" s="34">
        <f>INDEX('All data'!$D$4:$D$724,MATCH(N8,'All data'!$A$4:$A$724,0))*100</f>
        <v>47.177079999999997</v>
      </c>
      <c r="Q28" s="34">
        <f t="shared" si="10"/>
        <v>1.4899999999999949</v>
      </c>
      <c r="R28" s="69">
        <f t="shared" si="11"/>
        <v>1.4899899999999988</v>
      </c>
    </row>
    <row r="29" spans="2:18" x14ac:dyDescent="0.2">
      <c r="B29" s="48" t="s">
        <v>29</v>
      </c>
      <c r="C29" s="40"/>
      <c r="D29" s="24">
        <f>VLOOKUP(TRIM(B29), 'STATA area ordering'!$A$5:$B$34,2,FALSE)</f>
        <v>18</v>
      </c>
      <c r="E29" s="40"/>
      <c r="F29" s="49" t="str">
        <f t="shared" si="0"/>
        <v>LA18</v>
      </c>
      <c r="G29" s="137" t="b">
        <f>F29=VLOOKUP(TRIM(B29),'STATA area ordering'!$I$5:$K$33,3,FALSE)</f>
        <v>1</v>
      </c>
      <c r="H29" s="27" t="str">
        <f t="shared" si="8"/>
        <v>2009-2012</v>
      </c>
      <c r="I29" s="26" t="str">
        <f t="shared" si="9"/>
        <v>65+</v>
      </c>
      <c r="J29" s="26" t="str">
        <f t="shared" si="9"/>
        <v>period2_</v>
      </c>
      <c r="K29" s="26" t="str">
        <f t="shared" si="9"/>
        <v>Age3</v>
      </c>
      <c r="L29" s="33">
        <f>INDEX('All data'!$B$4:$B$724,MATCH(Controls!L9,'All data'!$A$4:$A$724,0))</f>
        <v>4590</v>
      </c>
      <c r="M29" s="33">
        <f>INDEX('All data'!$B$4:$B$724,MATCH(Controls!M9,'All data'!$A$4:$A$724,0))</f>
        <v>7.5336943407231211E-2</v>
      </c>
      <c r="N29" s="34">
        <f>INDEX('All data'!$B$4:$B$724,MATCH(Controls!N9,'All data'!$A$4:$A$724,0))*100</f>
        <v>57.311190000000003</v>
      </c>
      <c r="O29" s="34">
        <f>INDEX('All data'!$C$4:$C$724,MATCH(N9,'All data'!$A$4:$A$724,0))*100</f>
        <v>55.735869999999998</v>
      </c>
      <c r="P29" s="34">
        <f>INDEX('All data'!$D$4:$D$724,MATCH(N9,'All data'!$A$4:$A$724,0))*100</f>
        <v>58.886499999999998</v>
      </c>
      <c r="Q29" s="34">
        <f t="shared" si="10"/>
        <v>1.5753099999999947</v>
      </c>
      <c r="R29" s="69">
        <f t="shared" si="11"/>
        <v>1.5753200000000049</v>
      </c>
    </row>
    <row r="30" spans="2:18" x14ac:dyDescent="0.2">
      <c r="B30" s="48" t="s">
        <v>30</v>
      </c>
      <c r="C30" s="40"/>
      <c r="D30" s="24">
        <f>VLOOKUP(TRIM(B30), 'STATA area ordering'!$A$5:$B$34,2,FALSE)</f>
        <v>19</v>
      </c>
      <c r="E30" s="40"/>
      <c r="F30" s="49" t="str">
        <f t="shared" si="0"/>
        <v>LA19</v>
      </c>
      <c r="G30" s="137" t="b">
        <f>F30=VLOOKUP(TRIM(B30),'STATA area ordering'!$I$5:$K$33,3,FALSE)</f>
        <v>1</v>
      </c>
      <c r="H30" s="27" t="str">
        <f t="shared" si="8"/>
        <v>2009-2012</v>
      </c>
      <c r="I30" s="26" t="str">
        <f t="shared" si="9"/>
        <v>45-64</v>
      </c>
      <c r="J30" s="26" t="str">
        <f t="shared" si="9"/>
        <v>period2_</v>
      </c>
      <c r="K30" s="26" t="str">
        <f t="shared" si="9"/>
        <v>Age2</v>
      </c>
      <c r="L30" s="33">
        <f>INDEX('All data'!$B$4:$B$724,MATCH(Controls!L10,'All data'!$A$4:$A$724,0))</f>
        <v>5909</v>
      </c>
      <c r="M30" s="33">
        <f>INDEX('All data'!$B$4:$B$724,MATCH(Controls!M10,'All data'!$A$4:$A$724,0))</f>
        <v>5.8497944908169903E-2</v>
      </c>
      <c r="N30" s="34">
        <f>INDEX('All data'!$B$4:$B$724,MATCH(Controls!N10,'All data'!$A$4:$A$724,0))*100</f>
        <v>65.308219999999992</v>
      </c>
      <c r="O30" s="34">
        <f>INDEX('All data'!$C$4:$C$724,MATCH(N10,'All data'!$A$4:$A$724,0))*100</f>
        <v>64.004329999999996</v>
      </c>
      <c r="P30" s="34">
        <f>INDEX('All data'!$D$4:$D$724,MATCH(N10,'All data'!$A$4:$A$724,0))*100</f>
        <v>66.612099999999998</v>
      </c>
      <c r="Q30" s="34">
        <f t="shared" si="10"/>
        <v>1.3038800000000066</v>
      </c>
      <c r="R30" s="69">
        <f t="shared" si="11"/>
        <v>1.3038899999999956</v>
      </c>
    </row>
    <row r="31" spans="2:18" x14ac:dyDescent="0.2">
      <c r="B31" s="48" t="s">
        <v>31</v>
      </c>
      <c r="C31" s="40"/>
      <c r="D31" s="24">
        <f>VLOOKUP(TRIM(B31), 'STATA area ordering'!$A$5:$B$34,2,FALSE)</f>
        <v>20</v>
      </c>
      <c r="E31" s="40"/>
      <c r="F31" s="49" t="str">
        <f t="shared" si="0"/>
        <v>LA20</v>
      </c>
      <c r="G31" s="137" t="b">
        <f>F31=VLOOKUP(TRIM(B31),'STATA area ordering'!$I$5:$K$33,3,FALSE)</f>
        <v>1</v>
      </c>
      <c r="H31" s="27" t="str">
        <f t="shared" si="8"/>
        <v>2009-2012</v>
      </c>
      <c r="I31" s="26" t="str">
        <f t="shared" si="9"/>
        <v>16-44</v>
      </c>
      <c r="J31" s="26" t="str">
        <f t="shared" si="9"/>
        <v>period2_</v>
      </c>
      <c r="K31" s="26" t="str">
        <f t="shared" si="9"/>
        <v>Age1</v>
      </c>
      <c r="L31" s="33">
        <f>INDEX('All data'!$B$4:$B$724,MATCH(Controls!L11,'All data'!$A$4:$A$724,0))</f>
        <v>6085</v>
      </c>
      <c r="M31" s="33">
        <f>INDEX('All data'!$B$4:$B$724,MATCH(Controls!M11,'All data'!$A$4:$A$724,0))</f>
        <v>0.11665266079071313</v>
      </c>
      <c r="N31" s="34">
        <f>INDEX('All data'!$B$4:$B$724,MATCH(Controls!N11,'All data'!$A$4:$A$724,0))*100</f>
        <v>46.950240000000001</v>
      </c>
      <c r="O31" s="34">
        <f>INDEX('All data'!$C$4:$C$724,MATCH(N11,'All data'!$A$4:$A$724,0))*100</f>
        <v>45.502589999999998</v>
      </c>
      <c r="P31" s="34">
        <f>INDEX('All data'!$D$4:$D$724,MATCH(N11,'All data'!$A$4:$A$724,0))*100</f>
        <v>48.397880000000001</v>
      </c>
      <c r="Q31" s="34">
        <f t="shared" si="10"/>
        <v>1.4476399999999998</v>
      </c>
      <c r="R31" s="69">
        <f t="shared" si="11"/>
        <v>1.447650000000003</v>
      </c>
    </row>
    <row r="32" spans="2:18" x14ac:dyDescent="0.2">
      <c r="B32" s="48" t="s">
        <v>32</v>
      </c>
      <c r="C32" s="40"/>
      <c r="D32" s="24">
        <f>VLOOKUP(TRIM(B32), 'STATA area ordering'!$A$5:$B$34,2,FALSE)</f>
        <v>21</v>
      </c>
      <c r="E32" s="40"/>
      <c r="F32" s="49" t="str">
        <f t="shared" si="0"/>
        <v>LA21</v>
      </c>
      <c r="G32" s="137" t="b">
        <f>F32=VLOOKUP(TRIM(B32),'STATA area ordering'!$I$5:$K$33,3,FALSE)</f>
        <v>1</v>
      </c>
      <c r="H32" s="27"/>
      <c r="I32" s="26"/>
      <c r="J32" s="26"/>
      <c r="K32" s="26"/>
      <c r="L32" s="33"/>
      <c r="M32" s="34"/>
      <c r="N32" s="34"/>
      <c r="O32" s="34"/>
      <c r="P32" s="34"/>
      <c r="Q32" s="34"/>
      <c r="R32" s="69"/>
    </row>
    <row r="33" spans="2:18" x14ac:dyDescent="0.2">
      <c r="B33" s="48" t="s">
        <v>33</v>
      </c>
      <c r="C33" s="40"/>
      <c r="D33" s="24">
        <f>VLOOKUP(TRIM(B33), 'STATA area ordering'!$A$5:$B$34,2,FALSE)</f>
        <v>22</v>
      </c>
      <c r="E33" s="40"/>
      <c r="F33" s="49" t="str">
        <f t="shared" si="0"/>
        <v>LA22</v>
      </c>
      <c r="G33" s="137" t="b">
        <f>F33=VLOOKUP(TRIM(B33),'STATA area ordering'!$I$5:$K$33,3,FALSE)</f>
        <v>1</v>
      </c>
      <c r="H33" s="37" t="str">
        <f t="shared" ref="H33:H39" si="12">H13</f>
        <v>Wales</v>
      </c>
      <c r="I33" s="26"/>
      <c r="J33" s="26"/>
      <c r="K33" s="38"/>
      <c r="L33" s="33"/>
      <c r="M33" s="34"/>
      <c r="N33" s="34"/>
      <c r="O33" s="34"/>
      <c r="P33" s="34"/>
      <c r="Q33" s="34"/>
      <c r="R33" s="69"/>
    </row>
    <row r="34" spans="2:18" x14ac:dyDescent="0.2">
      <c r="B34" s="50"/>
      <c r="C34" s="40"/>
      <c r="D34" s="40"/>
      <c r="E34" s="40"/>
      <c r="F34" s="51"/>
      <c r="H34" s="27" t="str">
        <f t="shared" si="12"/>
        <v>2004/05-2008</v>
      </c>
      <c r="I34" s="26" t="str">
        <f t="shared" ref="I34:K39" si="13">I14</f>
        <v>65+</v>
      </c>
      <c r="J34" s="26" t="str">
        <f t="shared" si="13"/>
        <v>period1_</v>
      </c>
      <c r="K34" s="26" t="str">
        <f t="shared" si="13"/>
        <v>Age3</v>
      </c>
      <c r="L34" s="33">
        <f>INDEX('All data'!$B$4:$B$724,MATCH(Controls!L14,'All data'!$A$4:$A$724,0))</f>
        <v>14398</v>
      </c>
      <c r="M34" s="33">
        <f>INDEX('All data'!$B$4:$B$724,MATCH(Controls!M14,'All data'!$A$4:$A$724,0))</f>
        <v>6.6715806885308801E-2</v>
      </c>
      <c r="N34" s="34">
        <f>INDEX('All data'!$B$4:$B$724,MATCH(Controls!N14,'All data'!$A$4:$A$724,0))*100</f>
        <v>57.966930000000005</v>
      </c>
      <c r="O34" s="34">
        <f>INDEX('All data'!$C$4:$C$724,MATCH(N14,'All data'!$A$4:$A$724,0))*100</f>
        <v>57.043330000000005</v>
      </c>
      <c r="P34" s="34">
        <f>INDEX('All data'!$D$4:$D$724,MATCH(N14,'All data'!$A$4:$A$724,0))*100</f>
        <v>58.890520000000002</v>
      </c>
      <c r="Q34" s="34">
        <f>P34-N34</f>
        <v>0.92358999999999725</v>
      </c>
      <c r="R34" s="69">
        <f>N34-O34</f>
        <v>0.92360000000000042</v>
      </c>
    </row>
    <row r="35" spans="2:18" x14ac:dyDescent="0.2">
      <c r="B35" s="46" t="s">
        <v>34</v>
      </c>
      <c r="C35" s="39"/>
      <c r="D35" s="39"/>
      <c r="E35" s="39"/>
      <c r="F35" s="52" t="s">
        <v>35</v>
      </c>
      <c r="H35" s="27" t="str">
        <f t="shared" si="12"/>
        <v>2004/05-2008</v>
      </c>
      <c r="I35" s="26" t="str">
        <f t="shared" si="13"/>
        <v>45-64</v>
      </c>
      <c r="J35" s="26" t="str">
        <f t="shared" si="13"/>
        <v>period1_</v>
      </c>
      <c r="K35" s="26" t="str">
        <f t="shared" si="13"/>
        <v>Age2</v>
      </c>
      <c r="L35" s="33">
        <f>INDEX('All data'!$B$4:$B$724,MATCH(Controls!L15,'All data'!$A$4:$A$724,0))</f>
        <v>19751</v>
      </c>
      <c r="M35" s="33">
        <f>INDEX('All data'!$B$4:$B$724,MATCH(Controls!M15,'All data'!$A$4:$A$724,0))</f>
        <v>4.8642012277287018E-2</v>
      </c>
      <c r="N35" s="34">
        <f>INDEX('All data'!$B$4:$B$724,MATCH(Controls!N15,'All data'!$A$4:$A$724,0))*100</f>
        <v>65.975989999999996</v>
      </c>
      <c r="O35" s="34">
        <f>INDEX('All data'!$C$4:$C$724,MATCH(N15,'All data'!$A$4:$A$724,0))*100</f>
        <v>65.232299999999995</v>
      </c>
      <c r="P35" s="34">
        <f>INDEX('All data'!$D$4:$D$724,MATCH(N15,'All data'!$A$4:$A$724,0))*100</f>
        <v>66.719679999999997</v>
      </c>
      <c r="Q35" s="34">
        <f t="shared" ref="Q35:Q39" si="14">P35-N35</f>
        <v>0.74369000000000085</v>
      </c>
      <c r="R35" s="69">
        <f t="shared" ref="R35:R39" si="15">N35-O35</f>
        <v>0.74369000000000085</v>
      </c>
    </row>
    <row r="36" spans="2:18" x14ac:dyDescent="0.2">
      <c r="B36" s="53">
        <v>1</v>
      </c>
      <c r="C36" s="41"/>
      <c r="D36" s="41"/>
      <c r="E36" s="41"/>
      <c r="F36" s="54" t="str">
        <f>INDEX(F6:F33, B36)</f>
        <v>HB1</v>
      </c>
      <c r="H36" s="27" t="str">
        <f t="shared" si="12"/>
        <v>2004/05-2008</v>
      </c>
      <c r="I36" s="26" t="str">
        <f t="shared" si="13"/>
        <v>16-44</v>
      </c>
      <c r="J36" s="26" t="str">
        <f t="shared" si="13"/>
        <v>period1_</v>
      </c>
      <c r="K36" s="26" t="str">
        <f t="shared" si="13"/>
        <v>Age1</v>
      </c>
      <c r="L36" s="33">
        <f>INDEX('All data'!$B$4:$B$724,MATCH(Controls!L16,'All data'!$A$4:$A$724,0))</f>
        <v>23421</v>
      </c>
      <c r="M36" s="33">
        <f>INDEX('All data'!$B$4:$B$724,MATCH(Controls!M16,'All data'!$A$4:$A$724,0))</f>
        <v>8.5988201974095402E-2</v>
      </c>
      <c r="N36" s="34">
        <f>INDEX('All data'!$B$4:$B$724,MATCH(Controls!N16,'All data'!$A$4:$A$724,0))*100</f>
        <v>47.850160000000002</v>
      </c>
      <c r="O36" s="34">
        <f>INDEX('All data'!$C$4:$C$724,MATCH(N16,'All data'!$A$4:$A$724,0))*100</f>
        <v>46.97831</v>
      </c>
      <c r="P36" s="34">
        <f>INDEX('All data'!$D$4:$D$724,MATCH(N16,'All data'!$A$4:$A$724,0))*100</f>
        <v>48.722020000000001</v>
      </c>
      <c r="Q36" s="34">
        <f t="shared" si="14"/>
        <v>0.87185999999999808</v>
      </c>
      <c r="R36" s="69">
        <f t="shared" si="15"/>
        <v>0.87185000000000201</v>
      </c>
    </row>
    <row r="37" spans="2:18" x14ac:dyDescent="0.2">
      <c r="B37" s="27"/>
      <c r="C37" s="26"/>
      <c r="D37" s="26"/>
      <c r="E37" s="26"/>
      <c r="F37" s="28"/>
      <c r="H37" s="27" t="str">
        <f t="shared" si="12"/>
        <v>2009-2012</v>
      </c>
      <c r="I37" s="26" t="str">
        <f t="shared" si="13"/>
        <v>65+</v>
      </c>
      <c r="J37" s="26" t="str">
        <f t="shared" si="13"/>
        <v>period2_</v>
      </c>
      <c r="K37" s="26" t="str">
        <f t="shared" si="13"/>
        <v>Age3</v>
      </c>
      <c r="L37" s="33">
        <f>INDEX('All data'!$B$4:$B$724,MATCH(Controls!L17,'All data'!$A$4:$A$724,0))</f>
        <v>16475</v>
      </c>
      <c r="M37" s="33">
        <f>INDEX('All data'!$B$4:$B$724,MATCH(Controls!M17,'All data'!$A$4:$A$724,0))</f>
        <v>7.6752783540366576E-2</v>
      </c>
      <c r="N37" s="34">
        <f>INDEX('All data'!$B$4:$B$724,MATCH(Controls!N17,'All data'!$A$4:$A$724,0))*100</f>
        <v>59.652720000000002</v>
      </c>
      <c r="O37" s="34">
        <f>INDEX('All data'!$C$4:$C$724,MATCH(N17,'All data'!$A$4:$A$724,0))*100</f>
        <v>58.805890000000005</v>
      </c>
      <c r="P37" s="34">
        <f>INDEX('All data'!$D$4:$D$724,MATCH(N17,'All data'!$A$4:$A$724,0))*100</f>
        <v>60.499559999999995</v>
      </c>
      <c r="Q37" s="34">
        <f t="shared" si="14"/>
        <v>0.84683999999999315</v>
      </c>
      <c r="R37" s="69">
        <f t="shared" si="15"/>
        <v>0.84682999999999709</v>
      </c>
    </row>
    <row r="38" spans="2:18" x14ac:dyDescent="0.2">
      <c r="B38" s="27"/>
      <c r="C38" s="26"/>
      <c r="D38" s="26"/>
      <c r="E38" s="25"/>
      <c r="F38" s="28"/>
      <c r="H38" s="27" t="str">
        <f t="shared" si="12"/>
        <v>2009-2012</v>
      </c>
      <c r="I38" s="26" t="str">
        <f t="shared" si="13"/>
        <v>45-64</v>
      </c>
      <c r="J38" s="26" t="str">
        <f t="shared" si="13"/>
        <v>period2_</v>
      </c>
      <c r="K38" s="26" t="str">
        <f t="shared" si="13"/>
        <v>Age2</v>
      </c>
      <c r="L38" s="33">
        <f>INDEX('All data'!$B$4:$B$724,MATCH(Controls!L18,'All data'!$A$4:$A$724,0))</f>
        <v>22407</v>
      </c>
      <c r="M38" s="33">
        <f>INDEX('All data'!$B$4:$B$724,MATCH(Controls!M18,'All data'!$A$4:$A$724,0))</f>
        <v>5.5332827470852337E-2</v>
      </c>
      <c r="N38" s="34">
        <f>INDEX('All data'!$B$4:$B$724,MATCH(Controls!N18,'All data'!$A$4:$A$724,0))*100</f>
        <v>67.305060000000012</v>
      </c>
      <c r="O38" s="34">
        <f>INDEX('All data'!$C$4:$C$724,MATCH(N18,'All data'!$A$4:$A$724,0))*100</f>
        <v>66.624430000000004</v>
      </c>
      <c r="P38" s="34">
        <f>INDEX('All data'!$D$4:$D$724,MATCH(N18,'All data'!$A$4:$A$724,0))*100</f>
        <v>67.985680000000002</v>
      </c>
      <c r="Q38" s="34">
        <f t="shared" si="14"/>
        <v>0.68061999999999045</v>
      </c>
      <c r="R38" s="69">
        <f t="shared" si="15"/>
        <v>0.68063000000000784</v>
      </c>
    </row>
    <row r="39" spans="2:18" x14ac:dyDescent="0.2">
      <c r="B39" s="55" t="s">
        <v>69</v>
      </c>
      <c r="C39" s="40"/>
      <c r="D39" s="43" t="s">
        <v>3</v>
      </c>
      <c r="E39" s="26"/>
      <c r="F39" s="63" t="s">
        <v>75</v>
      </c>
      <c r="H39" s="27" t="str">
        <f t="shared" si="12"/>
        <v>2009-2012</v>
      </c>
      <c r="I39" s="26" t="str">
        <f t="shared" si="13"/>
        <v>16-44</v>
      </c>
      <c r="J39" s="26" t="str">
        <f t="shared" si="13"/>
        <v>period2_</v>
      </c>
      <c r="K39" s="26" t="str">
        <f t="shared" si="13"/>
        <v>Age1</v>
      </c>
      <c r="L39" s="33">
        <f>INDEX('All data'!$B$4:$B$724,MATCH(Controls!L19,'All data'!$A$4:$A$724,0))</f>
        <v>24879</v>
      </c>
      <c r="M39" s="33">
        <f>INDEX('All data'!$B$4:$B$724,MATCH(Controls!M19,'All data'!$A$4:$A$724,0))</f>
        <v>0.11063369812078455</v>
      </c>
      <c r="N39" s="34">
        <f>INDEX('All data'!$B$4:$B$724,MATCH(Controls!N19,'All data'!$A$4:$A$724,0))*100</f>
        <v>49.066600000000001</v>
      </c>
      <c r="O39" s="34">
        <f>INDEX('All data'!$C$4:$C$724,MATCH(N19,'All data'!$A$4:$A$724,0))*100</f>
        <v>48.319969999999998</v>
      </c>
      <c r="P39" s="34">
        <f>INDEX('All data'!$D$4:$D$724,MATCH(N19,'All data'!$A$4:$A$724,0))*100</f>
        <v>49.813229999999997</v>
      </c>
      <c r="Q39" s="34">
        <f t="shared" si="14"/>
        <v>0.74662999999999613</v>
      </c>
      <c r="R39" s="69">
        <f t="shared" si="15"/>
        <v>0.74663000000000324</v>
      </c>
    </row>
    <row r="40" spans="2:18" x14ac:dyDescent="0.2">
      <c r="B40" s="56" t="s">
        <v>79</v>
      </c>
      <c r="C40" s="40"/>
      <c r="D40" s="44" t="s">
        <v>92</v>
      </c>
      <c r="E40" s="26"/>
      <c r="F40" s="64" t="s">
        <v>73</v>
      </c>
      <c r="H40" s="35"/>
      <c r="I40" s="58"/>
      <c r="J40" s="58"/>
      <c r="K40" s="58"/>
      <c r="L40" s="90"/>
      <c r="M40" s="36"/>
      <c r="N40" s="36"/>
      <c r="O40" s="36"/>
      <c r="P40" s="36"/>
      <c r="Q40" s="36"/>
      <c r="R40" s="70"/>
    </row>
    <row r="41" spans="2:18" x14ac:dyDescent="0.2">
      <c r="B41" s="56" t="s">
        <v>80</v>
      </c>
      <c r="C41" s="40"/>
      <c r="D41" s="44" t="s">
        <v>93</v>
      </c>
      <c r="E41" s="26"/>
      <c r="F41" s="64" t="s">
        <v>74</v>
      </c>
    </row>
    <row r="42" spans="2:18" ht="15.75" x14ac:dyDescent="0.25">
      <c r="B42" s="50"/>
      <c r="C42" s="40"/>
      <c r="D42" s="40"/>
      <c r="E42" s="26"/>
      <c r="F42" s="28"/>
      <c r="H42" s="60" t="s">
        <v>72</v>
      </c>
      <c r="I42" s="88"/>
      <c r="J42" s="61"/>
      <c r="K42" s="61"/>
      <c r="L42" s="61"/>
      <c r="M42" s="61"/>
      <c r="N42" s="71"/>
      <c r="O42" s="71"/>
      <c r="P42" s="71"/>
      <c r="Q42" s="72"/>
    </row>
    <row r="43" spans="2:18" ht="15" x14ac:dyDescent="0.25">
      <c r="B43" s="55" t="s">
        <v>34</v>
      </c>
      <c r="C43" s="40"/>
      <c r="D43" s="42" t="s">
        <v>64</v>
      </c>
      <c r="E43" s="26"/>
      <c r="F43" s="65" t="s">
        <v>76</v>
      </c>
      <c r="H43" s="27"/>
      <c r="I43" s="26"/>
      <c r="J43" s="26"/>
      <c r="K43" s="26"/>
      <c r="L43" s="26"/>
      <c r="M43" s="26"/>
      <c r="N43" s="1"/>
      <c r="O43" s="26"/>
      <c r="P43" s="26"/>
      <c r="Q43" s="28"/>
      <c r="R43"/>
    </row>
    <row r="44" spans="2:18" ht="15" x14ac:dyDescent="0.25">
      <c r="B44" s="83">
        <v>1</v>
      </c>
      <c r="C44" s="57"/>
      <c r="D44" s="84" t="str">
        <f>INDEX(D40:D41,B44)</f>
        <v>BMI25+</v>
      </c>
      <c r="E44" s="58"/>
      <c r="F44" s="85" t="str">
        <f>INDEX(F40:F41,B44)</f>
        <v>overweight or obese</v>
      </c>
      <c r="H44" s="45" t="s">
        <v>77</v>
      </c>
      <c r="I44" s="25"/>
      <c r="J44" s="26" t="str">
        <f>TRIM(INDEX(B6:B33,B36))</f>
        <v>Betsi Cadwaladr UHB</v>
      </c>
      <c r="K44" s="26"/>
      <c r="L44" s="26"/>
      <c r="M44" s="26"/>
      <c r="N44" s="1"/>
      <c r="O44" s="26"/>
      <c r="P44" s="26"/>
      <c r="Q44" s="28"/>
      <c r="R44"/>
    </row>
    <row r="45" spans="2:18" ht="15" x14ac:dyDescent="0.25">
      <c r="B45"/>
      <c r="C45"/>
      <c r="D45"/>
      <c r="E45"/>
      <c r="F45"/>
      <c r="H45" s="66" t="s">
        <v>133</v>
      </c>
      <c r="I45" s="89"/>
      <c r="J45" s="26" t="str">
        <f>"Percentage of adults reporting to be "&amp;F44&amp;", by broad age group, all persons, "&amp;J44 &amp; " and Wales"</f>
        <v>Percentage of adults reporting to be overweight or obese, by broad age group, all persons, Betsi Cadwaladr UHB and Wales</v>
      </c>
      <c r="K45" s="26"/>
      <c r="L45" s="26"/>
      <c r="M45" s="26"/>
      <c r="N45" s="1"/>
      <c r="O45" s="26"/>
      <c r="P45" s="26"/>
      <c r="Q45" s="28"/>
    </row>
    <row r="46" spans="2:18" ht="15" x14ac:dyDescent="0.25">
      <c r="H46" s="73"/>
      <c r="I46" s="74"/>
      <c r="J46" s="74"/>
      <c r="K46" s="74"/>
      <c r="L46" s="74"/>
      <c r="M46" s="74"/>
      <c r="N46" s="74"/>
      <c r="O46" s="58"/>
      <c r="P46" s="58"/>
      <c r="Q46" s="59"/>
    </row>
    <row r="48" spans="2:18" x14ac:dyDescent="0.2">
      <c r="L48" s="138" t="s">
        <v>839</v>
      </c>
      <c r="M48" s="138"/>
      <c r="N48" s="138"/>
      <c r="O48" s="138"/>
      <c r="P48" s="138"/>
      <c r="Q48" s="138"/>
      <c r="R48" s="138"/>
    </row>
    <row r="49" spans="8:18" ht="15" x14ac:dyDescent="0.25">
      <c r="H49"/>
      <c r="I49"/>
      <c r="J49"/>
      <c r="K49"/>
      <c r="L49" s="139">
        <f>VLOOKUP(L6,'All data'!$A$4:$D$724,2,FALSE)</f>
        <v>3823</v>
      </c>
      <c r="M49" s="139">
        <f>VLOOKUP(M6,'All data'!$A$4:$D$724,2,FALSE)</f>
        <v>6.5228860095890642E-2</v>
      </c>
      <c r="N49" s="139">
        <f>VLOOKUP(N6,'All data'!$A$4:$D$724,2,FALSE)*100</f>
        <v>55.255259999999993</v>
      </c>
      <c r="O49" s="139">
        <f>VLOOKUP(N6,'All data'!$A$4:$D$724,3,FALSE)*100</f>
        <v>53.389699999999998</v>
      </c>
      <c r="P49" s="139">
        <f>VLOOKUP(N6,'All data'!$A$4:$D$724,4,FALSE)*100</f>
        <v>57.120820000000009</v>
      </c>
      <c r="Q49" s="138">
        <f>P49-N49</f>
        <v>1.8655600000000163</v>
      </c>
      <c r="R49" s="138">
        <f>N49-O49</f>
        <v>1.865559999999995</v>
      </c>
    </row>
    <row r="50" spans="8:18" ht="15" x14ac:dyDescent="0.25">
      <c r="H50"/>
      <c r="I50"/>
      <c r="J50"/>
      <c r="K50"/>
      <c r="L50" s="139">
        <f>VLOOKUP(L7,'All data'!$A$4:$D$724,2,FALSE)</f>
        <v>5139</v>
      </c>
      <c r="M50" s="139">
        <f>VLOOKUP(M7,'All data'!$A$4:$D$724,2,FALSE)</f>
        <v>5.3336387870709767E-2</v>
      </c>
      <c r="N50" s="139">
        <f>VLOOKUP(N7,'All data'!$A$4:$D$724,2,FALSE)*100</f>
        <v>62.733170000000001</v>
      </c>
      <c r="O50" s="139">
        <f>VLOOKUP(N7,'All data'!$A$4:$D$724,3,FALSE)*100</f>
        <v>61.330910000000003</v>
      </c>
      <c r="P50" s="139">
        <f>VLOOKUP(N7,'All data'!$A$4:$D$724,4,FALSE)*100</f>
        <v>64.135429999999999</v>
      </c>
      <c r="Q50" s="138">
        <f t="shared" ref="Q50:Q62" si="16">P50-N50</f>
        <v>1.4022599999999983</v>
      </c>
      <c r="R50" s="138">
        <f t="shared" ref="R50:R62" si="17">N50-O50</f>
        <v>1.4022599999999983</v>
      </c>
    </row>
    <row r="51" spans="8:18" ht="15" x14ac:dyDescent="0.25">
      <c r="H51"/>
      <c r="I51"/>
      <c r="J51"/>
      <c r="K51"/>
      <c r="L51" s="139">
        <f>VLOOKUP(L8,'All data'!$A$4:$D$724,2,FALSE)</f>
        <v>5690</v>
      </c>
      <c r="M51" s="139">
        <f>VLOOKUP(M8,'All data'!$A$4:$D$724,2,FALSE)</f>
        <v>8.252789259408895E-2</v>
      </c>
      <c r="N51" s="139">
        <f>VLOOKUP(N8,'All data'!$A$4:$D$724,2,FALSE)*100</f>
        <v>45.687080000000002</v>
      </c>
      <c r="O51" s="139">
        <f>VLOOKUP(N8,'All data'!$A$4:$D$724,3,FALSE)*100</f>
        <v>44.197090000000003</v>
      </c>
      <c r="P51" s="139">
        <f>VLOOKUP(N8,'All data'!$A$4:$D$724,4,FALSE)*100</f>
        <v>47.177079999999997</v>
      </c>
      <c r="Q51" s="138">
        <f t="shared" si="16"/>
        <v>1.4899999999999949</v>
      </c>
      <c r="R51" s="138">
        <f t="shared" si="17"/>
        <v>1.4899899999999988</v>
      </c>
    </row>
    <row r="52" spans="8:18" ht="15" x14ac:dyDescent="0.25">
      <c r="H52"/>
      <c r="I52"/>
      <c r="J52"/>
      <c r="K52"/>
      <c r="L52" s="139">
        <f>VLOOKUP(L9,'All data'!$A$4:$D$724,2,FALSE)</f>
        <v>4590</v>
      </c>
      <c r="M52" s="139">
        <f>VLOOKUP(M9,'All data'!$A$4:$D$724,2,FALSE)</f>
        <v>7.5336943407231211E-2</v>
      </c>
      <c r="N52" s="139">
        <f>VLOOKUP(N9,'All data'!$A$4:$D$724,2,FALSE)*100</f>
        <v>57.311190000000003</v>
      </c>
      <c r="O52" s="139">
        <f>VLOOKUP(N9,'All data'!$A$4:$D$724,3,FALSE)*100</f>
        <v>55.735869999999998</v>
      </c>
      <c r="P52" s="139">
        <f>VLOOKUP(N9,'All data'!$A$4:$D$724,4,FALSE)*100</f>
        <v>58.886499999999998</v>
      </c>
      <c r="Q52" s="138">
        <f t="shared" si="16"/>
        <v>1.5753099999999947</v>
      </c>
      <c r="R52" s="138">
        <f t="shared" si="17"/>
        <v>1.5753200000000049</v>
      </c>
    </row>
    <row r="53" spans="8:18" ht="15" x14ac:dyDescent="0.25">
      <c r="H53"/>
      <c r="I53"/>
      <c r="J53"/>
      <c r="K53"/>
      <c r="L53" s="139">
        <f>VLOOKUP(L10,'All data'!$A$4:$D$724,2,FALSE)</f>
        <v>5909</v>
      </c>
      <c r="M53" s="139">
        <f>VLOOKUP(M10,'All data'!$A$4:$D$724,2,FALSE)</f>
        <v>5.8497944908169903E-2</v>
      </c>
      <c r="N53" s="139">
        <f>VLOOKUP(N10,'All data'!$A$4:$D$724,2,FALSE)*100</f>
        <v>65.308219999999992</v>
      </c>
      <c r="O53" s="139">
        <f>VLOOKUP(N10,'All data'!$A$4:$D$724,3,FALSE)*100</f>
        <v>64.004329999999996</v>
      </c>
      <c r="P53" s="139">
        <f>VLOOKUP(N10,'All data'!$A$4:$D$724,4,FALSE)*100</f>
        <v>66.612099999999998</v>
      </c>
      <c r="Q53" s="138">
        <f t="shared" si="16"/>
        <v>1.3038800000000066</v>
      </c>
      <c r="R53" s="138">
        <f t="shared" si="17"/>
        <v>1.3038899999999956</v>
      </c>
    </row>
    <row r="54" spans="8:18" ht="15" x14ac:dyDescent="0.25">
      <c r="H54"/>
      <c r="I54"/>
      <c r="J54"/>
      <c r="K54"/>
      <c r="L54" s="139">
        <f>VLOOKUP(L11,'All data'!$A$4:$D$724,2,FALSE)</f>
        <v>6085</v>
      </c>
      <c r="M54" s="139">
        <f>VLOOKUP(M11,'All data'!$A$4:$D$724,2,FALSE)</f>
        <v>0.11665266079071313</v>
      </c>
      <c r="N54" s="139">
        <f>VLOOKUP(N11,'All data'!$A$4:$D$724,2,FALSE)*100</f>
        <v>46.950240000000001</v>
      </c>
      <c r="O54" s="139">
        <f>VLOOKUP(N11,'All data'!$A$4:$D$724,3,FALSE)*100</f>
        <v>45.502589999999998</v>
      </c>
      <c r="P54" s="139">
        <f>VLOOKUP(N11,'All data'!$A$4:$D$724,4,FALSE)*100</f>
        <v>48.397880000000001</v>
      </c>
      <c r="Q54" s="138">
        <f t="shared" si="16"/>
        <v>1.4476399999999998</v>
      </c>
      <c r="R54" s="138">
        <f t="shared" si="17"/>
        <v>1.447650000000003</v>
      </c>
    </row>
    <row r="55" spans="8:18" ht="15" x14ac:dyDescent="0.25">
      <c r="H55"/>
      <c r="I55"/>
      <c r="J55"/>
      <c r="K55"/>
      <c r="L55" s="139"/>
      <c r="M55" s="139"/>
      <c r="N55" s="139"/>
      <c r="O55" s="139"/>
      <c r="P55" s="139"/>
      <c r="Q55" s="138"/>
      <c r="R55" s="138"/>
    </row>
    <row r="56" spans="8:18" ht="15" x14ac:dyDescent="0.25">
      <c r="H56"/>
      <c r="I56"/>
      <c r="J56"/>
      <c r="K56"/>
      <c r="L56" s="139"/>
      <c r="M56" s="139"/>
      <c r="N56" s="139"/>
      <c r="O56" s="139"/>
      <c r="P56" s="139"/>
      <c r="Q56" s="138"/>
      <c r="R56" s="138"/>
    </row>
    <row r="57" spans="8:18" ht="15" x14ac:dyDescent="0.25">
      <c r="H57"/>
      <c r="I57"/>
      <c r="J57"/>
      <c r="K57"/>
      <c r="L57" s="139">
        <f>VLOOKUP(L14,'All data'!$A$4:$D$724,2,FALSE)</f>
        <v>14398</v>
      </c>
      <c r="M57" s="139">
        <f>VLOOKUP(M14,'All data'!$A$4:$D$724,2,FALSE)</f>
        <v>6.6715806885308801E-2</v>
      </c>
      <c r="N57" s="139">
        <f>VLOOKUP(N14,'All data'!$A$4:$D$724,2,FALSE)*100</f>
        <v>57.966930000000005</v>
      </c>
      <c r="O57" s="139">
        <f>VLOOKUP(N14,'All data'!$A$4:$D$724,3,FALSE)*100</f>
        <v>57.043330000000005</v>
      </c>
      <c r="P57" s="139">
        <f>VLOOKUP(N14,'All data'!$A$4:$D$724,4,FALSE)*100</f>
        <v>58.890520000000002</v>
      </c>
      <c r="Q57" s="138">
        <f t="shared" si="16"/>
        <v>0.92358999999999725</v>
      </c>
      <c r="R57" s="138">
        <f t="shared" si="17"/>
        <v>0.92360000000000042</v>
      </c>
    </row>
    <row r="58" spans="8:18" ht="15" x14ac:dyDescent="0.25">
      <c r="H58"/>
      <c r="I58"/>
      <c r="J58"/>
      <c r="K58"/>
      <c r="L58" s="139">
        <f>VLOOKUP(L15,'All data'!$A$4:$D$724,2,FALSE)</f>
        <v>19751</v>
      </c>
      <c r="M58" s="139">
        <f>VLOOKUP(M15,'All data'!$A$4:$D$724,2,FALSE)</f>
        <v>4.8642012277287018E-2</v>
      </c>
      <c r="N58" s="139">
        <f>VLOOKUP(N15,'All data'!$A$4:$D$724,2,FALSE)*100</f>
        <v>65.975989999999996</v>
      </c>
      <c r="O58" s="139">
        <f>VLOOKUP(N15,'All data'!$A$4:$D$724,3,FALSE)*100</f>
        <v>65.232299999999995</v>
      </c>
      <c r="P58" s="139">
        <f>VLOOKUP(N15,'All data'!$A$4:$D$724,4,FALSE)*100</f>
        <v>66.719679999999997</v>
      </c>
      <c r="Q58" s="138">
        <f t="shared" si="16"/>
        <v>0.74369000000000085</v>
      </c>
      <c r="R58" s="138">
        <f t="shared" si="17"/>
        <v>0.74369000000000085</v>
      </c>
    </row>
    <row r="59" spans="8:18" ht="15" x14ac:dyDescent="0.25">
      <c r="H59"/>
      <c r="I59"/>
      <c r="J59"/>
      <c r="K59"/>
      <c r="L59" s="139">
        <f>VLOOKUP(L16,'All data'!$A$4:$D$724,2,FALSE)</f>
        <v>23421</v>
      </c>
      <c r="M59" s="139">
        <f>VLOOKUP(M16,'All data'!$A$4:$D$724,2,FALSE)</f>
        <v>8.5988201974095402E-2</v>
      </c>
      <c r="N59" s="139">
        <f>VLOOKUP(N16,'All data'!$A$4:$D$724,2,FALSE)*100</f>
        <v>47.850160000000002</v>
      </c>
      <c r="O59" s="139">
        <f>VLOOKUP(N16,'All data'!$A$4:$D$724,3,FALSE)*100</f>
        <v>46.97831</v>
      </c>
      <c r="P59" s="139">
        <f>VLOOKUP(N16,'All data'!$A$4:$D$724,4,FALSE)*100</f>
        <v>48.722020000000001</v>
      </c>
      <c r="Q59" s="138">
        <f t="shared" si="16"/>
        <v>0.87185999999999808</v>
      </c>
      <c r="R59" s="138">
        <f t="shared" si="17"/>
        <v>0.87185000000000201</v>
      </c>
    </row>
    <row r="60" spans="8:18" ht="15" x14ac:dyDescent="0.25">
      <c r="L60" s="139">
        <f>VLOOKUP(L17,'All data'!$A$4:$D$724,2,FALSE)</f>
        <v>16475</v>
      </c>
      <c r="M60" s="139">
        <f>VLOOKUP(M17,'All data'!$A$4:$D$724,2,FALSE)</f>
        <v>7.6752783540366576E-2</v>
      </c>
      <c r="N60" s="139">
        <f>VLOOKUP(N17,'All data'!$A$4:$D$724,2,FALSE)*100</f>
        <v>59.652720000000002</v>
      </c>
      <c r="O60" s="139">
        <f>VLOOKUP(N17,'All data'!$A$4:$D$724,3,FALSE)*100</f>
        <v>58.805890000000005</v>
      </c>
      <c r="P60" s="139">
        <f>VLOOKUP(N17,'All data'!$A$4:$D$724,4,FALSE)*100</f>
        <v>60.499559999999995</v>
      </c>
      <c r="Q60" s="138">
        <f t="shared" si="16"/>
        <v>0.84683999999999315</v>
      </c>
      <c r="R60" s="138">
        <f t="shared" si="17"/>
        <v>0.84682999999999709</v>
      </c>
    </row>
    <row r="61" spans="8:18" ht="15" x14ac:dyDescent="0.25">
      <c r="L61" s="139">
        <f>VLOOKUP(L18,'All data'!$A$4:$D$724,2,FALSE)</f>
        <v>22407</v>
      </c>
      <c r="M61" s="139">
        <f>VLOOKUP(M18,'All data'!$A$4:$D$724,2,FALSE)</f>
        <v>5.5332827470852337E-2</v>
      </c>
      <c r="N61" s="139">
        <f>VLOOKUP(N18,'All data'!$A$4:$D$724,2,FALSE)*100</f>
        <v>67.305060000000012</v>
      </c>
      <c r="O61" s="139">
        <f>VLOOKUP(N18,'All data'!$A$4:$D$724,3,FALSE)*100</f>
        <v>66.624430000000004</v>
      </c>
      <c r="P61" s="139">
        <f>VLOOKUP(N18,'All data'!$A$4:$D$724,4,FALSE)*100</f>
        <v>67.985680000000002</v>
      </c>
      <c r="Q61" s="138">
        <f t="shared" si="16"/>
        <v>0.68061999999999045</v>
      </c>
      <c r="R61" s="138">
        <f t="shared" si="17"/>
        <v>0.68063000000000784</v>
      </c>
    </row>
    <row r="62" spans="8:18" ht="15" x14ac:dyDescent="0.25">
      <c r="L62" s="139">
        <f>VLOOKUP(L19,'All data'!$A$4:$D$724,2,FALSE)</f>
        <v>24879</v>
      </c>
      <c r="M62" s="139">
        <f>VLOOKUP(M19,'All data'!$A$4:$D$724,2,FALSE)</f>
        <v>0.11063369812078455</v>
      </c>
      <c r="N62" s="139">
        <f>VLOOKUP(N19,'All data'!$A$4:$D$724,2,FALSE)*100</f>
        <v>49.066600000000001</v>
      </c>
      <c r="O62" s="139">
        <f>VLOOKUP(N19,'All data'!$A$4:$D$724,3,FALSE)*100</f>
        <v>48.319969999999998</v>
      </c>
      <c r="P62" s="139">
        <f>VLOOKUP(N19,'All data'!$A$4:$D$724,4,FALSE)*100</f>
        <v>49.813229999999997</v>
      </c>
      <c r="Q62" s="138">
        <f t="shared" si="16"/>
        <v>0.74662999999999613</v>
      </c>
      <c r="R62" s="138">
        <f t="shared" si="17"/>
        <v>0.74663000000000324</v>
      </c>
    </row>
    <row r="63" spans="8:18" x14ac:dyDescent="0.2">
      <c r="L63" s="138"/>
      <c r="M63" s="138"/>
      <c r="N63" s="138"/>
      <c r="O63" s="138"/>
      <c r="P63" s="138"/>
      <c r="Q63" s="138"/>
      <c r="R63" s="138"/>
    </row>
    <row r="64" spans="8:18" x14ac:dyDescent="0.2">
      <c r="L64" s="138" t="b">
        <f>L49=L26</f>
        <v>1</v>
      </c>
      <c r="M64" s="138" t="b">
        <f t="shared" ref="M64:R64" si="18">M49=M26</f>
        <v>1</v>
      </c>
      <c r="N64" s="138" t="b">
        <f t="shared" si="18"/>
        <v>1</v>
      </c>
      <c r="O64" s="138" t="b">
        <f t="shared" si="18"/>
        <v>1</v>
      </c>
      <c r="P64" s="138" t="b">
        <f t="shared" si="18"/>
        <v>1</v>
      </c>
      <c r="Q64" s="138" t="b">
        <f t="shared" si="18"/>
        <v>1</v>
      </c>
      <c r="R64" s="138" t="b">
        <f t="shared" si="18"/>
        <v>1</v>
      </c>
    </row>
    <row r="65" spans="12:18" x14ac:dyDescent="0.2">
      <c r="L65" s="138" t="b">
        <f t="shared" ref="L65:R65" si="19">L50=L27</f>
        <v>1</v>
      </c>
      <c r="M65" s="138" t="b">
        <f t="shared" si="19"/>
        <v>1</v>
      </c>
      <c r="N65" s="138" t="b">
        <f t="shared" si="19"/>
        <v>1</v>
      </c>
      <c r="O65" s="138" t="b">
        <f t="shared" si="19"/>
        <v>1</v>
      </c>
      <c r="P65" s="138" t="b">
        <f t="shared" si="19"/>
        <v>1</v>
      </c>
      <c r="Q65" s="138" t="b">
        <f t="shared" si="19"/>
        <v>1</v>
      </c>
      <c r="R65" s="138" t="b">
        <f t="shared" si="19"/>
        <v>1</v>
      </c>
    </row>
    <row r="66" spans="12:18" x14ac:dyDescent="0.2">
      <c r="L66" s="138" t="b">
        <f t="shared" ref="L66:R66" si="20">L51=L28</f>
        <v>1</v>
      </c>
      <c r="M66" s="138" t="b">
        <f t="shared" si="20"/>
        <v>1</v>
      </c>
      <c r="N66" s="138" t="b">
        <f t="shared" si="20"/>
        <v>1</v>
      </c>
      <c r="O66" s="138" t="b">
        <f t="shared" si="20"/>
        <v>1</v>
      </c>
      <c r="P66" s="138" t="b">
        <f t="shared" si="20"/>
        <v>1</v>
      </c>
      <c r="Q66" s="138" t="b">
        <f t="shared" si="20"/>
        <v>1</v>
      </c>
      <c r="R66" s="138" t="b">
        <f t="shared" si="20"/>
        <v>1</v>
      </c>
    </row>
    <row r="67" spans="12:18" x14ac:dyDescent="0.2">
      <c r="L67" s="138" t="b">
        <f t="shared" ref="L67:R67" si="21">L52=L29</f>
        <v>1</v>
      </c>
      <c r="M67" s="138" t="b">
        <f t="shared" si="21"/>
        <v>1</v>
      </c>
      <c r="N67" s="138" t="b">
        <f t="shared" si="21"/>
        <v>1</v>
      </c>
      <c r="O67" s="138" t="b">
        <f t="shared" si="21"/>
        <v>1</v>
      </c>
      <c r="P67" s="138" t="b">
        <f t="shared" si="21"/>
        <v>1</v>
      </c>
      <c r="Q67" s="138" t="b">
        <f t="shared" si="21"/>
        <v>1</v>
      </c>
      <c r="R67" s="138" t="b">
        <f t="shared" si="21"/>
        <v>1</v>
      </c>
    </row>
    <row r="68" spans="12:18" x14ac:dyDescent="0.2">
      <c r="L68" s="138" t="b">
        <f t="shared" ref="L68:R68" si="22">L53=L30</f>
        <v>1</v>
      </c>
      <c r="M68" s="138" t="b">
        <f t="shared" si="22"/>
        <v>1</v>
      </c>
      <c r="N68" s="138" t="b">
        <f t="shared" si="22"/>
        <v>1</v>
      </c>
      <c r="O68" s="138" t="b">
        <f t="shared" si="22"/>
        <v>1</v>
      </c>
      <c r="P68" s="138" t="b">
        <f t="shared" si="22"/>
        <v>1</v>
      </c>
      <c r="Q68" s="138" t="b">
        <f t="shared" si="22"/>
        <v>1</v>
      </c>
      <c r="R68" s="138" t="b">
        <f t="shared" si="22"/>
        <v>1</v>
      </c>
    </row>
    <row r="69" spans="12:18" x14ac:dyDescent="0.2">
      <c r="L69" s="138" t="b">
        <f t="shared" ref="L69:R69" si="23">L54=L31</f>
        <v>1</v>
      </c>
      <c r="M69" s="138" t="b">
        <f t="shared" si="23"/>
        <v>1</v>
      </c>
      <c r="N69" s="138" t="b">
        <f t="shared" si="23"/>
        <v>1</v>
      </c>
      <c r="O69" s="138" t="b">
        <f t="shared" si="23"/>
        <v>1</v>
      </c>
      <c r="P69" s="138" t="b">
        <f t="shared" si="23"/>
        <v>1</v>
      </c>
      <c r="Q69" s="138" t="b">
        <f t="shared" si="23"/>
        <v>1</v>
      </c>
      <c r="R69" s="138" t="b">
        <f t="shared" si="23"/>
        <v>1</v>
      </c>
    </row>
    <row r="70" spans="12:18" x14ac:dyDescent="0.2">
      <c r="L70" s="138" t="b">
        <f t="shared" ref="L70:R70" si="24">L55=L32</f>
        <v>1</v>
      </c>
      <c r="M70" s="138" t="b">
        <f t="shared" si="24"/>
        <v>1</v>
      </c>
      <c r="N70" s="138" t="b">
        <f t="shared" si="24"/>
        <v>1</v>
      </c>
      <c r="O70" s="138" t="b">
        <f t="shared" si="24"/>
        <v>1</v>
      </c>
      <c r="P70" s="138" t="b">
        <f t="shared" si="24"/>
        <v>1</v>
      </c>
      <c r="Q70" s="138" t="b">
        <f t="shared" si="24"/>
        <v>1</v>
      </c>
      <c r="R70" s="138" t="b">
        <f t="shared" si="24"/>
        <v>1</v>
      </c>
    </row>
    <row r="71" spans="12:18" x14ac:dyDescent="0.2">
      <c r="L71" s="138" t="b">
        <f t="shared" ref="L71:R71" si="25">L56=L33</f>
        <v>1</v>
      </c>
      <c r="M71" s="138" t="b">
        <f t="shared" si="25"/>
        <v>1</v>
      </c>
      <c r="N71" s="138" t="b">
        <f t="shared" si="25"/>
        <v>1</v>
      </c>
      <c r="O71" s="138" t="b">
        <f t="shared" si="25"/>
        <v>1</v>
      </c>
      <c r="P71" s="138" t="b">
        <f t="shared" si="25"/>
        <v>1</v>
      </c>
      <c r="Q71" s="138" t="b">
        <f t="shared" si="25"/>
        <v>1</v>
      </c>
      <c r="R71" s="138" t="b">
        <f t="shared" si="25"/>
        <v>1</v>
      </c>
    </row>
    <row r="72" spans="12:18" x14ac:dyDescent="0.2">
      <c r="L72" s="138" t="b">
        <f t="shared" ref="L72:R72" si="26">L57=L34</f>
        <v>1</v>
      </c>
      <c r="M72" s="138" t="b">
        <f t="shared" si="26"/>
        <v>1</v>
      </c>
      <c r="N72" s="138" t="b">
        <f t="shared" si="26"/>
        <v>1</v>
      </c>
      <c r="O72" s="138" t="b">
        <f t="shared" si="26"/>
        <v>1</v>
      </c>
      <c r="P72" s="138" t="b">
        <f t="shared" si="26"/>
        <v>1</v>
      </c>
      <c r="Q72" s="138" t="b">
        <f t="shared" si="26"/>
        <v>1</v>
      </c>
      <c r="R72" s="138" t="b">
        <f t="shared" si="26"/>
        <v>1</v>
      </c>
    </row>
    <row r="73" spans="12:18" x14ac:dyDescent="0.2">
      <c r="L73" s="138" t="b">
        <f t="shared" ref="L73:R73" si="27">L58=L35</f>
        <v>1</v>
      </c>
      <c r="M73" s="138" t="b">
        <f t="shared" si="27"/>
        <v>1</v>
      </c>
      <c r="N73" s="138" t="b">
        <f t="shared" si="27"/>
        <v>1</v>
      </c>
      <c r="O73" s="138" t="b">
        <f t="shared" si="27"/>
        <v>1</v>
      </c>
      <c r="P73" s="138" t="b">
        <f t="shared" si="27"/>
        <v>1</v>
      </c>
      <c r="Q73" s="138" t="b">
        <f t="shared" si="27"/>
        <v>1</v>
      </c>
      <c r="R73" s="138" t="b">
        <f t="shared" si="27"/>
        <v>1</v>
      </c>
    </row>
    <row r="74" spans="12:18" x14ac:dyDescent="0.2">
      <c r="L74" s="138" t="b">
        <f t="shared" ref="L74:R74" si="28">L59=L36</f>
        <v>1</v>
      </c>
      <c r="M74" s="138" t="b">
        <f t="shared" si="28"/>
        <v>1</v>
      </c>
      <c r="N74" s="138" t="b">
        <f t="shared" si="28"/>
        <v>1</v>
      </c>
      <c r="O74" s="138" t="b">
        <f t="shared" si="28"/>
        <v>1</v>
      </c>
      <c r="P74" s="138" t="b">
        <f t="shared" si="28"/>
        <v>1</v>
      </c>
      <c r="Q74" s="138" t="b">
        <f t="shared" si="28"/>
        <v>1</v>
      </c>
      <c r="R74" s="138" t="b">
        <f t="shared" si="28"/>
        <v>1</v>
      </c>
    </row>
    <row r="75" spans="12:18" x14ac:dyDescent="0.2">
      <c r="L75" s="138" t="b">
        <f t="shared" ref="L75:R75" si="29">L60=L37</f>
        <v>1</v>
      </c>
      <c r="M75" s="138" t="b">
        <f t="shared" si="29"/>
        <v>1</v>
      </c>
      <c r="N75" s="138" t="b">
        <f t="shared" si="29"/>
        <v>1</v>
      </c>
      <c r="O75" s="138" t="b">
        <f t="shared" si="29"/>
        <v>1</v>
      </c>
      <c r="P75" s="138" t="b">
        <f t="shared" si="29"/>
        <v>1</v>
      </c>
      <c r="Q75" s="138" t="b">
        <f t="shared" si="29"/>
        <v>1</v>
      </c>
      <c r="R75" s="138" t="b">
        <f t="shared" si="29"/>
        <v>1</v>
      </c>
    </row>
    <row r="76" spans="12:18" x14ac:dyDescent="0.2">
      <c r="L76" s="138" t="b">
        <f>L61=L38</f>
        <v>1</v>
      </c>
      <c r="M76" s="138" t="b">
        <f t="shared" ref="M76:R76" si="30">M61=M38</f>
        <v>1</v>
      </c>
      <c r="N76" s="138" t="b">
        <f t="shared" si="30"/>
        <v>1</v>
      </c>
      <c r="O76" s="138" t="b">
        <f t="shared" si="30"/>
        <v>1</v>
      </c>
      <c r="P76" s="138" t="b">
        <f t="shared" si="30"/>
        <v>1</v>
      </c>
      <c r="Q76" s="138" t="b">
        <f t="shared" si="30"/>
        <v>1</v>
      </c>
      <c r="R76" s="138" t="b">
        <f t="shared" si="30"/>
        <v>1</v>
      </c>
    </row>
    <row r="77" spans="12:18" x14ac:dyDescent="0.2">
      <c r="L77" s="138" t="b">
        <f t="shared" ref="L77:R77" si="31">L62=L39</f>
        <v>1</v>
      </c>
      <c r="M77" s="138" t="b">
        <f t="shared" si="31"/>
        <v>1</v>
      </c>
      <c r="N77" s="138" t="b">
        <f t="shared" si="31"/>
        <v>1</v>
      </c>
      <c r="O77" s="138" t="b">
        <f t="shared" si="31"/>
        <v>1</v>
      </c>
      <c r="P77" s="138" t="b">
        <f t="shared" si="31"/>
        <v>1</v>
      </c>
      <c r="Q77" s="138" t="b">
        <f t="shared" si="31"/>
        <v>1</v>
      </c>
      <c r="R77" s="138" t="b">
        <f t="shared" si="31"/>
        <v>1</v>
      </c>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Q1924"/>
  <sheetViews>
    <sheetView zoomScaleNormal="100" workbookViewId="0">
      <selection activeCell="F46" sqref="F46"/>
    </sheetView>
  </sheetViews>
  <sheetFormatPr defaultRowHeight="15" x14ac:dyDescent="0.25"/>
  <cols>
    <col min="1" max="1" width="51.140625" customWidth="1"/>
    <col min="2" max="2" width="12" bestFit="1" customWidth="1"/>
    <col min="3" max="3" width="4.42578125" customWidth="1"/>
    <col min="10" max="17" width="9.140625" style="129"/>
  </cols>
  <sheetData>
    <row r="1" spans="1:17" x14ac:dyDescent="0.25">
      <c r="A1" s="5" t="s">
        <v>85</v>
      </c>
      <c r="D1" s="124" t="s">
        <v>86</v>
      </c>
    </row>
    <row r="2" spans="1:17" x14ac:dyDescent="0.25">
      <c r="J2" s="129" t="s">
        <v>839</v>
      </c>
    </row>
    <row r="3" spans="1:17" x14ac:dyDescent="0.25">
      <c r="B3" s="86" t="s">
        <v>36</v>
      </c>
      <c r="D3" s="124"/>
      <c r="K3" s="130" t="s">
        <v>36</v>
      </c>
    </row>
    <row r="4" spans="1:17" x14ac:dyDescent="0.25">
      <c r="A4" t="str">
        <f>'[1]Base (200405-2008)'!C9</f>
        <v>Age1_period1_LA1_Base</v>
      </c>
      <c r="B4">
        <f>'[1]Base (200405-2008)'!E9</f>
        <v>912</v>
      </c>
      <c r="J4" s="129" t="s">
        <v>98</v>
      </c>
      <c r="K4" s="129">
        <v>912</v>
      </c>
      <c r="N4" s="129" t="b">
        <f>J4=A4</f>
        <v>1</v>
      </c>
      <c r="O4" s="129" t="b">
        <f>K4=B4</f>
        <v>1</v>
      </c>
      <c r="P4" s="129" t="b">
        <f>K4=VLOOKUP(J4,$A$4:$B$724,2,FALSE)</f>
        <v>1</v>
      </c>
      <c r="Q4" s="129">
        <f>COUNTIF(N4:P724,"FALSE")</f>
        <v>0</v>
      </c>
    </row>
    <row r="5" spans="1:17" x14ac:dyDescent="0.25">
      <c r="A5" t="str">
        <f>'[1]Base (200405-2008)'!C10</f>
        <v>Age1_period1_LA2_Base</v>
      </c>
      <c r="B5">
        <f>'[1]Base (200405-2008)'!E10</f>
        <v>871</v>
      </c>
      <c r="J5" s="129" t="s">
        <v>99</v>
      </c>
      <c r="K5" s="129">
        <v>871</v>
      </c>
      <c r="N5" s="129" t="b">
        <f t="shared" ref="N5:N68" si="0">J5=A5</f>
        <v>1</v>
      </c>
      <c r="O5" s="129" t="b">
        <f t="shared" ref="O5:O68" si="1">K5=B5</f>
        <v>1</v>
      </c>
      <c r="P5" s="129" t="b">
        <f t="shared" ref="P5:P68" si="2">K5=VLOOKUP(J5,$A$4:$B$724,2,FALSE)</f>
        <v>1</v>
      </c>
    </row>
    <row r="6" spans="1:17" x14ac:dyDescent="0.25">
      <c r="A6" t="str">
        <f>'[1]Base (200405-2008)'!C11</f>
        <v>Age1_period1_LA3_Base</v>
      </c>
      <c r="B6">
        <f>'[1]Base (200405-2008)'!E11</f>
        <v>808</v>
      </c>
      <c r="J6" s="129" t="s">
        <v>100</v>
      </c>
      <c r="K6" s="129">
        <v>808</v>
      </c>
      <c r="N6" s="129" t="b">
        <f t="shared" si="0"/>
        <v>1</v>
      </c>
      <c r="O6" s="129" t="b">
        <f t="shared" si="1"/>
        <v>1</v>
      </c>
      <c r="P6" s="129" t="b">
        <f t="shared" si="2"/>
        <v>1</v>
      </c>
    </row>
    <row r="7" spans="1:17" x14ac:dyDescent="0.25">
      <c r="A7" t="str">
        <f>'[1]Base (200405-2008)'!C12</f>
        <v>Age1_period1_LA4_Base</v>
      </c>
      <c r="B7">
        <f>'[1]Base (200405-2008)'!E12</f>
        <v>923</v>
      </c>
      <c r="J7" s="129" t="s">
        <v>101</v>
      </c>
      <c r="K7" s="129">
        <v>923</v>
      </c>
      <c r="N7" s="129" t="b">
        <f t="shared" si="0"/>
        <v>1</v>
      </c>
      <c r="O7" s="129" t="b">
        <f t="shared" si="1"/>
        <v>1</v>
      </c>
      <c r="P7" s="129" t="b">
        <f t="shared" si="2"/>
        <v>1</v>
      </c>
    </row>
    <row r="8" spans="1:17" x14ac:dyDescent="0.25">
      <c r="A8" t="str">
        <f>'[1]Base (200405-2008)'!C13</f>
        <v>Age1_period1_LA5_Base</v>
      </c>
      <c r="B8">
        <f>'[1]Base (200405-2008)'!E13</f>
        <v>1157</v>
      </c>
      <c r="J8" s="129" t="s">
        <v>102</v>
      </c>
      <c r="K8" s="129">
        <v>1157</v>
      </c>
      <c r="N8" s="129" t="b">
        <f t="shared" si="0"/>
        <v>1</v>
      </c>
      <c r="O8" s="129" t="b">
        <f t="shared" si="1"/>
        <v>1</v>
      </c>
      <c r="P8" s="129" t="b">
        <f t="shared" si="2"/>
        <v>1</v>
      </c>
    </row>
    <row r="9" spans="1:17" x14ac:dyDescent="0.25">
      <c r="A9" t="str">
        <f>'[1]Base (200405-2008)'!C14</f>
        <v>Age1_period1_LA6_Base</v>
      </c>
      <c r="B9">
        <f>'[1]Base (200405-2008)'!E14</f>
        <v>1019</v>
      </c>
      <c r="J9" s="129" t="s">
        <v>103</v>
      </c>
      <c r="K9" s="129">
        <v>1019</v>
      </c>
      <c r="N9" s="129" t="b">
        <f t="shared" si="0"/>
        <v>1</v>
      </c>
      <c r="O9" s="129" t="b">
        <f t="shared" si="1"/>
        <v>1</v>
      </c>
      <c r="P9" s="129" t="b">
        <f t="shared" si="2"/>
        <v>1</v>
      </c>
    </row>
    <row r="10" spans="1:17" x14ac:dyDescent="0.25">
      <c r="A10" t="str">
        <f>'[1]Base (200405-2008)'!C15</f>
        <v>Age1_period1_LA7_Base</v>
      </c>
      <c r="B10">
        <f>'[1]Base (200405-2008)'!E15</f>
        <v>916</v>
      </c>
      <c r="J10" s="129" t="s">
        <v>104</v>
      </c>
      <c r="K10" s="129">
        <v>916</v>
      </c>
      <c r="N10" s="129" t="b">
        <f t="shared" si="0"/>
        <v>1</v>
      </c>
      <c r="O10" s="129" t="b">
        <f t="shared" si="1"/>
        <v>1</v>
      </c>
      <c r="P10" s="129" t="b">
        <f t="shared" si="2"/>
        <v>1</v>
      </c>
    </row>
    <row r="11" spans="1:17" x14ac:dyDescent="0.25">
      <c r="A11" t="str">
        <f>'[1]Base (200405-2008)'!C16</f>
        <v>Age1_period1_LA8_Base</v>
      </c>
      <c r="B11">
        <f>'[1]Base (200405-2008)'!E16</f>
        <v>953</v>
      </c>
      <c r="J11" s="129" t="s">
        <v>105</v>
      </c>
      <c r="K11" s="129">
        <v>953</v>
      </c>
      <c r="N11" s="129" t="b">
        <f t="shared" si="0"/>
        <v>1</v>
      </c>
      <c r="O11" s="129" t="b">
        <f t="shared" si="1"/>
        <v>1</v>
      </c>
      <c r="P11" s="129" t="b">
        <f t="shared" si="2"/>
        <v>1</v>
      </c>
    </row>
    <row r="12" spans="1:17" x14ac:dyDescent="0.25">
      <c r="A12" t="str">
        <f>'[1]Base (200405-2008)'!C17</f>
        <v>Age1_period1_LA9_Base</v>
      </c>
      <c r="B12">
        <f>'[1]Base (200405-2008)'!E17</f>
        <v>797</v>
      </c>
      <c r="J12" s="129" t="s">
        <v>106</v>
      </c>
      <c r="K12" s="129">
        <v>797</v>
      </c>
      <c r="N12" s="129" t="b">
        <f t="shared" si="0"/>
        <v>1</v>
      </c>
      <c r="O12" s="129" t="b">
        <f t="shared" si="1"/>
        <v>1</v>
      </c>
      <c r="P12" s="129" t="b">
        <f t="shared" si="2"/>
        <v>1</v>
      </c>
    </row>
    <row r="13" spans="1:17" x14ac:dyDescent="0.25">
      <c r="A13" t="str">
        <f>'[1]Base (200405-2008)'!C18</f>
        <v>Age1_period1_LA10_Base</v>
      </c>
      <c r="B13">
        <f>'[1]Base (200405-2008)'!E18</f>
        <v>980</v>
      </c>
      <c r="J13" s="129" t="s">
        <v>107</v>
      </c>
      <c r="K13" s="129">
        <v>980</v>
      </c>
      <c r="N13" s="129" t="b">
        <f t="shared" si="0"/>
        <v>1</v>
      </c>
      <c r="O13" s="129" t="b">
        <f t="shared" si="1"/>
        <v>1</v>
      </c>
      <c r="P13" s="129" t="b">
        <f t="shared" si="2"/>
        <v>1</v>
      </c>
    </row>
    <row r="14" spans="1:17" x14ac:dyDescent="0.25">
      <c r="A14" t="str">
        <f>'[1]Base (200405-2008)'!C19</f>
        <v>Age1_period1_LA11_Base</v>
      </c>
      <c r="B14">
        <f>'[1]Base (200405-2008)'!E19</f>
        <v>1343</v>
      </c>
      <c r="J14" s="129" t="s">
        <v>108</v>
      </c>
      <c r="K14" s="129">
        <v>1343</v>
      </c>
      <c r="N14" s="129" t="b">
        <f t="shared" si="0"/>
        <v>1</v>
      </c>
      <c r="O14" s="129" t="b">
        <f t="shared" si="1"/>
        <v>1</v>
      </c>
      <c r="P14" s="129" t="b">
        <f t="shared" si="2"/>
        <v>1</v>
      </c>
    </row>
    <row r="15" spans="1:17" x14ac:dyDescent="0.25">
      <c r="A15" t="str">
        <f>'[1]Base (200405-2008)'!C20</f>
        <v>Age1_period1_LA12_Base</v>
      </c>
      <c r="B15">
        <f>'[1]Base (200405-2008)'!E20</f>
        <v>972</v>
      </c>
      <c r="J15" s="129" t="s">
        <v>109</v>
      </c>
      <c r="K15" s="129">
        <v>972</v>
      </c>
      <c r="N15" s="129" t="b">
        <f t="shared" si="0"/>
        <v>1</v>
      </c>
      <c r="O15" s="129" t="b">
        <f t="shared" si="1"/>
        <v>1</v>
      </c>
      <c r="P15" s="129" t="b">
        <f t="shared" si="2"/>
        <v>1</v>
      </c>
    </row>
    <row r="16" spans="1:17" x14ac:dyDescent="0.25">
      <c r="A16" t="str">
        <f>'[1]Base (200405-2008)'!C21</f>
        <v>Age1_period1_LA13_Base</v>
      </c>
      <c r="B16">
        <f>'[1]Base (200405-2008)'!E21</f>
        <v>1013</v>
      </c>
      <c r="J16" s="129" t="s">
        <v>110</v>
      </c>
      <c r="K16" s="129">
        <v>1013</v>
      </c>
      <c r="N16" s="129" t="b">
        <f t="shared" si="0"/>
        <v>1</v>
      </c>
      <c r="O16" s="129" t="b">
        <f t="shared" si="1"/>
        <v>1</v>
      </c>
      <c r="P16" s="129" t="b">
        <f t="shared" si="2"/>
        <v>1</v>
      </c>
    </row>
    <row r="17" spans="1:16" x14ac:dyDescent="0.25">
      <c r="A17" t="str">
        <f>'[1]Base (200405-2008)'!C22</f>
        <v>Age1_period1_LA14_Base</v>
      </c>
      <c r="B17">
        <f>'[1]Base (200405-2008)'!E22</f>
        <v>1050</v>
      </c>
      <c r="C17" s="2"/>
      <c r="J17" s="129" t="s">
        <v>111</v>
      </c>
      <c r="K17" s="129">
        <v>1050</v>
      </c>
      <c r="L17" s="131"/>
      <c r="N17" s="129" t="b">
        <f t="shared" si="0"/>
        <v>1</v>
      </c>
      <c r="O17" s="129" t="b">
        <f t="shared" si="1"/>
        <v>1</v>
      </c>
      <c r="P17" s="129" t="b">
        <f t="shared" si="2"/>
        <v>1</v>
      </c>
    </row>
    <row r="18" spans="1:16" x14ac:dyDescent="0.25">
      <c r="A18" t="str">
        <f>'[1]Base (200405-2008)'!C23</f>
        <v>Age1_period1_LA15_Base</v>
      </c>
      <c r="B18">
        <f>'[1]Base (200405-2008)'!E23</f>
        <v>2159</v>
      </c>
      <c r="J18" s="129" t="s">
        <v>112</v>
      </c>
      <c r="K18" s="129">
        <v>2159</v>
      </c>
      <c r="N18" s="129" t="b">
        <f t="shared" si="0"/>
        <v>1</v>
      </c>
      <c r="O18" s="129" t="b">
        <f t="shared" si="1"/>
        <v>1</v>
      </c>
      <c r="P18" s="129" t="b">
        <f t="shared" si="2"/>
        <v>1</v>
      </c>
    </row>
    <row r="19" spans="1:16" x14ac:dyDescent="0.25">
      <c r="A19" t="str">
        <f>'[1]Base (200405-2008)'!C24</f>
        <v>Age1_period1_LA16_Base</v>
      </c>
      <c r="B19">
        <f>'[1]Base (200405-2008)'!E24</f>
        <v>1481</v>
      </c>
      <c r="J19" s="129" t="s">
        <v>113</v>
      </c>
      <c r="K19" s="129">
        <v>1481</v>
      </c>
      <c r="N19" s="129" t="b">
        <f t="shared" si="0"/>
        <v>1</v>
      </c>
      <c r="O19" s="129" t="b">
        <f t="shared" si="1"/>
        <v>1</v>
      </c>
      <c r="P19" s="129" t="b">
        <f t="shared" si="2"/>
        <v>1</v>
      </c>
    </row>
    <row r="20" spans="1:16" x14ac:dyDescent="0.25">
      <c r="A20" t="str">
        <f>'[1]Base (200405-2008)'!C25</f>
        <v>Age1_period1_LA17_Base</v>
      </c>
      <c r="B20">
        <f>'[1]Base (200405-2008)'!E25</f>
        <v>1044</v>
      </c>
      <c r="J20" s="129" t="s">
        <v>114</v>
      </c>
      <c r="K20" s="129">
        <v>1044</v>
      </c>
      <c r="N20" s="129" t="b">
        <f t="shared" si="0"/>
        <v>1</v>
      </c>
      <c r="O20" s="129" t="b">
        <f t="shared" si="1"/>
        <v>1</v>
      </c>
      <c r="P20" s="129" t="b">
        <f t="shared" si="2"/>
        <v>1</v>
      </c>
    </row>
    <row r="21" spans="1:16" x14ac:dyDescent="0.25">
      <c r="A21" t="str">
        <f>'[1]Base (200405-2008)'!C26</f>
        <v>Age1_period1_LA18_Base</v>
      </c>
      <c r="B21">
        <f>'[1]Base (200405-2008)'!E26</f>
        <v>1185</v>
      </c>
      <c r="J21" s="129" t="s">
        <v>115</v>
      </c>
      <c r="K21" s="129">
        <v>1185</v>
      </c>
      <c r="N21" s="129" t="b">
        <f t="shared" si="0"/>
        <v>1</v>
      </c>
      <c r="O21" s="129" t="b">
        <f t="shared" si="1"/>
        <v>1</v>
      </c>
      <c r="P21" s="129" t="b">
        <f t="shared" si="2"/>
        <v>1</v>
      </c>
    </row>
    <row r="22" spans="1:16" x14ac:dyDescent="0.25">
      <c r="A22" t="str">
        <f>'[1]Base (200405-2008)'!C27</f>
        <v>Age1_period1_LA19_Base</v>
      </c>
      <c r="B22">
        <f>'[1]Base (200405-2008)'!E27</f>
        <v>989</v>
      </c>
      <c r="J22" s="129" t="s">
        <v>116</v>
      </c>
      <c r="K22" s="129">
        <v>989</v>
      </c>
      <c r="N22" s="129" t="b">
        <f t="shared" si="0"/>
        <v>1</v>
      </c>
      <c r="O22" s="129" t="b">
        <f t="shared" si="1"/>
        <v>1</v>
      </c>
      <c r="P22" s="129" t="b">
        <f t="shared" si="2"/>
        <v>1</v>
      </c>
    </row>
    <row r="23" spans="1:16" x14ac:dyDescent="0.25">
      <c r="A23" t="str">
        <f>'[1]Base (200405-2008)'!C28</f>
        <v>Age1_period1_LA20_Base</v>
      </c>
      <c r="B23">
        <f>'[1]Base (200405-2008)'!E28</f>
        <v>904</v>
      </c>
      <c r="J23" s="129" t="s">
        <v>117</v>
      </c>
      <c r="K23" s="129">
        <v>904</v>
      </c>
      <c r="N23" s="129" t="b">
        <f t="shared" si="0"/>
        <v>1</v>
      </c>
      <c r="O23" s="129" t="b">
        <f t="shared" si="1"/>
        <v>1</v>
      </c>
      <c r="P23" s="129" t="b">
        <f t="shared" si="2"/>
        <v>1</v>
      </c>
    </row>
    <row r="24" spans="1:16" x14ac:dyDescent="0.25">
      <c r="A24" t="str">
        <f>'[1]Base (200405-2008)'!C29</f>
        <v>Age1_period1_LA21_Base</v>
      </c>
      <c r="B24">
        <f>'[1]Base (200405-2008)'!E29</f>
        <v>930</v>
      </c>
      <c r="J24" s="129" t="s">
        <v>118</v>
      </c>
      <c r="K24" s="129">
        <v>930</v>
      </c>
      <c r="N24" s="129" t="b">
        <f t="shared" si="0"/>
        <v>1</v>
      </c>
      <c r="O24" s="129" t="b">
        <f t="shared" si="1"/>
        <v>1</v>
      </c>
      <c r="P24" s="129" t="b">
        <f t="shared" si="2"/>
        <v>1</v>
      </c>
    </row>
    <row r="25" spans="1:16" x14ac:dyDescent="0.25">
      <c r="A25" t="str">
        <f>'[1]Base (200405-2008)'!C30</f>
        <v>Age1_period1_LA22_Base</v>
      </c>
      <c r="B25">
        <f>'[1]Base (200405-2008)'!E30</f>
        <v>1015</v>
      </c>
      <c r="J25" s="129" t="s">
        <v>119</v>
      </c>
      <c r="K25" s="129">
        <v>1015</v>
      </c>
      <c r="N25" s="129" t="b">
        <f t="shared" si="0"/>
        <v>1</v>
      </c>
      <c r="O25" s="129" t="b">
        <f t="shared" si="1"/>
        <v>1</v>
      </c>
      <c r="P25" s="129" t="b">
        <f t="shared" si="2"/>
        <v>1</v>
      </c>
    </row>
    <row r="26" spans="1:16" x14ac:dyDescent="0.25">
      <c r="A26" t="str">
        <f>'[1]Base (200405-2008)'!C31</f>
        <v>Age1_period1_HB1_Base</v>
      </c>
      <c r="B26">
        <f>'[1]Base (200405-2008)'!E31</f>
        <v>5690</v>
      </c>
      <c r="J26" s="129" t="s">
        <v>120</v>
      </c>
      <c r="K26" s="129">
        <v>5690</v>
      </c>
      <c r="N26" s="129" t="b">
        <f t="shared" si="0"/>
        <v>1</v>
      </c>
      <c r="O26" s="129" t="b">
        <f t="shared" si="1"/>
        <v>1</v>
      </c>
      <c r="P26" s="129" t="b">
        <f t="shared" si="2"/>
        <v>1</v>
      </c>
    </row>
    <row r="27" spans="1:16" x14ac:dyDescent="0.25">
      <c r="A27" t="str">
        <f>'[1]Base (200405-2008)'!C32</f>
        <v>Age1_period1_HB2_Base</v>
      </c>
      <c r="B27">
        <f>'[1]Base (200405-2008)'!E32</f>
        <v>2730</v>
      </c>
      <c r="J27" s="129" t="s">
        <v>121</v>
      </c>
      <c r="K27" s="129">
        <v>2730</v>
      </c>
      <c r="N27" s="129" t="b">
        <f t="shared" si="0"/>
        <v>1</v>
      </c>
      <c r="O27" s="129" t="b">
        <f t="shared" si="1"/>
        <v>1</v>
      </c>
      <c r="P27" s="129" t="b">
        <f t="shared" si="2"/>
        <v>1</v>
      </c>
    </row>
    <row r="28" spans="1:16" x14ac:dyDescent="0.25">
      <c r="A28" t="str">
        <f>'[1]Base (200405-2008)'!C33</f>
        <v>Age1_period1_HB3_Base</v>
      </c>
      <c r="B28">
        <f>'[1]Base (200405-2008)'!E33</f>
        <v>916</v>
      </c>
      <c r="J28" s="129" t="s">
        <v>122</v>
      </c>
      <c r="K28" s="129">
        <v>916</v>
      </c>
      <c r="N28" s="129" t="b">
        <f t="shared" si="0"/>
        <v>1</v>
      </c>
      <c r="O28" s="129" t="b">
        <f t="shared" si="1"/>
        <v>1</v>
      </c>
      <c r="P28" s="129" t="b">
        <f t="shared" si="2"/>
        <v>1</v>
      </c>
    </row>
    <row r="29" spans="1:16" x14ac:dyDescent="0.25">
      <c r="A29" t="str">
        <f>'[1]Base (200405-2008)'!C34</f>
        <v>Age1_period1_HB4_Base</v>
      </c>
      <c r="B29">
        <f>'[1]Base (200405-2008)'!E34</f>
        <v>3328</v>
      </c>
      <c r="C29" s="2"/>
      <c r="J29" s="129" t="s">
        <v>123</v>
      </c>
      <c r="K29" s="129">
        <v>3328</v>
      </c>
      <c r="L29" s="131"/>
      <c r="N29" s="129" t="b">
        <f t="shared" si="0"/>
        <v>1</v>
      </c>
      <c r="O29" s="129" t="b">
        <f t="shared" si="1"/>
        <v>1</v>
      </c>
      <c r="P29" s="129" t="b">
        <f t="shared" si="2"/>
        <v>1</v>
      </c>
    </row>
    <row r="30" spans="1:16" x14ac:dyDescent="0.25">
      <c r="A30" t="str">
        <f>'[1]Base (200405-2008)'!C35</f>
        <v>Age1_period1_HB5_Base</v>
      </c>
      <c r="B30">
        <f>'[1]Base (200405-2008)'!E35</f>
        <v>2525</v>
      </c>
      <c r="C30" s="2"/>
      <c r="J30" s="129" t="s">
        <v>124</v>
      </c>
      <c r="K30" s="129">
        <v>2525</v>
      </c>
      <c r="L30" s="131"/>
      <c r="N30" s="129" t="b">
        <f t="shared" si="0"/>
        <v>1</v>
      </c>
      <c r="O30" s="129" t="b">
        <f t="shared" si="1"/>
        <v>1</v>
      </c>
      <c r="P30" s="129" t="b">
        <f t="shared" si="2"/>
        <v>1</v>
      </c>
    </row>
    <row r="31" spans="1:16" x14ac:dyDescent="0.25">
      <c r="A31" t="str">
        <f>'[1]Base (200405-2008)'!C36</f>
        <v>Age1_period1_HB6_Base</v>
      </c>
      <c r="B31">
        <f>'[1]Base (200405-2008)'!E36</f>
        <v>3209</v>
      </c>
      <c r="J31" s="129" t="s">
        <v>125</v>
      </c>
      <c r="K31" s="129">
        <v>3209</v>
      </c>
      <c r="N31" s="129" t="b">
        <f t="shared" si="0"/>
        <v>1</v>
      </c>
      <c r="O31" s="129" t="b">
        <f t="shared" si="1"/>
        <v>1</v>
      </c>
      <c r="P31" s="129" t="b">
        <f t="shared" si="2"/>
        <v>1</v>
      </c>
    </row>
    <row r="32" spans="1:16" x14ac:dyDescent="0.25">
      <c r="A32" t="str">
        <f>'[1]Base (200405-2008)'!C37</f>
        <v>Age1_period1_HB7_Base</v>
      </c>
      <c r="B32">
        <f>'[1]Base (200405-2008)'!E37</f>
        <v>5023</v>
      </c>
      <c r="J32" s="129" t="s">
        <v>126</v>
      </c>
      <c r="K32" s="129">
        <v>5023</v>
      </c>
      <c r="N32" s="129" t="b">
        <f t="shared" si="0"/>
        <v>1</v>
      </c>
      <c r="O32" s="129" t="b">
        <f t="shared" si="1"/>
        <v>1</v>
      </c>
      <c r="P32" s="129" t="b">
        <f t="shared" si="2"/>
        <v>1</v>
      </c>
    </row>
    <row r="33" spans="1:16" x14ac:dyDescent="0.25">
      <c r="A33" t="str">
        <f>'[1]Base (200405-2008)'!C38</f>
        <v>Age1_period1_Wales_Base</v>
      </c>
      <c r="B33">
        <f>'[1]Base (200405-2008)'!E38</f>
        <v>23421</v>
      </c>
      <c r="J33" s="129" t="s">
        <v>127</v>
      </c>
      <c r="K33" s="129">
        <v>23421</v>
      </c>
      <c r="N33" s="129" t="b">
        <f t="shared" si="0"/>
        <v>1</v>
      </c>
      <c r="O33" s="129" t="b">
        <f t="shared" si="1"/>
        <v>1</v>
      </c>
      <c r="P33" s="129" t="b">
        <f t="shared" si="2"/>
        <v>1</v>
      </c>
    </row>
    <row r="34" spans="1:16" x14ac:dyDescent="0.25">
      <c r="A34" t="str">
        <f>'[1]Base (200405-2008)'!C47</f>
        <v>Age2_period1_LA1_Base</v>
      </c>
      <c r="B34">
        <f>'[1]Base (200405-2008)'!E47</f>
        <v>987</v>
      </c>
      <c r="J34" s="129" t="s">
        <v>149</v>
      </c>
      <c r="K34" s="129">
        <v>987</v>
      </c>
      <c r="N34" s="129" t="b">
        <f t="shared" si="0"/>
        <v>1</v>
      </c>
      <c r="O34" s="129" t="b">
        <f t="shared" si="1"/>
        <v>1</v>
      </c>
      <c r="P34" s="129" t="b">
        <f t="shared" si="2"/>
        <v>1</v>
      </c>
    </row>
    <row r="35" spans="1:16" x14ac:dyDescent="0.25">
      <c r="A35" t="str">
        <f>'[1]Base (200405-2008)'!C48</f>
        <v>Age2_period1_LA2_Base</v>
      </c>
      <c r="B35">
        <f>'[1]Base (200405-2008)'!E48</f>
        <v>760</v>
      </c>
      <c r="J35" s="129" t="s">
        <v>150</v>
      </c>
      <c r="K35" s="129">
        <v>760</v>
      </c>
      <c r="N35" s="129" t="b">
        <f t="shared" si="0"/>
        <v>1</v>
      </c>
      <c r="O35" s="129" t="b">
        <f t="shared" si="1"/>
        <v>1</v>
      </c>
      <c r="P35" s="129" t="b">
        <f t="shared" si="2"/>
        <v>1</v>
      </c>
    </row>
    <row r="36" spans="1:16" x14ac:dyDescent="0.25">
      <c r="A36" t="str">
        <f>'[1]Base (200405-2008)'!C49</f>
        <v>Age2_period1_LA3_Base</v>
      </c>
      <c r="B36">
        <f>'[1]Base (200405-2008)'!E49</f>
        <v>778</v>
      </c>
      <c r="J36" s="129" t="s">
        <v>151</v>
      </c>
      <c r="K36" s="129">
        <v>778</v>
      </c>
      <c r="N36" s="129" t="b">
        <f t="shared" si="0"/>
        <v>1</v>
      </c>
      <c r="O36" s="129" t="b">
        <f t="shared" si="1"/>
        <v>1</v>
      </c>
      <c r="P36" s="129" t="b">
        <f t="shared" si="2"/>
        <v>1</v>
      </c>
    </row>
    <row r="37" spans="1:16" x14ac:dyDescent="0.25">
      <c r="A37" t="str">
        <f>'[1]Base (200405-2008)'!C50</f>
        <v>Age2_period1_LA4_Base</v>
      </c>
      <c r="B37">
        <f>'[1]Base (200405-2008)'!E50</f>
        <v>783</v>
      </c>
      <c r="J37" s="129" t="s">
        <v>152</v>
      </c>
      <c r="K37" s="129">
        <v>783</v>
      </c>
      <c r="N37" s="129" t="b">
        <f t="shared" si="0"/>
        <v>1</v>
      </c>
      <c r="O37" s="129" t="b">
        <f t="shared" si="1"/>
        <v>1</v>
      </c>
      <c r="P37" s="129" t="b">
        <f t="shared" si="2"/>
        <v>1</v>
      </c>
    </row>
    <row r="38" spans="1:16" x14ac:dyDescent="0.25">
      <c r="A38" t="str">
        <f>'[1]Base (200405-2008)'!C51</f>
        <v>Age2_period1_LA5_Base</v>
      </c>
      <c r="B38">
        <f>'[1]Base (200405-2008)'!E51</f>
        <v>964</v>
      </c>
      <c r="J38" s="129" t="s">
        <v>153</v>
      </c>
      <c r="K38" s="129">
        <v>964</v>
      </c>
      <c r="N38" s="129" t="b">
        <f t="shared" si="0"/>
        <v>1</v>
      </c>
      <c r="O38" s="129" t="b">
        <f t="shared" si="1"/>
        <v>1</v>
      </c>
      <c r="P38" s="129" t="b">
        <f t="shared" si="2"/>
        <v>1</v>
      </c>
    </row>
    <row r="39" spans="1:16" x14ac:dyDescent="0.25">
      <c r="A39" t="str">
        <f>'[1]Base (200405-2008)'!C52</f>
        <v>Age2_period1_LA6_Base</v>
      </c>
      <c r="B39">
        <f>'[1]Base (200405-2008)'!E52</f>
        <v>867</v>
      </c>
      <c r="J39" s="129" t="s">
        <v>154</v>
      </c>
      <c r="K39" s="129">
        <v>867</v>
      </c>
      <c r="N39" s="129" t="b">
        <f t="shared" si="0"/>
        <v>1</v>
      </c>
      <c r="O39" s="129" t="b">
        <f t="shared" si="1"/>
        <v>1</v>
      </c>
      <c r="P39" s="129" t="b">
        <f t="shared" si="2"/>
        <v>1</v>
      </c>
    </row>
    <row r="40" spans="1:16" x14ac:dyDescent="0.25">
      <c r="A40" t="str">
        <f>'[1]Base (200405-2008)'!C53</f>
        <v>Age2_period1_LA7_Base</v>
      </c>
      <c r="B40">
        <f>'[1]Base (200405-2008)'!E53</f>
        <v>919</v>
      </c>
      <c r="J40" s="129" t="s">
        <v>155</v>
      </c>
      <c r="K40" s="129">
        <v>919</v>
      </c>
      <c r="N40" s="129" t="b">
        <f t="shared" si="0"/>
        <v>1</v>
      </c>
      <c r="O40" s="129" t="b">
        <f t="shared" si="1"/>
        <v>1</v>
      </c>
      <c r="P40" s="129" t="b">
        <f t="shared" si="2"/>
        <v>1</v>
      </c>
    </row>
    <row r="41" spans="1:16" x14ac:dyDescent="0.25">
      <c r="A41" t="str">
        <f>'[1]Base (200405-2008)'!C54</f>
        <v>Age2_period1_LA8_Base</v>
      </c>
      <c r="B41">
        <f>'[1]Base (200405-2008)'!E54</f>
        <v>932</v>
      </c>
      <c r="J41" s="129" t="s">
        <v>156</v>
      </c>
      <c r="K41" s="129">
        <v>932</v>
      </c>
      <c r="N41" s="129" t="b">
        <f t="shared" si="0"/>
        <v>1</v>
      </c>
      <c r="O41" s="129" t="b">
        <f t="shared" si="1"/>
        <v>1</v>
      </c>
      <c r="P41" s="129" t="b">
        <f t="shared" si="2"/>
        <v>1</v>
      </c>
    </row>
    <row r="42" spans="1:16" x14ac:dyDescent="0.25">
      <c r="A42" t="str">
        <f>'[1]Base (200405-2008)'!C55</f>
        <v>Age2_period1_LA9_Base</v>
      </c>
      <c r="B42">
        <f>'[1]Base (200405-2008)'!E55</f>
        <v>879</v>
      </c>
      <c r="J42" s="129" t="s">
        <v>157</v>
      </c>
      <c r="K42" s="129">
        <v>879</v>
      </c>
      <c r="N42" s="129" t="b">
        <f t="shared" si="0"/>
        <v>1</v>
      </c>
      <c r="O42" s="129" t="b">
        <f t="shared" si="1"/>
        <v>1</v>
      </c>
      <c r="P42" s="129" t="b">
        <f t="shared" si="2"/>
        <v>1</v>
      </c>
    </row>
    <row r="43" spans="1:16" x14ac:dyDescent="0.25">
      <c r="A43" t="str">
        <f>'[1]Base (200405-2008)'!C56</f>
        <v>Age2_period1_LA10_Base</v>
      </c>
      <c r="B43">
        <f>'[1]Base (200405-2008)'!E56</f>
        <v>967</v>
      </c>
      <c r="J43" s="129" t="s">
        <v>158</v>
      </c>
      <c r="K43" s="129">
        <v>967</v>
      </c>
      <c r="N43" s="129" t="b">
        <f t="shared" si="0"/>
        <v>1</v>
      </c>
      <c r="O43" s="129" t="b">
        <f t="shared" si="1"/>
        <v>1</v>
      </c>
      <c r="P43" s="129" t="b">
        <f t="shared" si="2"/>
        <v>1</v>
      </c>
    </row>
    <row r="44" spans="1:16" x14ac:dyDescent="0.25">
      <c r="A44" t="str">
        <f>'[1]Base (200405-2008)'!C57</f>
        <v>Age2_period1_LA11_Base</v>
      </c>
      <c r="B44">
        <f>'[1]Base (200405-2008)'!E57</f>
        <v>1166</v>
      </c>
      <c r="J44" s="129" t="s">
        <v>159</v>
      </c>
      <c r="K44" s="129">
        <v>1166</v>
      </c>
      <c r="N44" s="129" t="b">
        <f t="shared" si="0"/>
        <v>1</v>
      </c>
      <c r="O44" s="129" t="b">
        <f t="shared" si="1"/>
        <v>1</v>
      </c>
      <c r="P44" s="129" t="b">
        <f t="shared" si="2"/>
        <v>1</v>
      </c>
    </row>
    <row r="45" spans="1:16" x14ac:dyDescent="0.25">
      <c r="A45" t="str">
        <f>'[1]Base (200405-2008)'!C58</f>
        <v>Age2_period1_LA12_Base</v>
      </c>
      <c r="B45">
        <f>'[1]Base (200405-2008)'!E58</f>
        <v>807</v>
      </c>
      <c r="J45" s="129" t="s">
        <v>160</v>
      </c>
      <c r="K45" s="129">
        <v>807</v>
      </c>
      <c r="N45" s="129" t="b">
        <f t="shared" si="0"/>
        <v>1</v>
      </c>
      <c r="O45" s="129" t="b">
        <f t="shared" si="1"/>
        <v>1</v>
      </c>
      <c r="P45" s="129" t="b">
        <f t="shared" si="2"/>
        <v>1</v>
      </c>
    </row>
    <row r="46" spans="1:16" x14ac:dyDescent="0.25">
      <c r="A46" t="str">
        <f>'[1]Base (200405-2008)'!C59</f>
        <v>Age2_period1_LA13_Base</v>
      </c>
      <c r="B46">
        <f>'[1]Base (200405-2008)'!E59</f>
        <v>851</v>
      </c>
      <c r="J46" s="129" t="s">
        <v>161</v>
      </c>
      <c r="K46" s="129">
        <v>851</v>
      </c>
      <c r="N46" s="129" t="b">
        <f t="shared" si="0"/>
        <v>1</v>
      </c>
      <c r="O46" s="129" t="b">
        <f t="shared" si="1"/>
        <v>1</v>
      </c>
      <c r="P46" s="129" t="b">
        <f t="shared" si="2"/>
        <v>1</v>
      </c>
    </row>
    <row r="47" spans="1:16" x14ac:dyDescent="0.25">
      <c r="A47" t="str">
        <f>'[1]Base (200405-2008)'!C60</f>
        <v>Age2_period1_LA14_Base</v>
      </c>
      <c r="B47">
        <f>'[1]Base (200405-2008)'!E60</f>
        <v>799</v>
      </c>
      <c r="C47" s="2"/>
      <c r="J47" s="129" t="s">
        <v>162</v>
      </c>
      <c r="K47" s="129">
        <v>799</v>
      </c>
      <c r="L47" s="131"/>
      <c r="N47" s="129" t="b">
        <f t="shared" si="0"/>
        <v>1</v>
      </c>
      <c r="O47" s="129" t="b">
        <f t="shared" si="1"/>
        <v>1</v>
      </c>
      <c r="P47" s="129" t="b">
        <f t="shared" si="2"/>
        <v>1</v>
      </c>
    </row>
    <row r="48" spans="1:16" x14ac:dyDescent="0.25">
      <c r="A48" t="str">
        <f>'[1]Base (200405-2008)'!C61</f>
        <v>Age2_period1_LA15_Base</v>
      </c>
      <c r="B48">
        <f>'[1]Base (200405-2008)'!E61</f>
        <v>1206</v>
      </c>
      <c r="J48" s="129" t="s">
        <v>163</v>
      </c>
      <c r="K48" s="129">
        <v>1206</v>
      </c>
      <c r="N48" s="129" t="b">
        <f t="shared" si="0"/>
        <v>1</v>
      </c>
      <c r="O48" s="129" t="b">
        <f t="shared" si="1"/>
        <v>1</v>
      </c>
      <c r="P48" s="129" t="b">
        <f t="shared" si="2"/>
        <v>1</v>
      </c>
    </row>
    <row r="49" spans="1:16" x14ac:dyDescent="0.25">
      <c r="A49" t="str">
        <f>'[1]Base (200405-2008)'!C62</f>
        <v>Age2_period1_LA16_Base</v>
      </c>
      <c r="B49">
        <f>'[1]Base (200405-2008)'!E62</f>
        <v>1149</v>
      </c>
      <c r="J49" s="129" t="s">
        <v>164</v>
      </c>
      <c r="K49" s="129">
        <v>1149</v>
      </c>
      <c r="N49" s="129" t="b">
        <f t="shared" si="0"/>
        <v>1</v>
      </c>
      <c r="O49" s="129" t="b">
        <f t="shared" si="1"/>
        <v>1</v>
      </c>
      <c r="P49" s="129" t="b">
        <f t="shared" si="2"/>
        <v>1</v>
      </c>
    </row>
    <row r="50" spans="1:16" x14ac:dyDescent="0.25">
      <c r="A50" t="str">
        <f>'[1]Base (200405-2008)'!C63</f>
        <v>Age2_period1_LA17_Base</v>
      </c>
      <c r="B50">
        <f>'[1]Base (200405-2008)'!E63</f>
        <v>828</v>
      </c>
      <c r="J50" s="129" t="s">
        <v>165</v>
      </c>
      <c r="K50" s="129">
        <v>828</v>
      </c>
      <c r="N50" s="129" t="b">
        <f t="shared" si="0"/>
        <v>1</v>
      </c>
      <c r="O50" s="129" t="b">
        <f t="shared" si="1"/>
        <v>1</v>
      </c>
      <c r="P50" s="129" t="b">
        <f t="shared" si="2"/>
        <v>1</v>
      </c>
    </row>
    <row r="51" spans="1:16" x14ac:dyDescent="0.25">
      <c r="A51" t="str">
        <f>'[1]Base (200405-2008)'!C64</f>
        <v>Age2_period1_LA18_Base</v>
      </c>
      <c r="B51">
        <f>'[1]Base (200405-2008)'!E64</f>
        <v>910</v>
      </c>
      <c r="J51" s="129" t="s">
        <v>166</v>
      </c>
      <c r="K51" s="129">
        <v>910</v>
      </c>
      <c r="N51" s="129" t="b">
        <f t="shared" si="0"/>
        <v>1</v>
      </c>
      <c r="O51" s="129" t="b">
        <f t="shared" si="1"/>
        <v>1</v>
      </c>
      <c r="P51" s="129" t="b">
        <f t="shared" si="2"/>
        <v>1</v>
      </c>
    </row>
    <row r="52" spans="1:16" x14ac:dyDescent="0.25">
      <c r="A52" t="str">
        <f>'[1]Base (200405-2008)'!C65</f>
        <v>Age2_period1_LA19_Base</v>
      </c>
      <c r="B52">
        <f>'[1]Base (200405-2008)'!E65</f>
        <v>823</v>
      </c>
      <c r="J52" s="129" t="s">
        <v>167</v>
      </c>
      <c r="K52" s="129">
        <v>823</v>
      </c>
      <c r="N52" s="129" t="b">
        <f t="shared" si="0"/>
        <v>1</v>
      </c>
      <c r="O52" s="129" t="b">
        <f t="shared" si="1"/>
        <v>1</v>
      </c>
      <c r="P52" s="129" t="b">
        <f t="shared" si="2"/>
        <v>1</v>
      </c>
    </row>
    <row r="53" spans="1:16" x14ac:dyDescent="0.25">
      <c r="A53" t="str">
        <f>'[1]Base (200405-2008)'!C66</f>
        <v>Age2_period1_LA20_Base</v>
      </c>
      <c r="B53">
        <f>'[1]Base (200405-2008)'!E66</f>
        <v>714</v>
      </c>
      <c r="J53" s="129" t="s">
        <v>168</v>
      </c>
      <c r="K53" s="129">
        <v>714</v>
      </c>
      <c r="N53" s="129" t="b">
        <f t="shared" si="0"/>
        <v>1</v>
      </c>
      <c r="O53" s="129" t="b">
        <f t="shared" si="1"/>
        <v>1</v>
      </c>
      <c r="P53" s="129" t="b">
        <f t="shared" si="2"/>
        <v>1</v>
      </c>
    </row>
    <row r="54" spans="1:16" x14ac:dyDescent="0.25">
      <c r="A54" t="str">
        <f>'[1]Base (200405-2008)'!C67</f>
        <v>Age2_period1_LA21_Base</v>
      </c>
      <c r="B54">
        <f>'[1]Base (200405-2008)'!E67</f>
        <v>866</v>
      </c>
      <c r="J54" s="129" t="s">
        <v>169</v>
      </c>
      <c r="K54" s="129">
        <v>866</v>
      </c>
      <c r="N54" s="129" t="b">
        <f t="shared" si="0"/>
        <v>1</v>
      </c>
      <c r="O54" s="129" t="b">
        <f t="shared" si="1"/>
        <v>1</v>
      </c>
      <c r="P54" s="129" t="b">
        <f t="shared" si="2"/>
        <v>1</v>
      </c>
    </row>
    <row r="55" spans="1:16" x14ac:dyDescent="0.25">
      <c r="A55" t="str">
        <f>'[1]Base (200405-2008)'!C68</f>
        <v>Age2_period1_LA22_Base</v>
      </c>
      <c r="B55">
        <f>'[1]Base (200405-2008)'!E68</f>
        <v>796</v>
      </c>
      <c r="J55" s="129" t="s">
        <v>170</v>
      </c>
      <c r="K55" s="129">
        <v>796</v>
      </c>
      <c r="N55" s="129" t="b">
        <f t="shared" si="0"/>
        <v>1</v>
      </c>
      <c r="O55" s="129" t="b">
        <f t="shared" si="1"/>
        <v>1</v>
      </c>
      <c r="P55" s="129" t="b">
        <f t="shared" si="2"/>
        <v>1</v>
      </c>
    </row>
    <row r="56" spans="1:16" x14ac:dyDescent="0.25">
      <c r="A56" t="str">
        <f>'[1]Base (200405-2008)'!C69</f>
        <v>Age2_period1_HB1_Base</v>
      </c>
      <c r="B56">
        <f>'[1]Base (200405-2008)'!E69</f>
        <v>5139</v>
      </c>
      <c r="J56" s="129" t="s">
        <v>171</v>
      </c>
      <c r="K56" s="129">
        <v>5139</v>
      </c>
      <c r="N56" s="129" t="b">
        <f t="shared" si="0"/>
        <v>1</v>
      </c>
      <c r="O56" s="129" t="b">
        <f t="shared" si="1"/>
        <v>1</v>
      </c>
      <c r="P56" s="129" t="b">
        <f t="shared" si="2"/>
        <v>1</v>
      </c>
    </row>
    <row r="57" spans="1:16" x14ac:dyDescent="0.25">
      <c r="A57" t="str">
        <f>'[1]Base (200405-2008)'!C70</f>
        <v>Age2_period1_HB2_Base</v>
      </c>
      <c r="B57">
        <f>'[1]Base (200405-2008)'!E70</f>
        <v>2778</v>
      </c>
      <c r="J57" s="129" t="s">
        <v>172</v>
      </c>
      <c r="K57" s="129">
        <v>2778</v>
      </c>
      <c r="N57" s="129" t="b">
        <f t="shared" si="0"/>
        <v>1</v>
      </c>
      <c r="O57" s="129" t="b">
        <f t="shared" si="1"/>
        <v>1</v>
      </c>
      <c r="P57" s="129" t="b">
        <f t="shared" si="2"/>
        <v>1</v>
      </c>
    </row>
    <row r="58" spans="1:16" x14ac:dyDescent="0.25">
      <c r="A58" t="str">
        <f>'[1]Base (200405-2008)'!C71</f>
        <v>Age2_period1_HB3_Base</v>
      </c>
      <c r="B58">
        <f>'[1]Base (200405-2008)'!E71</f>
        <v>919</v>
      </c>
      <c r="J58" s="129" t="s">
        <v>173</v>
      </c>
      <c r="K58" s="129">
        <v>919</v>
      </c>
      <c r="N58" s="129" t="b">
        <f t="shared" si="0"/>
        <v>1</v>
      </c>
      <c r="O58" s="129" t="b">
        <f t="shared" si="1"/>
        <v>1</v>
      </c>
      <c r="P58" s="129" t="b">
        <f t="shared" si="2"/>
        <v>1</v>
      </c>
    </row>
    <row r="59" spans="1:16" x14ac:dyDescent="0.25">
      <c r="A59" t="str">
        <f>'[1]Base (200405-2008)'!C72</f>
        <v>Age2_period1_HB4_Base</v>
      </c>
      <c r="B59">
        <f>'[1]Base (200405-2008)'!E72</f>
        <v>2824</v>
      </c>
      <c r="C59" s="2"/>
      <c r="J59" s="129" t="s">
        <v>174</v>
      </c>
      <c r="K59" s="129">
        <v>2824</v>
      </c>
      <c r="L59" s="131"/>
      <c r="N59" s="129" t="b">
        <f t="shared" si="0"/>
        <v>1</v>
      </c>
      <c r="O59" s="129" t="b">
        <f t="shared" si="1"/>
        <v>1</v>
      </c>
      <c r="P59" s="129" t="b">
        <f t="shared" si="2"/>
        <v>1</v>
      </c>
    </row>
    <row r="60" spans="1:16" x14ac:dyDescent="0.25">
      <c r="A60" t="str">
        <f>'[1]Base (200405-2008)'!C73</f>
        <v>Age2_period1_HB5_Base</v>
      </c>
      <c r="B60">
        <f>'[1]Base (200405-2008)'!E73</f>
        <v>1977</v>
      </c>
      <c r="C60" s="2"/>
      <c r="J60" s="129" t="s">
        <v>175</v>
      </c>
      <c r="K60" s="129">
        <v>1977</v>
      </c>
      <c r="L60" s="131"/>
      <c r="N60" s="129" t="b">
        <f t="shared" si="0"/>
        <v>1</v>
      </c>
      <c r="O60" s="129" t="b">
        <f t="shared" si="1"/>
        <v>1</v>
      </c>
      <c r="P60" s="129" t="b">
        <f t="shared" si="2"/>
        <v>1</v>
      </c>
    </row>
    <row r="61" spans="1:16" x14ac:dyDescent="0.25">
      <c r="A61" t="str">
        <f>'[1]Base (200405-2008)'!C74</f>
        <v>Age2_period1_HB6_Base</v>
      </c>
      <c r="B61">
        <f>'[1]Base (200405-2008)'!E74</f>
        <v>2005</v>
      </c>
      <c r="J61" s="129" t="s">
        <v>176</v>
      </c>
      <c r="K61" s="129">
        <v>2005</v>
      </c>
      <c r="N61" s="129" t="b">
        <f t="shared" si="0"/>
        <v>1</v>
      </c>
      <c r="O61" s="129" t="b">
        <f t="shared" si="1"/>
        <v>1</v>
      </c>
      <c r="P61" s="129" t="b">
        <f t="shared" si="2"/>
        <v>1</v>
      </c>
    </row>
    <row r="62" spans="1:16" x14ac:dyDescent="0.25">
      <c r="A62" t="str">
        <f>'[1]Base (200405-2008)'!C75</f>
        <v>Age2_period1_HB7_Base</v>
      </c>
      <c r="B62">
        <f>'[1]Base (200405-2008)'!E75</f>
        <v>4109</v>
      </c>
      <c r="J62" s="129" t="s">
        <v>177</v>
      </c>
      <c r="K62" s="129">
        <v>4109</v>
      </c>
      <c r="N62" s="129" t="b">
        <f t="shared" si="0"/>
        <v>1</v>
      </c>
      <c r="O62" s="129" t="b">
        <f t="shared" si="1"/>
        <v>1</v>
      </c>
      <c r="P62" s="129" t="b">
        <f t="shared" si="2"/>
        <v>1</v>
      </c>
    </row>
    <row r="63" spans="1:16" x14ac:dyDescent="0.25">
      <c r="A63" t="str">
        <f>'[1]Base (200405-2008)'!C76</f>
        <v>Age2_period1_Wales_Base</v>
      </c>
      <c r="B63">
        <f>'[1]Base (200405-2008)'!E76</f>
        <v>19751</v>
      </c>
      <c r="J63" s="129" t="s">
        <v>178</v>
      </c>
      <c r="K63" s="129">
        <v>19751</v>
      </c>
      <c r="N63" s="129" t="b">
        <f t="shared" si="0"/>
        <v>1</v>
      </c>
      <c r="O63" s="129" t="b">
        <f t="shared" si="1"/>
        <v>1</v>
      </c>
      <c r="P63" s="129" t="b">
        <f t="shared" si="2"/>
        <v>1</v>
      </c>
    </row>
    <row r="64" spans="1:16" x14ac:dyDescent="0.25">
      <c r="A64" t="str">
        <f>'[1]Base (200405-2008)'!C85</f>
        <v>Age3_period1_LA1_Base</v>
      </c>
      <c r="B64">
        <f>'[1]Base (200405-2008)'!E85</f>
        <v>693</v>
      </c>
      <c r="J64" s="129" t="s">
        <v>179</v>
      </c>
      <c r="K64" s="129">
        <v>693</v>
      </c>
      <c r="N64" s="129" t="b">
        <f t="shared" si="0"/>
        <v>1</v>
      </c>
      <c r="O64" s="129" t="b">
        <f t="shared" si="1"/>
        <v>1</v>
      </c>
      <c r="P64" s="129" t="b">
        <f t="shared" si="2"/>
        <v>1</v>
      </c>
    </row>
    <row r="65" spans="1:16" x14ac:dyDescent="0.25">
      <c r="A65" t="str">
        <f>'[1]Base (200405-2008)'!C86</f>
        <v>Age3_period1_LA2_Base</v>
      </c>
      <c r="B65">
        <f>'[1]Base (200405-2008)'!E86</f>
        <v>645</v>
      </c>
      <c r="J65" s="129" t="s">
        <v>180</v>
      </c>
      <c r="K65" s="129">
        <v>645</v>
      </c>
      <c r="N65" s="129" t="b">
        <f t="shared" si="0"/>
        <v>1</v>
      </c>
      <c r="O65" s="129" t="b">
        <f t="shared" si="1"/>
        <v>1</v>
      </c>
      <c r="P65" s="129" t="b">
        <f t="shared" si="2"/>
        <v>1</v>
      </c>
    </row>
    <row r="66" spans="1:16" x14ac:dyDescent="0.25">
      <c r="A66" t="str">
        <f>'[1]Base (200405-2008)'!C87</f>
        <v>Age3_period1_LA3_Base</v>
      </c>
      <c r="B66">
        <f>'[1]Base (200405-2008)'!E87</f>
        <v>724</v>
      </c>
      <c r="J66" s="129" t="s">
        <v>181</v>
      </c>
      <c r="K66" s="129">
        <v>724</v>
      </c>
      <c r="N66" s="129" t="b">
        <f t="shared" si="0"/>
        <v>1</v>
      </c>
      <c r="O66" s="129" t="b">
        <f t="shared" si="1"/>
        <v>1</v>
      </c>
      <c r="P66" s="129" t="b">
        <f t="shared" si="2"/>
        <v>1</v>
      </c>
    </row>
    <row r="67" spans="1:16" x14ac:dyDescent="0.25">
      <c r="A67" t="str">
        <f>'[1]Base (200405-2008)'!C88</f>
        <v>Age3_period1_LA4_Base</v>
      </c>
      <c r="B67">
        <f>'[1]Base (200405-2008)'!E88</f>
        <v>578</v>
      </c>
      <c r="J67" s="129" t="s">
        <v>182</v>
      </c>
      <c r="K67" s="129">
        <v>578</v>
      </c>
      <c r="N67" s="129" t="b">
        <f t="shared" si="0"/>
        <v>1</v>
      </c>
      <c r="O67" s="129" t="b">
        <f t="shared" si="1"/>
        <v>1</v>
      </c>
      <c r="P67" s="129" t="b">
        <f t="shared" si="2"/>
        <v>1</v>
      </c>
    </row>
    <row r="68" spans="1:16" x14ac:dyDescent="0.25">
      <c r="A68" t="str">
        <f>'[1]Base (200405-2008)'!C89</f>
        <v>Age3_period1_LA5_Base</v>
      </c>
      <c r="B68">
        <f>'[1]Base (200405-2008)'!E89</f>
        <v>573</v>
      </c>
      <c r="J68" s="129" t="s">
        <v>183</v>
      </c>
      <c r="K68" s="129">
        <v>573</v>
      </c>
      <c r="N68" s="129" t="b">
        <f t="shared" si="0"/>
        <v>1</v>
      </c>
      <c r="O68" s="129" t="b">
        <f t="shared" si="1"/>
        <v>1</v>
      </c>
      <c r="P68" s="129" t="b">
        <f t="shared" si="2"/>
        <v>1</v>
      </c>
    </row>
    <row r="69" spans="1:16" x14ac:dyDescent="0.25">
      <c r="A69" t="str">
        <f>'[1]Base (200405-2008)'!C90</f>
        <v>Age3_period1_LA6_Base</v>
      </c>
      <c r="B69">
        <f>'[1]Base (200405-2008)'!E90</f>
        <v>610</v>
      </c>
      <c r="J69" s="129" t="s">
        <v>184</v>
      </c>
      <c r="K69" s="129">
        <v>610</v>
      </c>
      <c r="N69" s="129" t="b">
        <f t="shared" ref="N69:N132" si="3">J69=A69</f>
        <v>1</v>
      </c>
      <c r="O69" s="129" t="b">
        <f t="shared" ref="O69:O132" si="4">K69=B69</f>
        <v>1</v>
      </c>
      <c r="P69" s="129" t="b">
        <f t="shared" ref="P69:P132" si="5">K69=VLOOKUP(J69,$A$4:$B$724,2,FALSE)</f>
        <v>1</v>
      </c>
    </row>
    <row r="70" spans="1:16" x14ac:dyDescent="0.25">
      <c r="A70" t="str">
        <f>'[1]Base (200405-2008)'!C91</f>
        <v>Age3_period1_LA7_Base</v>
      </c>
      <c r="B70">
        <f>'[1]Base (200405-2008)'!E91</f>
        <v>766</v>
      </c>
      <c r="J70" s="129" t="s">
        <v>185</v>
      </c>
      <c r="K70" s="129">
        <v>766</v>
      </c>
      <c r="N70" s="129" t="b">
        <f t="shared" si="3"/>
        <v>1</v>
      </c>
      <c r="O70" s="129" t="b">
        <f t="shared" si="4"/>
        <v>1</v>
      </c>
      <c r="P70" s="129" t="b">
        <f t="shared" si="5"/>
        <v>1</v>
      </c>
    </row>
    <row r="71" spans="1:16" x14ac:dyDescent="0.25">
      <c r="A71" t="str">
        <f>'[1]Base (200405-2008)'!C92</f>
        <v>Age3_period1_LA8_Base</v>
      </c>
      <c r="B71">
        <f>'[1]Base (200405-2008)'!E92</f>
        <v>746</v>
      </c>
      <c r="J71" s="129" t="s">
        <v>186</v>
      </c>
      <c r="K71" s="129">
        <v>746</v>
      </c>
      <c r="N71" s="129" t="b">
        <f t="shared" si="3"/>
        <v>1</v>
      </c>
      <c r="O71" s="129" t="b">
        <f t="shared" si="4"/>
        <v>1</v>
      </c>
      <c r="P71" s="129" t="b">
        <f t="shared" si="5"/>
        <v>1</v>
      </c>
    </row>
    <row r="72" spans="1:16" x14ac:dyDescent="0.25">
      <c r="A72" t="str">
        <f>'[1]Base (200405-2008)'!C93</f>
        <v>Age3_period1_LA9_Base</v>
      </c>
      <c r="B72">
        <f>'[1]Base (200405-2008)'!E93</f>
        <v>707</v>
      </c>
      <c r="J72" s="129" t="s">
        <v>187</v>
      </c>
      <c r="K72" s="129">
        <v>707</v>
      </c>
      <c r="N72" s="129" t="b">
        <f t="shared" si="3"/>
        <v>1</v>
      </c>
      <c r="O72" s="129" t="b">
        <f t="shared" si="4"/>
        <v>1</v>
      </c>
      <c r="P72" s="129" t="b">
        <f t="shared" si="5"/>
        <v>1</v>
      </c>
    </row>
    <row r="73" spans="1:16" x14ac:dyDescent="0.25">
      <c r="A73" t="str">
        <f>'[1]Base (200405-2008)'!C94</f>
        <v>Age3_period1_LA10_Base</v>
      </c>
      <c r="B73">
        <f>'[1]Base (200405-2008)'!E94</f>
        <v>806</v>
      </c>
      <c r="J73" s="129" t="s">
        <v>188</v>
      </c>
      <c r="K73" s="129">
        <v>806</v>
      </c>
      <c r="N73" s="129" t="b">
        <f t="shared" si="3"/>
        <v>1</v>
      </c>
      <c r="O73" s="129" t="b">
        <f t="shared" si="4"/>
        <v>1</v>
      </c>
      <c r="P73" s="129" t="b">
        <f t="shared" si="5"/>
        <v>1</v>
      </c>
    </row>
    <row r="74" spans="1:16" x14ac:dyDescent="0.25">
      <c r="A74" t="str">
        <f>'[1]Base (200405-2008)'!C95</f>
        <v>Age3_period1_LA11_Base</v>
      </c>
      <c r="B74">
        <f>'[1]Base (200405-2008)'!E95</f>
        <v>864</v>
      </c>
      <c r="J74" s="129" t="s">
        <v>189</v>
      </c>
      <c r="K74" s="129">
        <v>864</v>
      </c>
      <c r="N74" s="129" t="b">
        <f t="shared" si="3"/>
        <v>1</v>
      </c>
      <c r="O74" s="129" t="b">
        <f t="shared" si="4"/>
        <v>1</v>
      </c>
      <c r="P74" s="129" t="b">
        <f t="shared" si="5"/>
        <v>1</v>
      </c>
    </row>
    <row r="75" spans="1:16" x14ac:dyDescent="0.25">
      <c r="A75" t="str">
        <f>'[1]Base (200405-2008)'!C96</f>
        <v>Age3_period1_LA12_Base</v>
      </c>
      <c r="B75">
        <f>'[1]Base (200405-2008)'!E96</f>
        <v>588</v>
      </c>
      <c r="J75" s="129" t="s">
        <v>190</v>
      </c>
      <c r="K75" s="129">
        <v>588</v>
      </c>
      <c r="N75" s="129" t="b">
        <f t="shared" si="3"/>
        <v>1</v>
      </c>
      <c r="O75" s="129" t="b">
        <f t="shared" si="4"/>
        <v>1</v>
      </c>
      <c r="P75" s="129" t="b">
        <f t="shared" si="5"/>
        <v>1</v>
      </c>
    </row>
    <row r="76" spans="1:16" x14ac:dyDescent="0.25">
      <c r="A76" t="str">
        <f>'[1]Base (200405-2008)'!C97</f>
        <v>Age3_period1_LA13_Base</v>
      </c>
      <c r="B76">
        <f>'[1]Base (200405-2008)'!E97</f>
        <v>608</v>
      </c>
      <c r="J76" s="129" t="s">
        <v>191</v>
      </c>
      <c r="K76" s="129">
        <v>608</v>
      </c>
      <c r="N76" s="129" t="b">
        <f t="shared" si="3"/>
        <v>1</v>
      </c>
      <c r="O76" s="129" t="b">
        <f t="shared" si="4"/>
        <v>1</v>
      </c>
      <c r="P76" s="129" t="b">
        <f t="shared" si="5"/>
        <v>1</v>
      </c>
    </row>
    <row r="77" spans="1:16" x14ac:dyDescent="0.25">
      <c r="A77" t="str">
        <f>'[1]Base (200405-2008)'!C98</f>
        <v>Age3_period1_LA14_Base</v>
      </c>
      <c r="B77">
        <f>'[1]Base (200405-2008)'!E98</f>
        <v>592</v>
      </c>
      <c r="C77" s="2"/>
      <c r="J77" s="129" t="s">
        <v>192</v>
      </c>
      <c r="K77" s="129">
        <v>592</v>
      </c>
      <c r="L77" s="131"/>
      <c r="N77" s="129" t="b">
        <f t="shared" si="3"/>
        <v>1</v>
      </c>
      <c r="O77" s="129" t="b">
        <f t="shared" si="4"/>
        <v>1</v>
      </c>
      <c r="P77" s="129" t="b">
        <f t="shared" si="5"/>
        <v>1</v>
      </c>
    </row>
    <row r="78" spans="1:16" x14ac:dyDescent="0.25">
      <c r="A78" t="str">
        <f>'[1]Base (200405-2008)'!C99</f>
        <v>Age3_period1_LA15_Base</v>
      </c>
      <c r="B78">
        <f>'[1]Base (200405-2008)'!E99</f>
        <v>827</v>
      </c>
      <c r="J78" s="129" t="s">
        <v>193</v>
      </c>
      <c r="K78" s="129">
        <v>827</v>
      </c>
      <c r="N78" s="129" t="b">
        <f t="shared" si="3"/>
        <v>1</v>
      </c>
      <c r="O78" s="129" t="b">
        <f t="shared" si="4"/>
        <v>1</v>
      </c>
      <c r="P78" s="129" t="b">
        <f t="shared" si="5"/>
        <v>1</v>
      </c>
    </row>
    <row r="79" spans="1:16" x14ac:dyDescent="0.25">
      <c r="A79" t="str">
        <f>'[1]Base (200405-2008)'!C100</f>
        <v>Age3_period1_LA16_Base</v>
      </c>
      <c r="B79">
        <f>'[1]Base (200405-2008)'!E100</f>
        <v>733</v>
      </c>
      <c r="J79" s="129" t="s">
        <v>194</v>
      </c>
      <c r="K79" s="129">
        <v>733</v>
      </c>
      <c r="N79" s="129" t="b">
        <f t="shared" si="3"/>
        <v>1</v>
      </c>
      <c r="O79" s="129" t="b">
        <f t="shared" si="4"/>
        <v>1</v>
      </c>
      <c r="P79" s="129" t="b">
        <f t="shared" si="5"/>
        <v>1</v>
      </c>
    </row>
    <row r="80" spans="1:16" x14ac:dyDescent="0.25">
      <c r="A80" t="str">
        <f>'[1]Base (200405-2008)'!C101</f>
        <v>Age3_period1_LA17_Base</v>
      </c>
      <c r="B80">
        <f>'[1]Base (200405-2008)'!E101</f>
        <v>503</v>
      </c>
      <c r="J80" s="129" t="s">
        <v>195</v>
      </c>
      <c r="K80" s="129">
        <v>503</v>
      </c>
      <c r="N80" s="129" t="b">
        <f t="shared" si="3"/>
        <v>1</v>
      </c>
      <c r="O80" s="129" t="b">
        <f t="shared" si="4"/>
        <v>1</v>
      </c>
      <c r="P80" s="129" t="b">
        <f t="shared" si="5"/>
        <v>1</v>
      </c>
    </row>
    <row r="81" spans="1:16" x14ac:dyDescent="0.25">
      <c r="A81" t="str">
        <f>'[1]Base (200405-2008)'!C102</f>
        <v>Age3_period1_LA18_Base</v>
      </c>
      <c r="B81">
        <f>'[1]Base (200405-2008)'!E102</f>
        <v>588</v>
      </c>
      <c r="J81" s="129" t="s">
        <v>196</v>
      </c>
      <c r="K81" s="129">
        <v>588</v>
      </c>
      <c r="N81" s="129" t="b">
        <f t="shared" si="3"/>
        <v>1</v>
      </c>
      <c r="O81" s="129" t="b">
        <f t="shared" si="4"/>
        <v>1</v>
      </c>
      <c r="P81" s="129" t="b">
        <f t="shared" si="5"/>
        <v>1</v>
      </c>
    </row>
    <row r="82" spans="1:16" x14ac:dyDescent="0.25">
      <c r="A82" t="str">
        <f>'[1]Base (200405-2008)'!C103</f>
        <v>Age3_period1_LA19_Base</v>
      </c>
      <c r="B82">
        <f>'[1]Base (200405-2008)'!E103</f>
        <v>544</v>
      </c>
      <c r="J82" s="129" t="s">
        <v>197</v>
      </c>
      <c r="K82" s="129">
        <v>544</v>
      </c>
      <c r="N82" s="129" t="b">
        <f t="shared" si="3"/>
        <v>1</v>
      </c>
      <c r="O82" s="129" t="b">
        <f t="shared" si="4"/>
        <v>1</v>
      </c>
      <c r="P82" s="129" t="b">
        <f t="shared" si="5"/>
        <v>1</v>
      </c>
    </row>
    <row r="83" spans="1:16" x14ac:dyDescent="0.25">
      <c r="A83" t="str">
        <f>'[1]Base (200405-2008)'!C104</f>
        <v>Age3_period1_LA20_Base</v>
      </c>
      <c r="B83">
        <f>'[1]Base (200405-2008)'!E104</f>
        <v>532</v>
      </c>
      <c r="J83" s="129" t="s">
        <v>198</v>
      </c>
      <c r="K83" s="129">
        <v>532</v>
      </c>
      <c r="N83" s="129" t="b">
        <f t="shared" si="3"/>
        <v>1</v>
      </c>
      <c r="O83" s="129" t="b">
        <f t="shared" si="4"/>
        <v>1</v>
      </c>
      <c r="P83" s="129" t="b">
        <f t="shared" si="5"/>
        <v>1</v>
      </c>
    </row>
    <row r="84" spans="1:16" x14ac:dyDescent="0.25">
      <c r="A84" t="str">
        <f>'[1]Base (200405-2008)'!C105</f>
        <v>Age3_period1_LA21_Base</v>
      </c>
      <c r="B84">
        <f>'[1]Base (200405-2008)'!E105</f>
        <v>644</v>
      </c>
      <c r="J84" s="129" t="s">
        <v>199</v>
      </c>
      <c r="K84" s="129">
        <v>644</v>
      </c>
      <c r="N84" s="129" t="b">
        <f t="shared" si="3"/>
        <v>1</v>
      </c>
      <c r="O84" s="129" t="b">
        <f t="shared" si="4"/>
        <v>1</v>
      </c>
      <c r="P84" s="129" t="b">
        <f t="shared" si="5"/>
        <v>1</v>
      </c>
    </row>
    <row r="85" spans="1:16" x14ac:dyDescent="0.25">
      <c r="A85" t="str">
        <f>'[1]Base (200405-2008)'!C106</f>
        <v>Age3_period1_LA22_Base</v>
      </c>
      <c r="B85">
        <f>'[1]Base (200405-2008)'!E106</f>
        <v>527</v>
      </c>
      <c r="J85" s="129" t="s">
        <v>200</v>
      </c>
      <c r="K85" s="129">
        <v>527</v>
      </c>
      <c r="N85" s="129" t="b">
        <f t="shared" si="3"/>
        <v>1</v>
      </c>
      <c r="O85" s="129" t="b">
        <f t="shared" si="4"/>
        <v>1</v>
      </c>
      <c r="P85" s="129" t="b">
        <f t="shared" si="5"/>
        <v>1</v>
      </c>
    </row>
    <row r="86" spans="1:16" x14ac:dyDescent="0.25">
      <c r="A86" t="str">
        <f>'[1]Base (200405-2008)'!C107</f>
        <v>Age3_period1_HB1_Base</v>
      </c>
      <c r="B86">
        <f>'[1]Base (200405-2008)'!E107</f>
        <v>3823</v>
      </c>
      <c r="J86" s="129" t="s">
        <v>201</v>
      </c>
      <c r="K86" s="129">
        <v>3823</v>
      </c>
      <c r="N86" s="129" t="b">
        <f t="shared" si="3"/>
        <v>1</v>
      </c>
      <c r="O86" s="129" t="b">
        <f t="shared" si="4"/>
        <v>1</v>
      </c>
      <c r="P86" s="129" t="b">
        <f t="shared" si="5"/>
        <v>1</v>
      </c>
    </row>
    <row r="87" spans="1:16" x14ac:dyDescent="0.25">
      <c r="A87" t="str">
        <f>'[1]Base (200405-2008)'!C108</f>
        <v>Age3_period1_HB2_Base</v>
      </c>
      <c r="B87">
        <f>'[1]Base (200405-2008)'!E108</f>
        <v>2259</v>
      </c>
      <c r="J87" s="129" t="s">
        <v>202</v>
      </c>
      <c r="K87" s="129">
        <v>2259</v>
      </c>
      <c r="N87" s="129" t="b">
        <f t="shared" si="3"/>
        <v>1</v>
      </c>
      <c r="O87" s="129" t="b">
        <f t="shared" si="4"/>
        <v>1</v>
      </c>
      <c r="P87" s="129" t="b">
        <f t="shared" si="5"/>
        <v>1</v>
      </c>
    </row>
    <row r="88" spans="1:16" x14ac:dyDescent="0.25">
      <c r="A88" t="str">
        <f>'[1]Base (200405-2008)'!C109</f>
        <v>Age3_period1_HB3_Base</v>
      </c>
      <c r="B88">
        <f>'[1]Base (200405-2008)'!E109</f>
        <v>766</v>
      </c>
      <c r="J88" s="129" t="s">
        <v>203</v>
      </c>
      <c r="K88" s="129">
        <v>766</v>
      </c>
      <c r="N88" s="129" t="b">
        <f t="shared" si="3"/>
        <v>1</v>
      </c>
      <c r="O88" s="129" t="b">
        <f t="shared" si="4"/>
        <v>1</v>
      </c>
      <c r="P88" s="129" t="b">
        <f t="shared" si="5"/>
        <v>1</v>
      </c>
    </row>
    <row r="89" spans="1:16" x14ac:dyDescent="0.25">
      <c r="A89" t="str">
        <f>'[1]Base (200405-2008)'!C110</f>
        <v>Age3_period1_HB4_Base</v>
      </c>
      <c r="B89">
        <f>'[1]Base (200405-2008)'!E110</f>
        <v>2060</v>
      </c>
      <c r="C89" s="2"/>
      <c r="J89" s="129" t="s">
        <v>204</v>
      </c>
      <c r="K89" s="129">
        <v>2060</v>
      </c>
      <c r="L89" s="131"/>
      <c r="N89" s="129" t="b">
        <f t="shared" si="3"/>
        <v>1</v>
      </c>
      <c r="O89" s="129" t="b">
        <f t="shared" si="4"/>
        <v>1</v>
      </c>
      <c r="P89" s="129" t="b">
        <f t="shared" si="5"/>
        <v>1</v>
      </c>
    </row>
    <row r="90" spans="1:16" x14ac:dyDescent="0.25">
      <c r="A90" t="str">
        <f>'[1]Base (200405-2008)'!C111</f>
        <v>Age3_period1_HB5_Base</v>
      </c>
      <c r="B90">
        <f>'[1]Base (200405-2008)'!E111</f>
        <v>1236</v>
      </c>
      <c r="C90" s="2"/>
      <c r="J90" s="129" t="s">
        <v>205</v>
      </c>
      <c r="K90" s="129">
        <v>1236</v>
      </c>
      <c r="L90" s="131"/>
      <c r="N90" s="129" t="b">
        <f t="shared" si="3"/>
        <v>1</v>
      </c>
      <c r="O90" s="129" t="b">
        <f t="shared" si="4"/>
        <v>1</v>
      </c>
      <c r="P90" s="129" t="b">
        <f t="shared" si="5"/>
        <v>1</v>
      </c>
    </row>
    <row r="91" spans="1:16" x14ac:dyDescent="0.25">
      <c r="A91" t="str">
        <f>'[1]Base (200405-2008)'!C112</f>
        <v>Age3_period1_HB6_Base</v>
      </c>
      <c r="B91">
        <f>'[1]Base (200405-2008)'!E112</f>
        <v>1419</v>
      </c>
      <c r="J91" s="129" t="s">
        <v>206</v>
      </c>
      <c r="K91" s="129">
        <v>1419</v>
      </c>
      <c r="N91" s="129" t="b">
        <f t="shared" si="3"/>
        <v>1</v>
      </c>
      <c r="O91" s="129" t="b">
        <f t="shared" si="4"/>
        <v>1</v>
      </c>
      <c r="P91" s="129" t="b">
        <f t="shared" si="5"/>
        <v>1</v>
      </c>
    </row>
    <row r="92" spans="1:16" x14ac:dyDescent="0.25">
      <c r="A92" t="str">
        <f>'[1]Base (200405-2008)'!C113</f>
        <v>Age3_period1_HB7_Base</v>
      </c>
      <c r="B92">
        <f>'[1]Base (200405-2008)'!E113</f>
        <v>2835</v>
      </c>
      <c r="J92" s="129" t="s">
        <v>207</v>
      </c>
      <c r="K92" s="129">
        <v>2835</v>
      </c>
      <c r="N92" s="129" t="b">
        <f t="shared" si="3"/>
        <v>1</v>
      </c>
      <c r="O92" s="129" t="b">
        <f t="shared" si="4"/>
        <v>1</v>
      </c>
      <c r="P92" s="129" t="b">
        <f t="shared" si="5"/>
        <v>1</v>
      </c>
    </row>
    <row r="93" spans="1:16" x14ac:dyDescent="0.25">
      <c r="A93" t="str">
        <f>'[1]Base (200405-2008)'!C114</f>
        <v>Age3_period1_Wales_Base</v>
      </c>
      <c r="B93">
        <f>'[1]Base (200405-2008)'!E114</f>
        <v>14398</v>
      </c>
      <c r="C93" s="2"/>
      <c r="J93" s="129" t="s">
        <v>208</v>
      </c>
      <c r="K93" s="129">
        <v>14398</v>
      </c>
      <c r="L93" s="131"/>
      <c r="N93" s="129" t="b">
        <f t="shared" si="3"/>
        <v>1</v>
      </c>
      <c r="O93" s="129" t="b">
        <f t="shared" si="4"/>
        <v>1</v>
      </c>
      <c r="P93" s="129" t="b">
        <f t="shared" si="5"/>
        <v>1</v>
      </c>
    </row>
    <row r="94" spans="1:16" x14ac:dyDescent="0.25">
      <c r="A94" t="str">
        <f>'[1]Base (2009-12)'!C9</f>
        <v>Age1_period2_LA1_Base</v>
      </c>
      <c r="B94">
        <f>'[1]Base (2009-12)'!E9</f>
        <v>913</v>
      </c>
      <c r="J94" s="129" t="s">
        <v>209</v>
      </c>
      <c r="K94" s="129">
        <v>913</v>
      </c>
      <c r="N94" s="129" t="b">
        <f t="shared" si="3"/>
        <v>1</v>
      </c>
      <c r="O94" s="129" t="b">
        <f t="shared" si="4"/>
        <v>1</v>
      </c>
      <c r="P94" s="129" t="b">
        <f t="shared" si="5"/>
        <v>1</v>
      </c>
    </row>
    <row r="95" spans="1:16" x14ac:dyDescent="0.25">
      <c r="A95" t="str">
        <f>'[1]Base (2009-12)'!C10</f>
        <v>Age1_period2_LA2_Base</v>
      </c>
      <c r="B95">
        <f>'[1]Base (2009-12)'!E10</f>
        <v>916</v>
      </c>
      <c r="C95" s="2"/>
      <c r="J95" s="129" t="s">
        <v>210</v>
      </c>
      <c r="K95" s="129">
        <v>916</v>
      </c>
      <c r="L95" s="131"/>
      <c r="N95" s="129" t="b">
        <f t="shared" si="3"/>
        <v>1</v>
      </c>
      <c r="O95" s="129" t="b">
        <f t="shared" si="4"/>
        <v>1</v>
      </c>
      <c r="P95" s="129" t="b">
        <f t="shared" si="5"/>
        <v>1</v>
      </c>
    </row>
    <row r="96" spans="1:16" x14ac:dyDescent="0.25">
      <c r="A96" t="str">
        <f>'[1]Base (2009-12)'!C11</f>
        <v>Age1_period2_LA3_Base</v>
      </c>
      <c r="B96">
        <f>'[1]Base (2009-12)'!E11</f>
        <v>946</v>
      </c>
      <c r="C96" s="2"/>
      <c r="J96" s="129" t="s">
        <v>211</v>
      </c>
      <c r="K96" s="129">
        <v>946</v>
      </c>
      <c r="L96" s="131"/>
      <c r="N96" s="129" t="b">
        <f t="shared" si="3"/>
        <v>1</v>
      </c>
      <c r="O96" s="129" t="b">
        <f t="shared" si="4"/>
        <v>1</v>
      </c>
      <c r="P96" s="129" t="b">
        <f t="shared" si="5"/>
        <v>1</v>
      </c>
    </row>
    <row r="97" spans="1:16" x14ac:dyDescent="0.25">
      <c r="A97" t="str">
        <f>'[1]Base (2009-12)'!C12</f>
        <v>Age1_period2_LA4_Base</v>
      </c>
      <c r="B97">
        <f>'[1]Base (2009-12)'!E12</f>
        <v>1001</v>
      </c>
      <c r="C97" s="2"/>
      <c r="J97" s="129" t="s">
        <v>212</v>
      </c>
      <c r="K97" s="129">
        <v>1001</v>
      </c>
      <c r="L97" s="131"/>
      <c r="N97" s="129" t="b">
        <f t="shared" si="3"/>
        <v>1</v>
      </c>
      <c r="O97" s="129" t="b">
        <f t="shared" si="4"/>
        <v>1</v>
      </c>
      <c r="P97" s="129" t="b">
        <f t="shared" si="5"/>
        <v>1</v>
      </c>
    </row>
    <row r="98" spans="1:16" x14ac:dyDescent="0.25">
      <c r="A98" t="str">
        <f>'[1]Base (2009-12)'!C13</f>
        <v>Age1_period2_LA5_Base</v>
      </c>
      <c r="B98">
        <f>'[1]Base (2009-12)'!E13</f>
        <v>1110</v>
      </c>
      <c r="C98" s="2"/>
      <c r="J98" s="129" t="s">
        <v>213</v>
      </c>
      <c r="K98" s="129">
        <v>1110</v>
      </c>
      <c r="L98" s="131"/>
      <c r="N98" s="129" t="b">
        <f t="shared" si="3"/>
        <v>1</v>
      </c>
      <c r="O98" s="129" t="b">
        <f t="shared" si="4"/>
        <v>1</v>
      </c>
      <c r="P98" s="129" t="b">
        <f t="shared" si="5"/>
        <v>1</v>
      </c>
    </row>
    <row r="99" spans="1:16" x14ac:dyDescent="0.25">
      <c r="A99" t="str">
        <f>'[1]Base (2009-12)'!C14</f>
        <v>Age1_period2_LA6_Base</v>
      </c>
      <c r="B99">
        <f>'[1]Base (2009-12)'!E14</f>
        <v>1199</v>
      </c>
      <c r="C99" s="2"/>
      <c r="J99" s="129" t="s">
        <v>214</v>
      </c>
      <c r="K99" s="129">
        <v>1199</v>
      </c>
      <c r="L99" s="131"/>
      <c r="N99" s="129" t="b">
        <f t="shared" si="3"/>
        <v>1</v>
      </c>
      <c r="O99" s="129" t="b">
        <f t="shared" si="4"/>
        <v>1</v>
      </c>
      <c r="P99" s="129" t="b">
        <f t="shared" si="5"/>
        <v>1</v>
      </c>
    </row>
    <row r="100" spans="1:16" x14ac:dyDescent="0.25">
      <c r="A100" t="str">
        <f>'[1]Base (2009-12)'!C15</f>
        <v>Age1_period2_LA7_Base</v>
      </c>
      <c r="B100">
        <f>'[1]Base (2009-12)'!E15</f>
        <v>885</v>
      </c>
      <c r="C100" s="2"/>
      <c r="J100" s="129" t="s">
        <v>215</v>
      </c>
      <c r="K100" s="129">
        <v>885</v>
      </c>
      <c r="L100" s="131"/>
      <c r="N100" s="129" t="b">
        <f t="shared" si="3"/>
        <v>1</v>
      </c>
      <c r="O100" s="129" t="b">
        <f t="shared" si="4"/>
        <v>1</v>
      </c>
      <c r="P100" s="129" t="b">
        <f t="shared" si="5"/>
        <v>1</v>
      </c>
    </row>
    <row r="101" spans="1:16" x14ac:dyDescent="0.25">
      <c r="A101" t="str">
        <f>'[1]Base (2009-12)'!C16</f>
        <v>Age1_period2_LA8_Base</v>
      </c>
      <c r="B101">
        <f>'[1]Base (2009-12)'!E16</f>
        <v>1030</v>
      </c>
      <c r="C101" s="2"/>
      <c r="J101" s="129" t="s">
        <v>216</v>
      </c>
      <c r="K101" s="129">
        <v>1030</v>
      </c>
      <c r="L101" s="131"/>
      <c r="N101" s="129" t="b">
        <f t="shared" si="3"/>
        <v>1</v>
      </c>
      <c r="O101" s="129" t="b">
        <f t="shared" si="4"/>
        <v>1</v>
      </c>
      <c r="P101" s="129" t="b">
        <f t="shared" si="5"/>
        <v>1</v>
      </c>
    </row>
    <row r="102" spans="1:16" x14ac:dyDescent="0.25">
      <c r="A102" t="str">
        <f>'[1]Base (2009-12)'!C17</f>
        <v>Age1_period2_LA9_Base</v>
      </c>
      <c r="B102">
        <f>'[1]Base (2009-12)'!E17</f>
        <v>872</v>
      </c>
      <c r="C102" s="2"/>
      <c r="J102" s="129" t="s">
        <v>217</v>
      </c>
      <c r="K102" s="129">
        <v>872</v>
      </c>
      <c r="L102" s="131"/>
      <c r="N102" s="129" t="b">
        <f t="shared" si="3"/>
        <v>1</v>
      </c>
      <c r="O102" s="129" t="b">
        <f t="shared" si="4"/>
        <v>1</v>
      </c>
      <c r="P102" s="129" t="b">
        <f t="shared" si="5"/>
        <v>1</v>
      </c>
    </row>
    <row r="103" spans="1:16" x14ac:dyDescent="0.25">
      <c r="A103" t="str">
        <f>'[1]Base (2009-12)'!C18</f>
        <v>Age1_period2_LA10_Base</v>
      </c>
      <c r="B103">
        <f>'[1]Base (2009-12)'!E18</f>
        <v>1030</v>
      </c>
      <c r="C103" s="2"/>
      <c r="J103" s="129" t="s">
        <v>218</v>
      </c>
      <c r="K103" s="129">
        <v>1030</v>
      </c>
      <c r="L103" s="131"/>
      <c r="N103" s="129" t="b">
        <f t="shared" si="3"/>
        <v>1</v>
      </c>
      <c r="O103" s="129" t="b">
        <f t="shared" si="4"/>
        <v>1</v>
      </c>
      <c r="P103" s="129" t="b">
        <f t="shared" si="5"/>
        <v>1</v>
      </c>
    </row>
    <row r="104" spans="1:16" x14ac:dyDescent="0.25">
      <c r="A104" t="str">
        <f>'[1]Base (2009-12)'!C19</f>
        <v>Age1_period2_LA11_Base</v>
      </c>
      <c r="B104">
        <f>'[1]Base (2009-12)'!E19</f>
        <v>1462</v>
      </c>
      <c r="C104" s="2"/>
      <c r="J104" s="129" t="s">
        <v>219</v>
      </c>
      <c r="K104" s="129">
        <v>1462</v>
      </c>
      <c r="L104" s="131"/>
      <c r="N104" s="129" t="b">
        <f t="shared" si="3"/>
        <v>1</v>
      </c>
      <c r="O104" s="129" t="b">
        <f t="shared" si="4"/>
        <v>1</v>
      </c>
      <c r="P104" s="129" t="b">
        <f t="shared" si="5"/>
        <v>1</v>
      </c>
    </row>
    <row r="105" spans="1:16" x14ac:dyDescent="0.25">
      <c r="A105" t="str">
        <f>'[1]Base (2009-12)'!C20</f>
        <v>Age1_period2_LA12_Base</v>
      </c>
      <c r="B105">
        <f>'[1]Base (2009-12)'!E20</f>
        <v>1159</v>
      </c>
      <c r="C105" s="2"/>
      <c r="J105" s="129" t="s">
        <v>220</v>
      </c>
      <c r="K105" s="129">
        <v>1159</v>
      </c>
      <c r="L105" s="131"/>
      <c r="N105" s="129" t="b">
        <f t="shared" si="3"/>
        <v>1</v>
      </c>
      <c r="O105" s="129" t="b">
        <f t="shared" si="4"/>
        <v>1</v>
      </c>
      <c r="P105" s="129" t="b">
        <f t="shared" si="5"/>
        <v>1</v>
      </c>
    </row>
    <row r="106" spans="1:16" x14ac:dyDescent="0.25">
      <c r="A106" t="str">
        <f>'[1]Base (2009-12)'!C21</f>
        <v>Age1_period2_LA13_Base</v>
      </c>
      <c r="B106">
        <f>'[1]Base (2009-12)'!E21</f>
        <v>1127</v>
      </c>
      <c r="C106" s="2"/>
      <c r="J106" s="129" t="s">
        <v>221</v>
      </c>
      <c r="K106" s="129">
        <v>1127</v>
      </c>
      <c r="L106" s="131"/>
      <c r="N106" s="129" t="b">
        <f t="shared" si="3"/>
        <v>1</v>
      </c>
      <c r="O106" s="129" t="b">
        <f t="shared" si="4"/>
        <v>1</v>
      </c>
      <c r="P106" s="129" t="b">
        <f t="shared" si="5"/>
        <v>1</v>
      </c>
    </row>
    <row r="107" spans="1:16" x14ac:dyDescent="0.25">
      <c r="A107" t="str">
        <f>'[1]Base (2009-12)'!C22</f>
        <v>Age1_period2_LA14_Base</v>
      </c>
      <c r="B107">
        <f>'[1]Base (2009-12)'!E22</f>
        <v>918</v>
      </c>
      <c r="C107" s="2"/>
      <c r="J107" s="129" t="s">
        <v>222</v>
      </c>
      <c r="K107" s="129">
        <v>918</v>
      </c>
      <c r="L107" s="131"/>
      <c r="N107" s="129" t="b">
        <f t="shared" si="3"/>
        <v>1</v>
      </c>
      <c r="O107" s="129" t="b">
        <f t="shared" si="4"/>
        <v>1</v>
      </c>
      <c r="P107" s="129" t="b">
        <f t="shared" si="5"/>
        <v>1</v>
      </c>
    </row>
    <row r="108" spans="1:16" x14ac:dyDescent="0.25">
      <c r="A108" t="str">
        <f>'[1]Base (2009-12)'!C23</f>
        <v>Age1_period2_LA15_Base</v>
      </c>
      <c r="B108">
        <f>'[1]Base (2009-12)'!E23</f>
        <v>2201</v>
      </c>
      <c r="C108" s="2"/>
      <c r="J108" s="129" t="s">
        <v>223</v>
      </c>
      <c r="K108" s="129">
        <v>2201</v>
      </c>
      <c r="L108" s="131"/>
      <c r="N108" s="129" t="b">
        <f t="shared" si="3"/>
        <v>1</v>
      </c>
      <c r="O108" s="129" t="b">
        <f t="shared" si="4"/>
        <v>1</v>
      </c>
      <c r="P108" s="129" t="b">
        <f t="shared" si="5"/>
        <v>1</v>
      </c>
    </row>
    <row r="109" spans="1:16" x14ac:dyDescent="0.25">
      <c r="A109" t="str">
        <f>'[1]Base (2009-12)'!C24</f>
        <v>Age1_period2_LA16_Base</v>
      </c>
      <c r="B109">
        <f>'[1]Base (2009-12)'!E24</f>
        <v>1462</v>
      </c>
      <c r="C109" s="2"/>
      <c r="J109" s="129" t="s">
        <v>224</v>
      </c>
      <c r="K109" s="129">
        <v>1462</v>
      </c>
      <c r="L109" s="131"/>
      <c r="N109" s="129" t="b">
        <f t="shared" si="3"/>
        <v>1</v>
      </c>
      <c r="O109" s="129" t="b">
        <f t="shared" si="4"/>
        <v>1</v>
      </c>
      <c r="P109" s="129" t="b">
        <f t="shared" si="5"/>
        <v>1</v>
      </c>
    </row>
    <row r="110" spans="1:16" x14ac:dyDescent="0.25">
      <c r="A110" t="str">
        <f>'[1]Base (2009-12)'!C25</f>
        <v>Age1_period2_LA17_Base</v>
      </c>
      <c r="B110">
        <f>'[1]Base (2009-12)'!E25</f>
        <v>1143</v>
      </c>
      <c r="C110" s="2"/>
      <c r="J110" s="129" t="s">
        <v>225</v>
      </c>
      <c r="K110" s="129">
        <v>1143</v>
      </c>
      <c r="L110" s="131"/>
      <c r="N110" s="129" t="b">
        <f t="shared" si="3"/>
        <v>1</v>
      </c>
      <c r="O110" s="129" t="b">
        <f t="shared" si="4"/>
        <v>1</v>
      </c>
      <c r="P110" s="129" t="b">
        <f t="shared" si="5"/>
        <v>1</v>
      </c>
    </row>
    <row r="111" spans="1:16" x14ac:dyDescent="0.25">
      <c r="A111" t="str">
        <f>'[1]Base (2009-12)'!C26</f>
        <v>Age1_period2_LA18_Base</v>
      </c>
      <c r="B111">
        <f>'[1]Base (2009-12)'!E26</f>
        <v>1318</v>
      </c>
      <c r="C111" s="2"/>
      <c r="J111" s="129" t="s">
        <v>226</v>
      </c>
      <c r="K111" s="129">
        <v>1318</v>
      </c>
      <c r="L111" s="131"/>
      <c r="N111" s="129" t="b">
        <f t="shared" si="3"/>
        <v>1</v>
      </c>
      <c r="O111" s="129" t="b">
        <f t="shared" si="4"/>
        <v>1</v>
      </c>
      <c r="P111" s="129" t="b">
        <f t="shared" si="5"/>
        <v>1</v>
      </c>
    </row>
    <row r="112" spans="1:16" x14ac:dyDescent="0.25">
      <c r="A112" t="str">
        <f>'[1]Base (2009-12)'!C27</f>
        <v>Age1_period2_LA19_Base</v>
      </c>
      <c r="B112">
        <f>'[1]Base (2009-12)'!E27</f>
        <v>1014</v>
      </c>
      <c r="C112" s="2"/>
      <c r="J112" s="129" t="s">
        <v>227</v>
      </c>
      <c r="K112" s="129">
        <v>1014</v>
      </c>
      <c r="L112" s="131"/>
      <c r="N112" s="129" t="b">
        <f t="shared" si="3"/>
        <v>1</v>
      </c>
      <c r="O112" s="129" t="b">
        <f t="shared" si="4"/>
        <v>1</v>
      </c>
      <c r="P112" s="129" t="b">
        <f t="shared" si="5"/>
        <v>1</v>
      </c>
    </row>
    <row r="113" spans="1:16" x14ac:dyDescent="0.25">
      <c r="A113" t="str">
        <f>'[1]Base (2009-12)'!C28</f>
        <v>Age1_period2_LA20_Base</v>
      </c>
      <c r="B113">
        <f>'[1]Base (2009-12)'!E28</f>
        <v>1090</v>
      </c>
      <c r="C113" s="2"/>
      <c r="J113" s="129" t="s">
        <v>228</v>
      </c>
      <c r="K113" s="129">
        <v>1090</v>
      </c>
      <c r="L113" s="131"/>
      <c r="N113" s="129" t="b">
        <f t="shared" si="3"/>
        <v>1</v>
      </c>
      <c r="O113" s="129" t="b">
        <f t="shared" si="4"/>
        <v>1</v>
      </c>
      <c r="P113" s="129" t="b">
        <f t="shared" si="5"/>
        <v>1</v>
      </c>
    </row>
    <row r="114" spans="1:16" x14ac:dyDescent="0.25">
      <c r="A114" t="str">
        <f>'[1]Base (2009-12)'!C29</f>
        <v>Age1_period2_LA21_Base</v>
      </c>
      <c r="B114">
        <f>'[1]Base (2009-12)'!E29</f>
        <v>947</v>
      </c>
      <c r="C114" s="2"/>
      <c r="J114" s="129" t="s">
        <v>229</v>
      </c>
      <c r="K114" s="129">
        <v>947</v>
      </c>
      <c r="L114" s="131"/>
      <c r="N114" s="129" t="b">
        <f t="shared" si="3"/>
        <v>1</v>
      </c>
      <c r="O114" s="129" t="b">
        <f t="shared" si="4"/>
        <v>1</v>
      </c>
      <c r="P114" s="129" t="b">
        <f t="shared" si="5"/>
        <v>1</v>
      </c>
    </row>
    <row r="115" spans="1:16" x14ac:dyDescent="0.25">
      <c r="A115" t="str">
        <f>'[1]Base (2009-12)'!C30</f>
        <v>Age1_period2_LA22_Base</v>
      </c>
      <c r="B115">
        <f>'[1]Base (2009-12)'!E30</f>
        <v>1136</v>
      </c>
      <c r="J115" s="129" t="s">
        <v>230</v>
      </c>
      <c r="K115" s="129">
        <v>1136</v>
      </c>
      <c r="N115" s="129" t="b">
        <f t="shared" si="3"/>
        <v>1</v>
      </c>
      <c r="O115" s="129" t="b">
        <f t="shared" si="4"/>
        <v>1</v>
      </c>
      <c r="P115" s="129" t="b">
        <f t="shared" si="5"/>
        <v>1</v>
      </c>
    </row>
    <row r="116" spans="1:16" x14ac:dyDescent="0.25">
      <c r="A116" t="str">
        <f>'[1]Base (2009-12)'!C31</f>
        <v>Age1_period2_HB1_Base</v>
      </c>
      <c r="B116">
        <f>'[1]Base (2009-12)'!E31</f>
        <v>6085</v>
      </c>
      <c r="J116" s="129" t="s">
        <v>231</v>
      </c>
      <c r="K116" s="129">
        <v>6085</v>
      </c>
      <c r="N116" s="129" t="b">
        <f t="shared" si="3"/>
        <v>1</v>
      </c>
      <c r="O116" s="129" t="b">
        <f t="shared" si="4"/>
        <v>1</v>
      </c>
      <c r="P116" s="129" t="b">
        <f t="shared" si="5"/>
        <v>1</v>
      </c>
    </row>
    <row r="117" spans="1:16" x14ac:dyDescent="0.25">
      <c r="A117" t="str">
        <f>'[1]Base (2009-12)'!C32</f>
        <v>Age1_period2_HB2_Base</v>
      </c>
      <c r="B117">
        <f>'[1]Base (2009-12)'!E32</f>
        <v>2932</v>
      </c>
      <c r="J117" s="129" t="s">
        <v>232</v>
      </c>
      <c r="K117" s="129">
        <v>2932</v>
      </c>
      <c r="N117" s="129" t="b">
        <f t="shared" si="3"/>
        <v>1</v>
      </c>
      <c r="O117" s="129" t="b">
        <f t="shared" si="4"/>
        <v>1</v>
      </c>
      <c r="P117" s="129" t="b">
        <f t="shared" si="5"/>
        <v>1</v>
      </c>
    </row>
    <row r="118" spans="1:16" x14ac:dyDescent="0.25">
      <c r="A118" t="str">
        <f>'[1]Base (2009-12)'!C33</f>
        <v>Age1_period2_HB3_Base</v>
      </c>
      <c r="B118">
        <f>'[1]Base (2009-12)'!E33</f>
        <v>885</v>
      </c>
      <c r="J118" s="129" t="s">
        <v>233</v>
      </c>
      <c r="K118" s="129">
        <v>885</v>
      </c>
      <c r="N118" s="129" t="b">
        <f t="shared" si="3"/>
        <v>1</v>
      </c>
      <c r="O118" s="129" t="b">
        <f t="shared" si="4"/>
        <v>1</v>
      </c>
      <c r="P118" s="129" t="b">
        <f t="shared" si="5"/>
        <v>1</v>
      </c>
    </row>
    <row r="119" spans="1:16" x14ac:dyDescent="0.25">
      <c r="A119" t="str">
        <f>'[1]Base (2009-12)'!C34</f>
        <v>Age1_period2_HB4_Base</v>
      </c>
      <c r="B119">
        <f>'[1]Base (2009-12)'!E34</f>
        <v>3748</v>
      </c>
      <c r="C119" s="2"/>
      <c r="J119" s="129" t="s">
        <v>234</v>
      </c>
      <c r="K119" s="129">
        <v>3748</v>
      </c>
      <c r="L119" s="131"/>
      <c r="N119" s="129" t="b">
        <f t="shared" si="3"/>
        <v>1</v>
      </c>
      <c r="O119" s="129" t="b">
        <f t="shared" si="4"/>
        <v>1</v>
      </c>
      <c r="P119" s="129" t="b">
        <f t="shared" si="5"/>
        <v>1</v>
      </c>
    </row>
    <row r="120" spans="1:16" x14ac:dyDescent="0.25">
      <c r="A120" t="str">
        <f>'[1]Base (2009-12)'!C35</f>
        <v>Age1_period2_HB5_Base</v>
      </c>
      <c r="B120">
        <f>'[1]Base (2009-12)'!E35</f>
        <v>2605</v>
      </c>
      <c r="C120" s="2"/>
      <c r="J120" s="129" t="s">
        <v>235</v>
      </c>
      <c r="K120" s="129">
        <v>2605</v>
      </c>
      <c r="L120" s="131"/>
      <c r="N120" s="129" t="b">
        <f t="shared" si="3"/>
        <v>1</v>
      </c>
      <c r="O120" s="129" t="b">
        <f t="shared" si="4"/>
        <v>1</v>
      </c>
      <c r="P120" s="129" t="b">
        <f t="shared" si="5"/>
        <v>1</v>
      </c>
    </row>
    <row r="121" spans="1:16" x14ac:dyDescent="0.25">
      <c r="A121" t="str">
        <f>'[1]Base (2009-12)'!C36</f>
        <v>Age1_period2_HB6_Base</v>
      </c>
      <c r="B121">
        <f>'[1]Base (2009-12)'!E36</f>
        <v>3119</v>
      </c>
      <c r="J121" s="129" t="s">
        <v>236</v>
      </c>
      <c r="K121" s="129">
        <v>3119</v>
      </c>
      <c r="N121" s="129" t="b">
        <f t="shared" si="3"/>
        <v>1</v>
      </c>
      <c r="O121" s="129" t="b">
        <f t="shared" si="4"/>
        <v>1</v>
      </c>
      <c r="P121" s="129" t="b">
        <f t="shared" si="5"/>
        <v>1</v>
      </c>
    </row>
    <row r="122" spans="1:16" x14ac:dyDescent="0.25">
      <c r="A122" t="str">
        <f>'[1]Base (2009-12)'!C37</f>
        <v>Age1_period2_HB7_Base</v>
      </c>
      <c r="B122">
        <f>'[1]Base (2009-12)'!E37</f>
        <v>5505</v>
      </c>
      <c r="J122" s="129" t="s">
        <v>237</v>
      </c>
      <c r="K122" s="129">
        <v>5505</v>
      </c>
      <c r="N122" s="129" t="b">
        <f t="shared" si="3"/>
        <v>1</v>
      </c>
      <c r="O122" s="129" t="b">
        <f t="shared" si="4"/>
        <v>1</v>
      </c>
      <c r="P122" s="129" t="b">
        <f t="shared" si="5"/>
        <v>1</v>
      </c>
    </row>
    <row r="123" spans="1:16" x14ac:dyDescent="0.25">
      <c r="A123" t="str">
        <f>'[1]Base (2009-12)'!C38</f>
        <v>Age1_period2_Wales_Base</v>
      </c>
      <c r="B123">
        <f>'[1]Base (2009-12)'!E38</f>
        <v>24879</v>
      </c>
      <c r="C123" s="2"/>
      <c r="J123" s="129" t="s">
        <v>238</v>
      </c>
      <c r="K123" s="129">
        <v>24879</v>
      </c>
      <c r="L123" s="131"/>
      <c r="N123" s="129" t="b">
        <f t="shared" si="3"/>
        <v>1</v>
      </c>
      <c r="O123" s="129" t="b">
        <f t="shared" si="4"/>
        <v>1</v>
      </c>
      <c r="P123" s="129" t="b">
        <f t="shared" si="5"/>
        <v>1</v>
      </c>
    </row>
    <row r="124" spans="1:16" x14ac:dyDescent="0.25">
      <c r="A124" t="str">
        <f>'[1]Base (2009-12)'!C47</f>
        <v>Age2_period2_LA1_Base</v>
      </c>
      <c r="B124">
        <f>'[1]Base (2009-12)'!E47</f>
        <v>891</v>
      </c>
      <c r="J124" s="129" t="s">
        <v>239</v>
      </c>
      <c r="K124" s="129">
        <v>891</v>
      </c>
      <c r="N124" s="129" t="b">
        <f t="shared" si="3"/>
        <v>1</v>
      </c>
      <c r="O124" s="129" t="b">
        <f t="shared" si="4"/>
        <v>1</v>
      </c>
      <c r="P124" s="129" t="b">
        <f t="shared" si="5"/>
        <v>1</v>
      </c>
    </row>
    <row r="125" spans="1:16" x14ac:dyDescent="0.25">
      <c r="A125" t="str">
        <f>'[1]Base (2009-12)'!C48</f>
        <v>Age2_period2_LA2_Base</v>
      </c>
      <c r="B125">
        <f>'[1]Base (2009-12)'!E48</f>
        <v>948</v>
      </c>
      <c r="C125" s="2"/>
      <c r="J125" s="129" t="s">
        <v>240</v>
      </c>
      <c r="K125" s="129">
        <v>948</v>
      </c>
      <c r="L125" s="131"/>
      <c r="N125" s="129" t="b">
        <f t="shared" si="3"/>
        <v>1</v>
      </c>
      <c r="O125" s="129" t="b">
        <f t="shared" si="4"/>
        <v>1</v>
      </c>
      <c r="P125" s="129" t="b">
        <f t="shared" si="5"/>
        <v>1</v>
      </c>
    </row>
    <row r="126" spans="1:16" x14ac:dyDescent="0.25">
      <c r="A126" t="str">
        <f>'[1]Base (2009-12)'!C49</f>
        <v>Age2_period2_LA3_Base</v>
      </c>
      <c r="B126">
        <f>'[1]Base (2009-12)'!E49</f>
        <v>1006</v>
      </c>
      <c r="C126" s="2"/>
      <c r="J126" s="129" t="s">
        <v>241</v>
      </c>
      <c r="K126" s="129">
        <v>1006</v>
      </c>
      <c r="L126" s="131"/>
      <c r="N126" s="129" t="b">
        <f t="shared" si="3"/>
        <v>1</v>
      </c>
      <c r="O126" s="129" t="b">
        <f t="shared" si="4"/>
        <v>1</v>
      </c>
      <c r="P126" s="129" t="b">
        <f t="shared" si="5"/>
        <v>1</v>
      </c>
    </row>
    <row r="127" spans="1:16" x14ac:dyDescent="0.25">
      <c r="A127" t="str">
        <f>'[1]Base (2009-12)'!C50</f>
        <v>Age2_period2_LA4_Base</v>
      </c>
      <c r="B127">
        <f>'[1]Base (2009-12)'!E50</f>
        <v>1013</v>
      </c>
      <c r="C127" s="2"/>
      <c r="J127" s="129" t="s">
        <v>242</v>
      </c>
      <c r="K127" s="129">
        <v>1013</v>
      </c>
      <c r="L127" s="131"/>
      <c r="N127" s="129" t="b">
        <f t="shared" si="3"/>
        <v>1</v>
      </c>
      <c r="O127" s="129" t="b">
        <f t="shared" si="4"/>
        <v>1</v>
      </c>
      <c r="P127" s="129" t="b">
        <f t="shared" si="5"/>
        <v>1</v>
      </c>
    </row>
    <row r="128" spans="1:16" x14ac:dyDescent="0.25">
      <c r="A128" t="str">
        <f>'[1]Base (2009-12)'!C51</f>
        <v>Age2_period2_LA5_Base</v>
      </c>
      <c r="B128">
        <f>'[1]Base (2009-12)'!E51</f>
        <v>1018</v>
      </c>
      <c r="C128" s="2"/>
      <c r="J128" s="129" t="s">
        <v>243</v>
      </c>
      <c r="K128" s="129">
        <v>1018</v>
      </c>
      <c r="L128" s="131"/>
      <c r="N128" s="129" t="b">
        <f t="shared" si="3"/>
        <v>1</v>
      </c>
      <c r="O128" s="129" t="b">
        <f t="shared" si="4"/>
        <v>1</v>
      </c>
      <c r="P128" s="129" t="b">
        <f t="shared" si="5"/>
        <v>1</v>
      </c>
    </row>
    <row r="129" spans="1:16" x14ac:dyDescent="0.25">
      <c r="A129" t="str">
        <f>'[1]Base (2009-12)'!C52</f>
        <v>Age2_period2_LA6_Base</v>
      </c>
      <c r="B129">
        <f>'[1]Base (2009-12)'!E52</f>
        <v>1033</v>
      </c>
      <c r="C129" s="2"/>
      <c r="J129" s="129" t="s">
        <v>244</v>
      </c>
      <c r="K129" s="129">
        <v>1033</v>
      </c>
      <c r="L129" s="131"/>
      <c r="N129" s="129" t="b">
        <f t="shared" si="3"/>
        <v>1</v>
      </c>
      <c r="O129" s="129" t="b">
        <f t="shared" si="4"/>
        <v>1</v>
      </c>
      <c r="P129" s="129" t="b">
        <f t="shared" si="5"/>
        <v>1</v>
      </c>
    </row>
    <row r="130" spans="1:16" x14ac:dyDescent="0.25">
      <c r="A130" t="str">
        <f>'[1]Base (2009-12)'!C53</f>
        <v>Age2_period2_LA7_Base</v>
      </c>
      <c r="B130">
        <f>'[1]Base (2009-12)'!E53</f>
        <v>990</v>
      </c>
      <c r="C130" s="2"/>
      <c r="J130" s="129" t="s">
        <v>245</v>
      </c>
      <c r="K130" s="129">
        <v>990</v>
      </c>
      <c r="L130" s="131"/>
      <c r="N130" s="129" t="b">
        <f t="shared" si="3"/>
        <v>1</v>
      </c>
      <c r="O130" s="129" t="b">
        <f t="shared" si="4"/>
        <v>1</v>
      </c>
      <c r="P130" s="129" t="b">
        <f t="shared" si="5"/>
        <v>1</v>
      </c>
    </row>
    <row r="131" spans="1:16" x14ac:dyDescent="0.25">
      <c r="A131" t="str">
        <f>'[1]Base (2009-12)'!C54</f>
        <v>Age2_period2_LA8_Base</v>
      </c>
      <c r="B131">
        <f>'[1]Base (2009-12)'!E54</f>
        <v>938</v>
      </c>
      <c r="C131" s="2"/>
      <c r="J131" s="129" t="s">
        <v>246</v>
      </c>
      <c r="K131" s="129">
        <v>938</v>
      </c>
      <c r="L131" s="131"/>
      <c r="N131" s="129" t="b">
        <f t="shared" si="3"/>
        <v>1</v>
      </c>
      <c r="O131" s="129" t="b">
        <f t="shared" si="4"/>
        <v>1</v>
      </c>
      <c r="P131" s="129" t="b">
        <f t="shared" si="5"/>
        <v>1</v>
      </c>
    </row>
    <row r="132" spans="1:16" x14ac:dyDescent="0.25">
      <c r="A132" t="str">
        <f>'[1]Base (2009-12)'!C55</f>
        <v>Age2_period2_LA9_Base</v>
      </c>
      <c r="B132">
        <f>'[1]Base (2009-12)'!E55</f>
        <v>945</v>
      </c>
      <c r="C132" s="2"/>
      <c r="J132" s="129" t="s">
        <v>247</v>
      </c>
      <c r="K132" s="129">
        <v>945</v>
      </c>
      <c r="L132" s="131"/>
      <c r="N132" s="129" t="b">
        <f t="shared" si="3"/>
        <v>1</v>
      </c>
      <c r="O132" s="129" t="b">
        <f t="shared" si="4"/>
        <v>1</v>
      </c>
      <c r="P132" s="129" t="b">
        <f t="shared" si="5"/>
        <v>1</v>
      </c>
    </row>
    <row r="133" spans="1:16" x14ac:dyDescent="0.25">
      <c r="A133" t="str">
        <f>'[1]Base (2009-12)'!C56</f>
        <v>Age2_period2_LA10_Base</v>
      </c>
      <c r="B133">
        <f>'[1]Base (2009-12)'!E56</f>
        <v>1144</v>
      </c>
      <c r="C133" s="2"/>
      <c r="J133" s="129" t="s">
        <v>248</v>
      </c>
      <c r="K133" s="129">
        <v>1144</v>
      </c>
      <c r="L133" s="131"/>
      <c r="N133" s="129" t="b">
        <f t="shared" ref="N133:N196" si="6">J133=A133</f>
        <v>1</v>
      </c>
      <c r="O133" s="129" t="b">
        <f t="shared" ref="O133:O196" si="7">K133=B133</f>
        <v>1</v>
      </c>
      <c r="P133" s="129" t="b">
        <f t="shared" ref="P133:P196" si="8">K133=VLOOKUP(J133,$A$4:$B$724,2,FALSE)</f>
        <v>1</v>
      </c>
    </row>
    <row r="134" spans="1:16" x14ac:dyDescent="0.25">
      <c r="A134" t="str">
        <f>'[1]Base (2009-12)'!C57</f>
        <v>Age2_period2_LA11_Base</v>
      </c>
      <c r="B134">
        <f>'[1]Base (2009-12)'!E57</f>
        <v>1199</v>
      </c>
      <c r="C134" s="2"/>
      <c r="J134" s="129" t="s">
        <v>249</v>
      </c>
      <c r="K134" s="129">
        <v>1199</v>
      </c>
      <c r="L134" s="131"/>
      <c r="N134" s="129" t="b">
        <f t="shared" si="6"/>
        <v>1</v>
      </c>
      <c r="O134" s="129" t="b">
        <f t="shared" si="7"/>
        <v>1</v>
      </c>
      <c r="P134" s="129" t="b">
        <f t="shared" si="8"/>
        <v>1</v>
      </c>
    </row>
    <row r="135" spans="1:16" x14ac:dyDescent="0.25">
      <c r="A135" t="str">
        <f>'[1]Base (2009-12)'!C58</f>
        <v>Age2_period2_LA12_Base</v>
      </c>
      <c r="B135">
        <f>'[1]Base (2009-12)'!E58</f>
        <v>1033</v>
      </c>
      <c r="C135" s="2"/>
      <c r="J135" s="129" t="s">
        <v>250</v>
      </c>
      <c r="K135" s="129">
        <v>1033</v>
      </c>
      <c r="L135" s="131"/>
      <c r="N135" s="129" t="b">
        <f t="shared" si="6"/>
        <v>1</v>
      </c>
      <c r="O135" s="129" t="b">
        <f t="shared" si="7"/>
        <v>1</v>
      </c>
      <c r="P135" s="129" t="b">
        <f t="shared" si="8"/>
        <v>1</v>
      </c>
    </row>
    <row r="136" spans="1:16" x14ac:dyDescent="0.25">
      <c r="A136" t="str">
        <f>'[1]Base (2009-12)'!C59</f>
        <v>Age2_period2_LA13_Base</v>
      </c>
      <c r="B136">
        <f>'[1]Base (2009-12)'!E59</f>
        <v>981</v>
      </c>
      <c r="C136" s="2"/>
      <c r="J136" s="129" t="s">
        <v>251</v>
      </c>
      <c r="K136" s="129">
        <v>981</v>
      </c>
      <c r="L136" s="131"/>
      <c r="N136" s="129" t="b">
        <f t="shared" si="6"/>
        <v>1</v>
      </c>
      <c r="O136" s="129" t="b">
        <f t="shared" si="7"/>
        <v>1</v>
      </c>
      <c r="P136" s="129" t="b">
        <f t="shared" si="8"/>
        <v>1</v>
      </c>
    </row>
    <row r="137" spans="1:16" x14ac:dyDescent="0.25">
      <c r="A137" t="str">
        <f>'[1]Base (2009-12)'!C60</f>
        <v>Age2_period2_LA14_Base</v>
      </c>
      <c r="B137">
        <f>'[1]Base (2009-12)'!E60</f>
        <v>932</v>
      </c>
      <c r="C137" s="2"/>
      <c r="J137" s="129" t="s">
        <v>252</v>
      </c>
      <c r="K137" s="129">
        <v>932</v>
      </c>
      <c r="L137" s="131"/>
      <c r="N137" s="129" t="b">
        <f t="shared" si="6"/>
        <v>1</v>
      </c>
      <c r="O137" s="129" t="b">
        <f t="shared" si="7"/>
        <v>1</v>
      </c>
      <c r="P137" s="129" t="b">
        <f t="shared" si="8"/>
        <v>1</v>
      </c>
    </row>
    <row r="138" spans="1:16" x14ac:dyDescent="0.25">
      <c r="A138" t="str">
        <f>'[1]Base (2009-12)'!C61</f>
        <v>Age2_period2_LA15_Base</v>
      </c>
      <c r="B138">
        <f>'[1]Base (2009-12)'!E61</f>
        <v>1359</v>
      </c>
      <c r="C138" s="2"/>
      <c r="J138" s="129" t="s">
        <v>253</v>
      </c>
      <c r="K138" s="129">
        <v>1359</v>
      </c>
      <c r="L138" s="131"/>
      <c r="N138" s="129" t="b">
        <f t="shared" si="6"/>
        <v>1</v>
      </c>
      <c r="O138" s="129" t="b">
        <f t="shared" si="7"/>
        <v>1</v>
      </c>
      <c r="P138" s="129" t="b">
        <f t="shared" si="8"/>
        <v>1</v>
      </c>
    </row>
    <row r="139" spans="1:16" x14ac:dyDescent="0.25">
      <c r="A139" t="str">
        <f>'[1]Base (2009-12)'!C62</f>
        <v>Age2_period2_LA16_Base</v>
      </c>
      <c r="B139">
        <f>'[1]Base (2009-12)'!E62</f>
        <v>1230</v>
      </c>
      <c r="C139" s="2"/>
      <c r="J139" s="129" t="s">
        <v>254</v>
      </c>
      <c r="K139" s="129">
        <v>1230</v>
      </c>
      <c r="L139" s="131"/>
      <c r="N139" s="129" t="b">
        <f t="shared" si="6"/>
        <v>1</v>
      </c>
      <c r="O139" s="129" t="b">
        <f t="shared" si="7"/>
        <v>1</v>
      </c>
      <c r="P139" s="129" t="b">
        <f t="shared" si="8"/>
        <v>1</v>
      </c>
    </row>
    <row r="140" spans="1:16" x14ac:dyDescent="0.25">
      <c r="A140" t="str">
        <f>'[1]Base (2009-12)'!C63</f>
        <v>Age2_period2_LA17_Base</v>
      </c>
      <c r="B140">
        <f>'[1]Base (2009-12)'!E63</f>
        <v>929</v>
      </c>
      <c r="C140" s="2"/>
      <c r="J140" s="129" t="s">
        <v>255</v>
      </c>
      <c r="K140" s="129">
        <v>929</v>
      </c>
      <c r="L140" s="131"/>
      <c r="N140" s="129" t="b">
        <f t="shared" si="6"/>
        <v>1</v>
      </c>
      <c r="O140" s="129" t="b">
        <f t="shared" si="7"/>
        <v>1</v>
      </c>
      <c r="P140" s="129" t="b">
        <f t="shared" si="8"/>
        <v>1</v>
      </c>
    </row>
    <row r="141" spans="1:16" x14ac:dyDescent="0.25">
      <c r="A141" t="str">
        <f>'[1]Base (2009-12)'!C64</f>
        <v>Age2_period2_LA18_Base</v>
      </c>
      <c r="B141">
        <f>'[1]Base (2009-12)'!E64</f>
        <v>987</v>
      </c>
      <c r="C141" s="2"/>
      <c r="J141" s="129" t="s">
        <v>256</v>
      </c>
      <c r="K141" s="129">
        <v>987</v>
      </c>
      <c r="L141" s="131"/>
      <c r="N141" s="129" t="b">
        <f t="shared" si="6"/>
        <v>1</v>
      </c>
      <c r="O141" s="129" t="b">
        <f t="shared" si="7"/>
        <v>1</v>
      </c>
      <c r="P141" s="129" t="b">
        <f t="shared" si="8"/>
        <v>1</v>
      </c>
    </row>
    <row r="142" spans="1:16" x14ac:dyDescent="0.25">
      <c r="A142" t="str">
        <f>'[1]Base (2009-12)'!C65</f>
        <v>Age2_period2_LA19_Base</v>
      </c>
      <c r="B142">
        <f>'[1]Base (2009-12)'!E65</f>
        <v>913</v>
      </c>
      <c r="C142" s="2"/>
      <c r="J142" s="129" t="s">
        <v>257</v>
      </c>
      <c r="K142" s="129">
        <v>913</v>
      </c>
      <c r="L142" s="131"/>
      <c r="N142" s="129" t="b">
        <f t="shared" si="6"/>
        <v>1</v>
      </c>
      <c r="O142" s="129" t="b">
        <f t="shared" si="7"/>
        <v>1</v>
      </c>
      <c r="P142" s="129" t="b">
        <f t="shared" si="8"/>
        <v>1</v>
      </c>
    </row>
    <row r="143" spans="1:16" x14ac:dyDescent="0.25">
      <c r="A143" t="str">
        <f>'[1]Base (2009-12)'!C66</f>
        <v>Age2_period2_LA20_Base</v>
      </c>
      <c r="B143">
        <f>'[1]Base (2009-12)'!E66</f>
        <v>988</v>
      </c>
      <c r="C143" s="2"/>
      <c r="J143" s="129" t="s">
        <v>258</v>
      </c>
      <c r="K143" s="129">
        <v>988</v>
      </c>
      <c r="L143" s="131"/>
      <c r="N143" s="129" t="b">
        <f t="shared" si="6"/>
        <v>1</v>
      </c>
      <c r="O143" s="129" t="b">
        <f t="shared" si="7"/>
        <v>1</v>
      </c>
      <c r="P143" s="129" t="b">
        <f t="shared" si="8"/>
        <v>1</v>
      </c>
    </row>
    <row r="144" spans="1:16" x14ac:dyDescent="0.25">
      <c r="A144" t="str">
        <f>'[1]Base (2009-12)'!C67</f>
        <v>Age2_period2_LA21_Base</v>
      </c>
      <c r="B144">
        <f>'[1]Base (2009-12)'!E67</f>
        <v>1049</v>
      </c>
      <c r="C144" s="2"/>
      <c r="J144" s="129" t="s">
        <v>259</v>
      </c>
      <c r="K144" s="129">
        <v>1049</v>
      </c>
      <c r="L144" s="131"/>
      <c r="N144" s="129" t="b">
        <f t="shared" si="6"/>
        <v>1</v>
      </c>
      <c r="O144" s="129" t="b">
        <f t="shared" si="7"/>
        <v>1</v>
      </c>
      <c r="P144" s="129" t="b">
        <f t="shared" si="8"/>
        <v>1</v>
      </c>
    </row>
    <row r="145" spans="1:16" x14ac:dyDescent="0.25">
      <c r="A145" t="str">
        <f>'[1]Base (2009-12)'!C68</f>
        <v>Age2_period2_LA22_Base</v>
      </c>
      <c r="B145">
        <f>'[1]Base (2009-12)'!E68</f>
        <v>881</v>
      </c>
      <c r="J145" s="129" t="s">
        <v>260</v>
      </c>
      <c r="K145" s="129">
        <v>881</v>
      </c>
      <c r="N145" s="129" t="b">
        <f t="shared" si="6"/>
        <v>1</v>
      </c>
      <c r="O145" s="129" t="b">
        <f t="shared" si="7"/>
        <v>1</v>
      </c>
      <c r="P145" s="129" t="b">
        <f t="shared" si="8"/>
        <v>1</v>
      </c>
    </row>
    <row r="146" spans="1:16" x14ac:dyDescent="0.25">
      <c r="A146" t="str">
        <f>'[1]Base (2009-12)'!C69</f>
        <v>Age2_period2_HB1_Base</v>
      </c>
      <c r="B146">
        <f>'[1]Base (2009-12)'!E69</f>
        <v>5909</v>
      </c>
      <c r="J146" s="129" t="s">
        <v>261</v>
      </c>
      <c r="K146" s="129">
        <v>5909</v>
      </c>
      <c r="N146" s="129" t="b">
        <f t="shared" si="6"/>
        <v>1</v>
      </c>
      <c r="O146" s="129" t="b">
        <f t="shared" si="7"/>
        <v>1</v>
      </c>
      <c r="P146" s="129" t="b">
        <f t="shared" si="8"/>
        <v>1</v>
      </c>
    </row>
    <row r="147" spans="1:16" x14ac:dyDescent="0.25">
      <c r="A147" t="str">
        <f>'[1]Base (2009-12)'!C70</f>
        <v>Age2_period2_HB2_Base</v>
      </c>
      <c r="B147">
        <f>'[1]Base (2009-12)'!E70</f>
        <v>3027</v>
      </c>
      <c r="J147" s="129" t="s">
        <v>262</v>
      </c>
      <c r="K147" s="129">
        <v>3027</v>
      </c>
      <c r="N147" s="129" t="b">
        <f t="shared" si="6"/>
        <v>1</v>
      </c>
      <c r="O147" s="129" t="b">
        <f t="shared" si="7"/>
        <v>1</v>
      </c>
      <c r="P147" s="129" t="b">
        <f t="shared" si="8"/>
        <v>1</v>
      </c>
    </row>
    <row r="148" spans="1:16" x14ac:dyDescent="0.25">
      <c r="A148" t="str">
        <f>'[1]Base (2009-12)'!C71</f>
        <v>Age2_period2_HB3_Base</v>
      </c>
      <c r="B148">
        <f>'[1]Base (2009-12)'!E71</f>
        <v>990</v>
      </c>
      <c r="J148" s="129" t="s">
        <v>263</v>
      </c>
      <c r="K148" s="129">
        <v>990</v>
      </c>
      <c r="N148" s="129" t="b">
        <f t="shared" si="6"/>
        <v>1</v>
      </c>
      <c r="O148" s="129" t="b">
        <f t="shared" si="7"/>
        <v>1</v>
      </c>
      <c r="P148" s="129" t="b">
        <f t="shared" si="8"/>
        <v>1</v>
      </c>
    </row>
    <row r="149" spans="1:16" x14ac:dyDescent="0.25">
      <c r="A149" t="str">
        <f>'[1]Base (2009-12)'!C72</f>
        <v>Age2_period2_HB4_Base</v>
      </c>
      <c r="B149">
        <f>'[1]Base (2009-12)'!E72</f>
        <v>3213</v>
      </c>
      <c r="C149" s="2"/>
      <c r="J149" s="129" t="s">
        <v>264</v>
      </c>
      <c r="K149" s="129">
        <v>3213</v>
      </c>
      <c r="L149" s="131"/>
      <c r="N149" s="129" t="b">
        <f t="shared" si="6"/>
        <v>1</v>
      </c>
      <c r="O149" s="129" t="b">
        <f t="shared" si="7"/>
        <v>1</v>
      </c>
      <c r="P149" s="129" t="b">
        <f t="shared" si="8"/>
        <v>1</v>
      </c>
    </row>
    <row r="150" spans="1:16" x14ac:dyDescent="0.25">
      <c r="A150" t="str">
        <f>'[1]Base (2009-12)'!C73</f>
        <v>Age2_period2_HB5_Base</v>
      </c>
      <c r="B150">
        <f>'[1]Base (2009-12)'!E73</f>
        <v>2159</v>
      </c>
      <c r="C150" s="2"/>
      <c r="J150" s="129" t="s">
        <v>265</v>
      </c>
      <c r="K150" s="129">
        <v>2159</v>
      </c>
      <c r="L150" s="131"/>
      <c r="N150" s="129" t="b">
        <f t="shared" si="6"/>
        <v>1</v>
      </c>
      <c r="O150" s="129" t="b">
        <f t="shared" si="7"/>
        <v>1</v>
      </c>
      <c r="P150" s="129" t="b">
        <f t="shared" si="8"/>
        <v>1</v>
      </c>
    </row>
    <row r="151" spans="1:16" x14ac:dyDescent="0.25">
      <c r="A151" t="str">
        <f>'[1]Base (2009-12)'!C74</f>
        <v>Age2_period2_HB6_Base</v>
      </c>
      <c r="B151">
        <f>'[1]Base (2009-12)'!E74</f>
        <v>2291</v>
      </c>
      <c r="J151" s="129" t="s">
        <v>266</v>
      </c>
      <c r="K151" s="129">
        <v>2291</v>
      </c>
      <c r="N151" s="129" t="b">
        <f t="shared" si="6"/>
        <v>1</v>
      </c>
      <c r="O151" s="129" t="b">
        <f t="shared" si="7"/>
        <v>1</v>
      </c>
      <c r="P151" s="129" t="b">
        <f t="shared" si="8"/>
        <v>1</v>
      </c>
    </row>
    <row r="152" spans="1:16" x14ac:dyDescent="0.25">
      <c r="A152" t="str">
        <f>'[1]Base (2009-12)'!C75</f>
        <v>Age2_period2_HB7_Base</v>
      </c>
      <c r="B152">
        <f>'[1]Base (2009-12)'!E75</f>
        <v>4818</v>
      </c>
      <c r="J152" s="129" t="s">
        <v>267</v>
      </c>
      <c r="K152" s="129">
        <v>4818</v>
      </c>
      <c r="N152" s="129" t="b">
        <f t="shared" si="6"/>
        <v>1</v>
      </c>
      <c r="O152" s="129" t="b">
        <f t="shared" si="7"/>
        <v>1</v>
      </c>
      <c r="P152" s="129" t="b">
        <f t="shared" si="8"/>
        <v>1</v>
      </c>
    </row>
    <row r="153" spans="1:16" x14ac:dyDescent="0.25">
      <c r="A153" t="str">
        <f>'[1]Base (2009-12)'!C76</f>
        <v>Age2_period2_Wales_Base</v>
      </c>
      <c r="B153">
        <f>'[1]Base (2009-12)'!E76</f>
        <v>22407</v>
      </c>
      <c r="C153" s="2"/>
      <c r="J153" s="129" t="s">
        <v>268</v>
      </c>
      <c r="K153" s="129">
        <v>22407</v>
      </c>
      <c r="L153" s="131"/>
      <c r="N153" s="129" t="b">
        <f t="shared" si="6"/>
        <v>1</v>
      </c>
      <c r="O153" s="129" t="b">
        <f t="shared" si="7"/>
        <v>1</v>
      </c>
      <c r="P153" s="129" t="b">
        <f t="shared" si="8"/>
        <v>1</v>
      </c>
    </row>
    <row r="154" spans="1:16" x14ac:dyDescent="0.25">
      <c r="A154" t="str">
        <f>'[1]Base (2009-12)'!C85</f>
        <v>Age3_period2_LA1_Base</v>
      </c>
      <c r="B154">
        <f>'[1]Base (2009-12)'!E85</f>
        <v>763</v>
      </c>
      <c r="J154" s="129" t="s">
        <v>269</v>
      </c>
      <c r="K154" s="129">
        <v>763</v>
      </c>
      <c r="N154" s="129" t="b">
        <f t="shared" si="6"/>
        <v>1</v>
      </c>
      <c r="O154" s="129" t="b">
        <f t="shared" si="7"/>
        <v>1</v>
      </c>
      <c r="P154" s="129" t="b">
        <f t="shared" si="8"/>
        <v>1</v>
      </c>
    </row>
    <row r="155" spans="1:16" x14ac:dyDescent="0.25">
      <c r="A155" t="str">
        <f>'[1]Base (2009-12)'!C86</f>
        <v>Age3_period2_LA2_Base</v>
      </c>
      <c r="B155">
        <f>'[1]Base (2009-12)'!E86</f>
        <v>778</v>
      </c>
      <c r="C155" s="2"/>
      <c r="J155" s="129" t="s">
        <v>270</v>
      </c>
      <c r="K155" s="129">
        <v>778</v>
      </c>
      <c r="L155" s="131"/>
      <c r="N155" s="129" t="b">
        <f t="shared" si="6"/>
        <v>1</v>
      </c>
      <c r="O155" s="129" t="b">
        <f t="shared" si="7"/>
        <v>1</v>
      </c>
      <c r="P155" s="129" t="b">
        <f t="shared" si="8"/>
        <v>1</v>
      </c>
    </row>
    <row r="156" spans="1:16" x14ac:dyDescent="0.25">
      <c r="A156" t="str">
        <f>'[1]Base (2009-12)'!C87</f>
        <v>Age3_period2_LA3_Base</v>
      </c>
      <c r="B156">
        <f>'[1]Base (2009-12)'!E87</f>
        <v>904</v>
      </c>
      <c r="C156" s="2"/>
      <c r="J156" s="129" t="s">
        <v>271</v>
      </c>
      <c r="K156" s="129">
        <v>904</v>
      </c>
      <c r="L156" s="131"/>
      <c r="N156" s="129" t="b">
        <f t="shared" si="6"/>
        <v>1</v>
      </c>
      <c r="O156" s="129" t="b">
        <f t="shared" si="7"/>
        <v>1</v>
      </c>
      <c r="P156" s="129" t="b">
        <f t="shared" si="8"/>
        <v>1</v>
      </c>
    </row>
    <row r="157" spans="1:16" x14ac:dyDescent="0.25">
      <c r="A157" t="str">
        <f>'[1]Base (2009-12)'!C88</f>
        <v>Age3_period2_LA4_Base</v>
      </c>
      <c r="B157">
        <f>'[1]Base (2009-12)'!E88</f>
        <v>762</v>
      </c>
      <c r="C157" s="2"/>
      <c r="J157" s="129" t="s">
        <v>272</v>
      </c>
      <c r="K157" s="129">
        <v>762</v>
      </c>
      <c r="L157" s="131"/>
      <c r="N157" s="129" t="b">
        <f t="shared" si="6"/>
        <v>1</v>
      </c>
      <c r="O157" s="129" t="b">
        <f t="shared" si="7"/>
        <v>1</v>
      </c>
      <c r="P157" s="129" t="b">
        <f t="shared" si="8"/>
        <v>1</v>
      </c>
    </row>
    <row r="158" spans="1:16" x14ac:dyDescent="0.25">
      <c r="A158" t="str">
        <f>'[1]Base (2009-12)'!C89</f>
        <v>Age3_period2_LA5_Base</v>
      </c>
      <c r="B158">
        <f>'[1]Base (2009-12)'!E89</f>
        <v>749</v>
      </c>
      <c r="C158" s="2"/>
      <c r="J158" s="129" t="s">
        <v>273</v>
      </c>
      <c r="K158" s="129">
        <v>749</v>
      </c>
      <c r="L158" s="131"/>
      <c r="N158" s="129" t="b">
        <f t="shared" si="6"/>
        <v>1</v>
      </c>
      <c r="O158" s="129" t="b">
        <f t="shared" si="7"/>
        <v>1</v>
      </c>
      <c r="P158" s="129" t="b">
        <f t="shared" si="8"/>
        <v>1</v>
      </c>
    </row>
    <row r="159" spans="1:16" x14ac:dyDescent="0.25">
      <c r="A159" t="str">
        <f>'[1]Base (2009-12)'!C90</f>
        <v>Age3_period2_LA6_Base</v>
      </c>
      <c r="B159">
        <f>'[1]Base (2009-12)'!E90</f>
        <v>634</v>
      </c>
      <c r="C159" s="2"/>
      <c r="J159" s="129" t="s">
        <v>274</v>
      </c>
      <c r="K159" s="129">
        <v>634</v>
      </c>
      <c r="L159" s="131"/>
      <c r="N159" s="129" t="b">
        <f t="shared" si="6"/>
        <v>1</v>
      </c>
      <c r="O159" s="129" t="b">
        <f t="shared" si="7"/>
        <v>1</v>
      </c>
      <c r="P159" s="129" t="b">
        <f t="shared" si="8"/>
        <v>1</v>
      </c>
    </row>
    <row r="160" spans="1:16" x14ac:dyDescent="0.25">
      <c r="A160" t="str">
        <f>'[1]Base (2009-12)'!C91</f>
        <v>Age3_period2_LA7_Base</v>
      </c>
      <c r="B160">
        <f>'[1]Base (2009-12)'!E91</f>
        <v>807</v>
      </c>
      <c r="C160" s="2"/>
      <c r="J160" s="129" t="s">
        <v>275</v>
      </c>
      <c r="K160" s="129">
        <v>807</v>
      </c>
      <c r="L160" s="131"/>
      <c r="N160" s="129" t="b">
        <f t="shared" si="6"/>
        <v>1</v>
      </c>
      <c r="O160" s="129" t="b">
        <f t="shared" si="7"/>
        <v>1</v>
      </c>
      <c r="P160" s="129" t="b">
        <f t="shared" si="8"/>
        <v>1</v>
      </c>
    </row>
    <row r="161" spans="1:16" x14ac:dyDescent="0.25">
      <c r="A161" t="str">
        <f>'[1]Base (2009-12)'!C92</f>
        <v>Age3_period2_LA8_Base</v>
      </c>
      <c r="B161">
        <f>'[1]Base (2009-12)'!E92</f>
        <v>749</v>
      </c>
      <c r="C161" s="2"/>
      <c r="J161" s="129" t="s">
        <v>276</v>
      </c>
      <c r="K161" s="129">
        <v>749</v>
      </c>
      <c r="L161" s="131"/>
      <c r="N161" s="129" t="b">
        <f t="shared" si="6"/>
        <v>1</v>
      </c>
      <c r="O161" s="129" t="b">
        <f t="shared" si="7"/>
        <v>1</v>
      </c>
      <c r="P161" s="129" t="b">
        <f t="shared" si="8"/>
        <v>1</v>
      </c>
    </row>
    <row r="162" spans="1:16" x14ac:dyDescent="0.25">
      <c r="A162" t="str">
        <f>'[1]Base (2009-12)'!C93</f>
        <v>Age3_period2_LA9_Base</v>
      </c>
      <c r="B162">
        <f>'[1]Base (2009-12)'!E93</f>
        <v>780</v>
      </c>
      <c r="C162" s="2"/>
      <c r="J162" s="129" t="s">
        <v>277</v>
      </c>
      <c r="K162" s="129">
        <v>780</v>
      </c>
      <c r="L162" s="131"/>
      <c r="N162" s="129" t="b">
        <f t="shared" si="6"/>
        <v>1</v>
      </c>
      <c r="O162" s="129" t="b">
        <f t="shared" si="7"/>
        <v>1</v>
      </c>
      <c r="P162" s="129" t="b">
        <f t="shared" si="8"/>
        <v>1</v>
      </c>
    </row>
    <row r="163" spans="1:16" x14ac:dyDescent="0.25">
      <c r="A163" t="str">
        <f>'[1]Base (2009-12)'!C94</f>
        <v>Age3_period2_LA10_Base</v>
      </c>
      <c r="B163">
        <f>'[1]Base (2009-12)'!E94</f>
        <v>776</v>
      </c>
      <c r="C163" s="2"/>
      <c r="J163" s="129" t="s">
        <v>278</v>
      </c>
      <c r="K163" s="129">
        <v>776</v>
      </c>
      <c r="L163" s="131"/>
      <c r="N163" s="129" t="b">
        <f t="shared" si="6"/>
        <v>1</v>
      </c>
      <c r="O163" s="129" t="b">
        <f t="shared" si="7"/>
        <v>1</v>
      </c>
      <c r="P163" s="129" t="b">
        <f t="shared" si="8"/>
        <v>1</v>
      </c>
    </row>
    <row r="164" spans="1:16" x14ac:dyDescent="0.25">
      <c r="A164" t="str">
        <f>'[1]Base (2009-12)'!C95</f>
        <v>Age3_period2_LA11_Base</v>
      </c>
      <c r="B164">
        <f>'[1]Base (2009-12)'!E95</f>
        <v>882</v>
      </c>
      <c r="C164" s="2"/>
      <c r="J164" s="129" t="s">
        <v>279</v>
      </c>
      <c r="K164" s="129">
        <v>882</v>
      </c>
      <c r="L164" s="131"/>
      <c r="N164" s="129" t="b">
        <f t="shared" si="6"/>
        <v>1</v>
      </c>
      <c r="O164" s="129" t="b">
        <f t="shared" si="7"/>
        <v>1</v>
      </c>
      <c r="P164" s="129" t="b">
        <f t="shared" si="8"/>
        <v>1</v>
      </c>
    </row>
    <row r="165" spans="1:16" x14ac:dyDescent="0.25">
      <c r="A165" t="str">
        <f>'[1]Base (2009-12)'!C96</f>
        <v>Age3_period2_LA12_Base</v>
      </c>
      <c r="B165">
        <f>'[1]Base (2009-12)'!E96</f>
        <v>696</v>
      </c>
      <c r="C165" s="2"/>
      <c r="J165" s="129" t="s">
        <v>280</v>
      </c>
      <c r="K165" s="129">
        <v>696</v>
      </c>
      <c r="L165" s="131"/>
      <c r="N165" s="129" t="b">
        <f t="shared" si="6"/>
        <v>1</v>
      </c>
      <c r="O165" s="129" t="b">
        <f t="shared" si="7"/>
        <v>1</v>
      </c>
      <c r="P165" s="129" t="b">
        <f t="shared" si="8"/>
        <v>1</v>
      </c>
    </row>
    <row r="166" spans="1:16" x14ac:dyDescent="0.25">
      <c r="A166" t="str">
        <f>'[1]Base (2009-12)'!C97</f>
        <v>Age3_period2_LA13_Base</v>
      </c>
      <c r="B166">
        <f>'[1]Base (2009-12)'!E97</f>
        <v>670</v>
      </c>
      <c r="C166" s="2"/>
      <c r="J166" s="129" t="s">
        <v>281</v>
      </c>
      <c r="K166" s="129">
        <v>670</v>
      </c>
      <c r="L166" s="131"/>
      <c r="N166" s="129" t="b">
        <f t="shared" si="6"/>
        <v>1</v>
      </c>
      <c r="O166" s="129" t="b">
        <f t="shared" si="7"/>
        <v>1</v>
      </c>
      <c r="P166" s="129" t="b">
        <f t="shared" si="8"/>
        <v>1</v>
      </c>
    </row>
    <row r="167" spans="1:16" x14ac:dyDescent="0.25">
      <c r="A167" t="str">
        <f>'[1]Base (2009-12)'!C98</f>
        <v>Age3_period2_LA14_Base</v>
      </c>
      <c r="B167">
        <f>'[1]Base (2009-12)'!E98</f>
        <v>792</v>
      </c>
      <c r="C167" s="2"/>
      <c r="J167" s="129" t="s">
        <v>282</v>
      </c>
      <c r="K167" s="129">
        <v>792</v>
      </c>
      <c r="L167" s="131"/>
      <c r="N167" s="129" t="b">
        <f t="shared" si="6"/>
        <v>1</v>
      </c>
      <c r="O167" s="129" t="b">
        <f t="shared" si="7"/>
        <v>1</v>
      </c>
      <c r="P167" s="129" t="b">
        <f t="shared" si="8"/>
        <v>1</v>
      </c>
    </row>
    <row r="168" spans="1:16" x14ac:dyDescent="0.25">
      <c r="A168" t="str">
        <f>'[1]Base (2009-12)'!C99</f>
        <v>Age3_period2_LA15_Base</v>
      </c>
      <c r="B168">
        <f>'[1]Base (2009-12)'!E99</f>
        <v>892</v>
      </c>
      <c r="C168" s="2"/>
      <c r="J168" s="129" t="s">
        <v>283</v>
      </c>
      <c r="K168" s="129">
        <v>892</v>
      </c>
      <c r="L168" s="131"/>
      <c r="N168" s="129" t="b">
        <f t="shared" si="6"/>
        <v>1</v>
      </c>
      <c r="O168" s="129" t="b">
        <f t="shared" si="7"/>
        <v>1</v>
      </c>
      <c r="P168" s="129" t="b">
        <f t="shared" si="8"/>
        <v>1</v>
      </c>
    </row>
    <row r="169" spans="1:16" x14ac:dyDescent="0.25">
      <c r="A169" t="str">
        <f>'[1]Base (2009-12)'!C100</f>
        <v>Age3_period2_LA16_Base</v>
      </c>
      <c r="B169">
        <f>'[1]Base (2009-12)'!E100</f>
        <v>835</v>
      </c>
      <c r="C169" s="2"/>
      <c r="J169" s="129" t="s">
        <v>284</v>
      </c>
      <c r="K169" s="129">
        <v>835</v>
      </c>
      <c r="L169" s="131"/>
      <c r="N169" s="129" t="b">
        <f t="shared" si="6"/>
        <v>1</v>
      </c>
      <c r="O169" s="129" t="b">
        <f t="shared" si="7"/>
        <v>1</v>
      </c>
      <c r="P169" s="129" t="b">
        <f t="shared" si="8"/>
        <v>1</v>
      </c>
    </row>
    <row r="170" spans="1:16" x14ac:dyDescent="0.25">
      <c r="A170" t="str">
        <f>'[1]Base (2009-12)'!C101</f>
        <v>Age3_period2_LA17_Base</v>
      </c>
      <c r="B170">
        <f>'[1]Base (2009-12)'!E101</f>
        <v>611</v>
      </c>
      <c r="C170" s="2"/>
      <c r="J170" s="129" t="s">
        <v>285</v>
      </c>
      <c r="K170" s="129">
        <v>611</v>
      </c>
      <c r="L170" s="131"/>
      <c r="N170" s="129" t="b">
        <f t="shared" si="6"/>
        <v>1</v>
      </c>
      <c r="O170" s="129" t="b">
        <f t="shared" si="7"/>
        <v>1</v>
      </c>
      <c r="P170" s="129" t="b">
        <f t="shared" si="8"/>
        <v>1</v>
      </c>
    </row>
    <row r="171" spans="1:16" x14ac:dyDescent="0.25">
      <c r="A171" t="str">
        <f>'[1]Base (2009-12)'!C102</f>
        <v>Age3_period2_LA18_Base</v>
      </c>
      <c r="B171">
        <f>'[1]Base (2009-12)'!E102</f>
        <v>719</v>
      </c>
      <c r="C171" s="2"/>
      <c r="J171" s="129" t="s">
        <v>286</v>
      </c>
      <c r="K171" s="129">
        <v>719</v>
      </c>
      <c r="L171" s="131"/>
      <c r="N171" s="129" t="b">
        <f t="shared" si="6"/>
        <v>1</v>
      </c>
      <c r="O171" s="129" t="b">
        <f t="shared" si="7"/>
        <v>1</v>
      </c>
      <c r="P171" s="129" t="b">
        <f t="shared" si="8"/>
        <v>1</v>
      </c>
    </row>
    <row r="172" spans="1:16" x14ac:dyDescent="0.25">
      <c r="A172" t="str">
        <f>'[1]Base (2009-12)'!C103</f>
        <v>Age3_period2_LA19_Base</v>
      </c>
      <c r="B172">
        <f>'[1]Base (2009-12)'!E103</f>
        <v>646</v>
      </c>
      <c r="C172" s="2"/>
      <c r="J172" s="129" t="s">
        <v>287</v>
      </c>
      <c r="K172" s="129">
        <v>646</v>
      </c>
      <c r="L172" s="131"/>
      <c r="N172" s="129" t="b">
        <f t="shared" si="6"/>
        <v>1</v>
      </c>
      <c r="O172" s="129" t="b">
        <f t="shared" si="7"/>
        <v>1</v>
      </c>
      <c r="P172" s="129" t="b">
        <f t="shared" si="8"/>
        <v>1</v>
      </c>
    </row>
    <row r="173" spans="1:16" x14ac:dyDescent="0.25">
      <c r="A173" t="str">
        <f>'[1]Base (2009-12)'!C104</f>
        <v>Age3_period2_LA20_Base</v>
      </c>
      <c r="B173">
        <f>'[1]Base (2009-12)'!E104</f>
        <v>615</v>
      </c>
      <c r="C173" s="2"/>
      <c r="J173" s="129" t="s">
        <v>288</v>
      </c>
      <c r="K173" s="129">
        <v>615</v>
      </c>
      <c r="L173" s="131"/>
      <c r="N173" s="129" t="b">
        <f t="shared" si="6"/>
        <v>1</v>
      </c>
      <c r="O173" s="129" t="b">
        <f t="shared" si="7"/>
        <v>1</v>
      </c>
      <c r="P173" s="129" t="b">
        <f t="shared" si="8"/>
        <v>1</v>
      </c>
    </row>
    <row r="174" spans="1:16" x14ac:dyDescent="0.25">
      <c r="A174" t="str">
        <f>'[1]Base (2009-12)'!C105</f>
        <v>Age3_period2_LA21_Base</v>
      </c>
      <c r="B174">
        <f>'[1]Base (2009-12)'!E105</f>
        <v>749</v>
      </c>
      <c r="C174" s="2"/>
      <c r="J174" s="129" t="s">
        <v>289</v>
      </c>
      <c r="K174" s="129">
        <v>749</v>
      </c>
      <c r="L174" s="131"/>
      <c r="N174" s="129" t="b">
        <f t="shared" si="6"/>
        <v>1</v>
      </c>
      <c r="O174" s="129" t="b">
        <f t="shared" si="7"/>
        <v>1</v>
      </c>
      <c r="P174" s="129" t="b">
        <f t="shared" si="8"/>
        <v>1</v>
      </c>
    </row>
    <row r="175" spans="1:16" x14ac:dyDescent="0.25">
      <c r="A175" t="str">
        <f>'[1]Base (2009-12)'!C106</f>
        <v>Age3_period2_LA22_Base</v>
      </c>
      <c r="B175">
        <f>'[1]Base (2009-12)'!E106</f>
        <v>666</v>
      </c>
      <c r="J175" s="129" t="s">
        <v>290</v>
      </c>
      <c r="K175" s="129">
        <v>666</v>
      </c>
      <c r="N175" s="129" t="b">
        <f t="shared" si="6"/>
        <v>1</v>
      </c>
      <c r="O175" s="129" t="b">
        <f t="shared" si="7"/>
        <v>1</v>
      </c>
      <c r="P175" s="129" t="b">
        <f t="shared" si="8"/>
        <v>1</v>
      </c>
    </row>
    <row r="176" spans="1:16" x14ac:dyDescent="0.25">
      <c r="A176" t="str">
        <f>'[1]Base (2009-12)'!C107</f>
        <v>Age3_period2_HB1_Base</v>
      </c>
      <c r="B176">
        <f>'[1]Base (2009-12)'!E107</f>
        <v>4590</v>
      </c>
      <c r="J176" s="129" t="s">
        <v>291</v>
      </c>
      <c r="K176" s="129">
        <v>4590</v>
      </c>
      <c r="N176" s="129" t="b">
        <f t="shared" si="6"/>
        <v>1</v>
      </c>
      <c r="O176" s="129" t="b">
        <f t="shared" si="7"/>
        <v>1</v>
      </c>
      <c r="P176" s="129" t="b">
        <f t="shared" si="8"/>
        <v>1</v>
      </c>
    </row>
    <row r="177" spans="1:16" x14ac:dyDescent="0.25">
      <c r="A177" t="str">
        <f>'[1]Base (2009-12)'!C108</f>
        <v>Age3_period2_HB2_Base</v>
      </c>
      <c r="B177">
        <f>'[1]Base (2009-12)'!E108</f>
        <v>2305</v>
      </c>
      <c r="J177" s="129" t="s">
        <v>292</v>
      </c>
      <c r="K177" s="129">
        <v>2305</v>
      </c>
      <c r="N177" s="129" t="b">
        <f t="shared" si="6"/>
        <v>1</v>
      </c>
      <c r="O177" s="129" t="b">
        <f t="shared" si="7"/>
        <v>1</v>
      </c>
      <c r="P177" s="129" t="b">
        <f t="shared" si="8"/>
        <v>1</v>
      </c>
    </row>
    <row r="178" spans="1:16" x14ac:dyDescent="0.25">
      <c r="A178" t="str">
        <f>'[1]Base (2009-12)'!C109</f>
        <v>Age3_period2_HB3_Base</v>
      </c>
      <c r="B178">
        <f>'[1]Base (2009-12)'!E109</f>
        <v>807</v>
      </c>
      <c r="J178" s="129" t="s">
        <v>293</v>
      </c>
      <c r="K178" s="129">
        <v>807</v>
      </c>
      <c r="N178" s="129" t="b">
        <f t="shared" si="6"/>
        <v>1</v>
      </c>
      <c r="O178" s="129" t="b">
        <f t="shared" si="7"/>
        <v>1</v>
      </c>
      <c r="P178" s="129" t="b">
        <f t="shared" si="8"/>
        <v>1</v>
      </c>
    </row>
    <row r="179" spans="1:16" x14ac:dyDescent="0.25">
      <c r="A179" t="str">
        <f>'[1]Base (2009-12)'!C110</f>
        <v>Age3_period2_HB4_Base</v>
      </c>
      <c r="B179">
        <f>'[1]Base (2009-12)'!E110</f>
        <v>2248</v>
      </c>
      <c r="C179" s="2"/>
      <c r="J179" s="129" t="s">
        <v>294</v>
      </c>
      <c r="K179" s="129">
        <v>2248</v>
      </c>
      <c r="L179" s="131"/>
      <c r="N179" s="129" t="b">
        <f t="shared" si="6"/>
        <v>1</v>
      </c>
      <c r="O179" s="129" t="b">
        <f t="shared" si="7"/>
        <v>1</v>
      </c>
      <c r="P179" s="129" t="b">
        <f t="shared" si="8"/>
        <v>1</v>
      </c>
    </row>
    <row r="180" spans="1:16" x14ac:dyDescent="0.25">
      <c r="A180" t="str">
        <f>'[1]Base (2009-12)'!C111</f>
        <v>Age3_period2_HB5_Base</v>
      </c>
      <c r="B180">
        <f>'[1]Base (2009-12)'!E111</f>
        <v>1446</v>
      </c>
      <c r="C180" s="2"/>
      <c r="J180" s="129" t="s">
        <v>295</v>
      </c>
      <c r="K180" s="129">
        <v>1446</v>
      </c>
      <c r="L180" s="131"/>
      <c r="N180" s="129" t="b">
        <f t="shared" si="6"/>
        <v>1</v>
      </c>
      <c r="O180" s="129" t="b">
        <f t="shared" si="7"/>
        <v>1</v>
      </c>
      <c r="P180" s="129" t="b">
        <f t="shared" si="8"/>
        <v>1</v>
      </c>
    </row>
    <row r="181" spans="1:16" x14ac:dyDescent="0.25">
      <c r="A181" t="str">
        <f>'[1]Base (2009-12)'!C112</f>
        <v>Age3_period2_HB6_Base</v>
      </c>
      <c r="B181">
        <f>'[1]Base (2009-12)'!E112</f>
        <v>1684</v>
      </c>
      <c r="J181" s="129" t="s">
        <v>296</v>
      </c>
      <c r="K181" s="129">
        <v>1684</v>
      </c>
      <c r="N181" s="129" t="b">
        <f t="shared" si="6"/>
        <v>1</v>
      </c>
      <c r="O181" s="129" t="b">
        <f t="shared" si="7"/>
        <v>1</v>
      </c>
      <c r="P181" s="129" t="b">
        <f t="shared" si="8"/>
        <v>1</v>
      </c>
    </row>
    <row r="182" spans="1:16" x14ac:dyDescent="0.25">
      <c r="A182" t="str">
        <f>'[1]Base (2009-12)'!C113</f>
        <v>Age3_period2_HB7_Base</v>
      </c>
      <c r="B182">
        <f>'[1]Base (2009-12)'!E113</f>
        <v>3395</v>
      </c>
      <c r="J182" s="129" t="s">
        <v>297</v>
      </c>
      <c r="K182" s="129">
        <v>3395</v>
      </c>
      <c r="N182" s="129" t="b">
        <f t="shared" si="6"/>
        <v>1</v>
      </c>
      <c r="O182" s="129" t="b">
        <f t="shared" si="7"/>
        <v>1</v>
      </c>
      <c r="P182" s="129" t="b">
        <f t="shared" si="8"/>
        <v>1</v>
      </c>
    </row>
    <row r="183" spans="1:16" x14ac:dyDescent="0.25">
      <c r="A183" t="str">
        <f>'[1]Base (2009-12)'!C114</f>
        <v>Age3_period2_Wales_Base</v>
      </c>
      <c r="B183">
        <f>'[1]Base (2009-12)'!E114</f>
        <v>16475</v>
      </c>
      <c r="C183" s="2"/>
      <c r="J183" s="129" t="s">
        <v>298</v>
      </c>
      <c r="K183" s="129">
        <v>16475</v>
      </c>
      <c r="L183" s="131"/>
      <c r="N183" s="129" t="b">
        <f t="shared" si="6"/>
        <v>1</v>
      </c>
      <c r="O183" s="129" t="b">
        <f t="shared" si="7"/>
        <v>1</v>
      </c>
      <c r="P183" s="129" t="b">
        <f t="shared" si="8"/>
        <v>1</v>
      </c>
    </row>
    <row r="184" spans="1:16" x14ac:dyDescent="0.25">
      <c r="B184" t="s">
        <v>84</v>
      </c>
      <c r="C184" s="2"/>
      <c r="K184" s="129" t="s">
        <v>84</v>
      </c>
      <c r="L184" s="131"/>
      <c r="N184" s="129" t="b">
        <f t="shared" si="6"/>
        <v>1</v>
      </c>
      <c r="O184" s="129" t="b">
        <f t="shared" si="7"/>
        <v>1</v>
      </c>
      <c r="P184" s="129" t="e">
        <f t="shared" si="8"/>
        <v>#N/A</v>
      </c>
    </row>
    <row r="185" spans="1:16" x14ac:dyDescent="0.25">
      <c r="A185" t="str">
        <f>'[1]Missing (200405-2008)'!C9</f>
        <v>Age1_period1_LA1_Missing</v>
      </c>
      <c r="B185">
        <f>'[1]Missing (200405-2008)'!G9/'[1]Missing (200405-2008)'!H9</f>
        <v>7.9501615136132908E-2</v>
      </c>
      <c r="C185" s="2"/>
      <c r="J185" s="129" t="s">
        <v>299</v>
      </c>
      <c r="K185" s="129">
        <v>7.9501615136132908E-2</v>
      </c>
      <c r="L185" s="131"/>
      <c r="N185" s="129" t="b">
        <f t="shared" si="6"/>
        <v>1</v>
      </c>
      <c r="O185" s="129" t="b">
        <f t="shared" si="7"/>
        <v>1</v>
      </c>
      <c r="P185" s="129" t="b">
        <f t="shared" si="8"/>
        <v>1</v>
      </c>
    </row>
    <row r="186" spans="1:16" x14ac:dyDescent="0.25">
      <c r="A186" t="str">
        <f>'[1]Missing (200405-2008)'!C10</f>
        <v>Age1_period1_LA2_Missing</v>
      </c>
      <c r="B186">
        <f>'[1]Missing (200405-2008)'!G10/'[1]Missing (200405-2008)'!H10</f>
        <v>9.7357273755995954E-2</v>
      </c>
      <c r="C186" s="2"/>
      <c r="J186" s="129" t="s">
        <v>300</v>
      </c>
      <c r="K186" s="129">
        <v>9.7357273755995954E-2</v>
      </c>
      <c r="L186" s="131"/>
      <c r="N186" s="129" t="b">
        <f t="shared" si="6"/>
        <v>1</v>
      </c>
      <c r="O186" s="129" t="b">
        <f t="shared" si="7"/>
        <v>1</v>
      </c>
      <c r="P186" s="129" t="b">
        <f t="shared" si="8"/>
        <v>1</v>
      </c>
    </row>
    <row r="187" spans="1:16" x14ac:dyDescent="0.25">
      <c r="A187" t="str">
        <f>'[1]Missing (200405-2008)'!C11</f>
        <v>Age1_period1_LA3_Missing</v>
      </c>
      <c r="B187">
        <f>'[1]Missing (200405-2008)'!G11/'[1]Missing (200405-2008)'!H11</f>
        <v>7.3281696068061106E-2</v>
      </c>
      <c r="C187" s="2"/>
      <c r="J187" s="129" t="s">
        <v>301</v>
      </c>
      <c r="K187" s="129">
        <v>7.3281696068061106E-2</v>
      </c>
      <c r="L187" s="131"/>
      <c r="N187" s="129" t="b">
        <f t="shared" si="6"/>
        <v>1</v>
      </c>
      <c r="O187" s="129" t="b">
        <f t="shared" si="7"/>
        <v>1</v>
      </c>
      <c r="P187" s="129" t="b">
        <f t="shared" si="8"/>
        <v>1</v>
      </c>
    </row>
    <row r="188" spans="1:16" x14ac:dyDescent="0.25">
      <c r="A188" t="str">
        <f>'[1]Missing (200405-2008)'!C12</f>
        <v>Age1_period1_LA4_Missing</v>
      </c>
      <c r="B188">
        <f>'[1]Missing (200405-2008)'!G12/'[1]Missing (200405-2008)'!H12</f>
        <v>9.2702516010443381E-2</v>
      </c>
      <c r="C188" s="2"/>
      <c r="J188" s="129" t="s">
        <v>302</v>
      </c>
      <c r="K188" s="129">
        <v>9.2702516010443381E-2</v>
      </c>
      <c r="L188" s="131"/>
      <c r="N188" s="129" t="b">
        <f t="shared" si="6"/>
        <v>1</v>
      </c>
      <c r="O188" s="129" t="b">
        <f t="shared" si="7"/>
        <v>1</v>
      </c>
      <c r="P188" s="129" t="b">
        <f t="shared" si="8"/>
        <v>1</v>
      </c>
    </row>
    <row r="189" spans="1:16" x14ac:dyDescent="0.25">
      <c r="A189" t="str">
        <f>'[1]Missing (200405-2008)'!C13</f>
        <v>Age1_period1_LA5_Missing</v>
      </c>
      <c r="B189">
        <f>'[1]Missing (200405-2008)'!G13/'[1]Missing (200405-2008)'!H13</f>
        <v>7.0234162598298594E-2</v>
      </c>
      <c r="C189" s="2"/>
      <c r="J189" s="129" t="s">
        <v>303</v>
      </c>
      <c r="K189" s="129">
        <v>7.0234162598298594E-2</v>
      </c>
      <c r="L189" s="131"/>
      <c r="N189" s="129" t="b">
        <f t="shared" si="6"/>
        <v>1</v>
      </c>
      <c r="O189" s="129" t="b">
        <f t="shared" si="7"/>
        <v>1</v>
      </c>
      <c r="P189" s="129" t="b">
        <f t="shared" si="8"/>
        <v>1</v>
      </c>
    </row>
    <row r="190" spans="1:16" x14ac:dyDescent="0.25">
      <c r="A190" t="str">
        <f>'[1]Missing (200405-2008)'!C14</f>
        <v>Age1_period1_LA6_Missing</v>
      </c>
      <c r="B190">
        <f>'[1]Missing (200405-2008)'!G14/'[1]Missing (200405-2008)'!H14</f>
        <v>8.5216846828827089E-2</v>
      </c>
      <c r="C190" s="2"/>
      <c r="J190" s="129" t="s">
        <v>304</v>
      </c>
      <c r="K190" s="129">
        <v>8.5216846828827089E-2</v>
      </c>
      <c r="L190" s="131"/>
      <c r="N190" s="129" t="b">
        <f t="shared" si="6"/>
        <v>1</v>
      </c>
      <c r="O190" s="129" t="b">
        <f t="shared" si="7"/>
        <v>1</v>
      </c>
      <c r="P190" s="129" t="b">
        <f t="shared" si="8"/>
        <v>1</v>
      </c>
    </row>
    <row r="191" spans="1:16" x14ac:dyDescent="0.25">
      <c r="A191" t="str">
        <f>'[1]Missing (200405-2008)'!C15</f>
        <v>Age1_period1_LA7_Missing</v>
      </c>
      <c r="B191">
        <f>'[1]Missing (200405-2008)'!G15/'[1]Missing (200405-2008)'!H15</f>
        <v>7.9306565706884519E-2</v>
      </c>
      <c r="C191" s="2"/>
      <c r="J191" s="129" t="s">
        <v>305</v>
      </c>
      <c r="K191" s="129">
        <v>7.9306565706884519E-2</v>
      </c>
      <c r="L191" s="131"/>
      <c r="N191" s="129" t="b">
        <f t="shared" si="6"/>
        <v>1</v>
      </c>
      <c r="O191" s="129" t="b">
        <f t="shared" si="7"/>
        <v>1</v>
      </c>
      <c r="P191" s="129" t="b">
        <f t="shared" si="8"/>
        <v>1</v>
      </c>
    </row>
    <row r="192" spans="1:16" x14ac:dyDescent="0.25">
      <c r="A192" t="str">
        <f>'[1]Missing (200405-2008)'!C16</f>
        <v>Age1_period1_LA8_Missing</v>
      </c>
      <c r="B192">
        <f>'[1]Missing (200405-2008)'!G16/'[1]Missing (200405-2008)'!H16</f>
        <v>8.9765597703070174E-2</v>
      </c>
      <c r="C192" s="2"/>
      <c r="J192" s="129" t="s">
        <v>306</v>
      </c>
      <c r="K192" s="129">
        <v>8.9765597703070174E-2</v>
      </c>
      <c r="L192" s="131"/>
      <c r="N192" s="129" t="b">
        <f t="shared" si="6"/>
        <v>1</v>
      </c>
      <c r="O192" s="129" t="b">
        <f t="shared" si="7"/>
        <v>1</v>
      </c>
      <c r="P192" s="129" t="b">
        <f t="shared" si="8"/>
        <v>1</v>
      </c>
    </row>
    <row r="193" spans="1:16" x14ac:dyDescent="0.25">
      <c r="A193" t="str">
        <f>'[1]Missing (200405-2008)'!C17</f>
        <v>Age1_period1_LA9_Missing</v>
      </c>
      <c r="B193">
        <f>'[1]Missing (200405-2008)'!G17/'[1]Missing (200405-2008)'!H17</f>
        <v>9.2304243035704281E-2</v>
      </c>
      <c r="C193" s="2"/>
      <c r="J193" s="129" t="s">
        <v>307</v>
      </c>
      <c r="K193" s="129">
        <v>9.2304243035704281E-2</v>
      </c>
      <c r="L193" s="131"/>
      <c r="N193" s="129" t="b">
        <f t="shared" si="6"/>
        <v>1</v>
      </c>
      <c r="O193" s="129" t="b">
        <f t="shared" si="7"/>
        <v>1</v>
      </c>
      <c r="P193" s="129" t="b">
        <f t="shared" si="8"/>
        <v>1</v>
      </c>
    </row>
    <row r="194" spans="1:16" x14ac:dyDescent="0.25">
      <c r="A194" t="str">
        <f>'[1]Missing (200405-2008)'!C18</f>
        <v>Age1_period1_LA10_Missing</v>
      </c>
      <c r="B194">
        <f>'[1]Missing (200405-2008)'!G18/'[1]Missing (200405-2008)'!H18</f>
        <v>9.6111322375741187E-2</v>
      </c>
      <c r="C194" s="2"/>
      <c r="J194" s="129" t="s">
        <v>308</v>
      </c>
      <c r="K194" s="129">
        <v>9.6111322375741187E-2</v>
      </c>
      <c r="L194" s="131"/>
      <c r="N194" s="129" t="b">
        <f t="shared" si="6"/>
        <v>1</v>
      </c>
      <c r="O194" s="129" t="b">
        <f t="shared" si="7"/>
        <v>1</v>
      </c>
      <c r="P194" s="129" t="b">
        <f t="shared" si="8"/>
        <v>1</v>
      </c>
    </row>
    <row r="195" spans="1:16" x14ac:dyDescent="0.25">
      <c r="A195" t="str">
        <f>'[1]Missing (200405-2008)'!C19</f>
        <v>Age1_period1_LA11_Missing</v>
      </c>
      <c r="B195">
        <f>'[1]Missing (200405-2008)'!G19/'[1]Missing (200405-2008)'!H19</f>
        <v>9.3546222867927076E-2</v>
      </c>
      <c r="C195" s="2"/>
      <c r="J195" s="129" t="s">
        <v>309</v>
      </c>
      <c r="K195" s="129">
        <v>9.3546222867927076E-2</v>
      </c>
      <c r="L195" s="131"/>
      <c r="N195" s="129" t="b">
        <f t="shared" si="6"/>
        <v>1</v>
      </c>
      <c r="O195" s="129" t="b">
        <f t="shared" si="7"/>
        <v>1</v>
      </c>
      <c r="P195" s="129" t="b">
        <f t="shared" si="8"/>
        <v>1</v>
      </c>
    </row>
    <row r="196" spans="1:16" x14ac:dyDescent="0.25">
      <c r="A196" t="str">
        <f>'[1]Missing (200405-2008)'!C20</f>
        <v>Age1_period1_LA12_Missing</v>
      </c>
      <c r="B196">
        <f>'[1]Missing (200405-2008)'!G20/'[1]Missing (200405-2008)'!H20</f>
        <v>8.535495614760881E-2</v>
      </c>
      <c r="C196" s="2"/>
      <c r="J196" s="129" t="s">
        <v>310</v>
      </c>
      <c r="K196" s="129">
        <v>8.535495614760881E-2</v>
      </c>
      <c r="L196" s="131"/>
      <c r="N196" s="129" t="b">
        <f t="shared" si="6"/>
        <v>1</v>
      </c>
      <c r="O196" s="129" t="b">
        <f t="shared" si="7"/>
        <v>1</v>
      </c>
      <c r="P196" s="129" t="b">
        <f t="shared" si="8"/>
        <v>1</v>
      </c>
    </row>
    <row r="197" spans="1:16" x14ac:dyDescent="0.25">
      <c r="A197" t="str">
        <f>'[1]Missing (200405-2008)'!C21</f>
        <v>Age1_period1_LA13_Missing</v>
      </c>
      <c r="B197">
        <f>'[1]Missing (200405-2008)'!G21/'[1]Missing (200405-2008)'!H21</f>
        <v>7.746346143961072E-2</v>
      </c>
      <c r="C197" s="2"/>
      <c r="J197" s="129" t="s">
        <v>311</v>
      </c>
      <c r="K197" s="129">
        <v>7.746346143961072E-2</v>
      </c>
      <c r="L197" s="131"/>
      <c r="N197" s="129" t="b">
        <f t="shared" ref="N197:N260" si="9">J197=A197</f>
        <v>1</v>
      </c>
      <c r="O197" s="129" t="b">
        <f t="shared" ref="O197:O260" si="10">K197=B197</f>
        <v>1</v>
      </c>
      <c r="P197" s="129" t="b">
        <f t="shared" ref="P197:P260" si="11">K197=VLOOKUP(J197,$A$4:$B$724,2,FALSE)</f>
        <v>1</v>
      </c>
    </row>
    <row r="198" spans="1:16" x14ac:dyDescent="0.25">
      <c r="A198" t="str">
        <f>'[1]Missing (200405-2008)'!C22</f>
        <v>Age1_period1_LA14_Missing</v>
      </c>
      <c r="B198">
        <f>'[1]Missing (200405-2008)'!G22/'[1]Missing (200405-2008)'!H22</f>
        <v>7.4784540204353628E-2</v>
      </c>
      <c r="C198" s="2"/>
      <c r="J198" s="129" t="s">
        <v>312</v>
      </c>
      <c r="K198" s="129">
        <v>7.4784540204353628E-2</v>
      </c>
      <c r="L198" s="131"/>
      <c r="N198" s="129" t="b">
        <f t="shared" si="9"/>
        <v>1</v>
      </c>
      <c r="O198" s="129" t="b">
        <f t="shared" si="10"/>
        <v>1</v>
      </c>
      <c r="P198" s="129" t="b">
        <f t="shared" si="11"/>
        <v>1</v>
      </c>
    </row>
    <row r="199" spans="1:16" x14ac:dyDescent="0.25">
      <c r="A199" t="str">
        <f>'[1]Missing (200405-2008)'!C23</f>
        <v>Age1_period1_LA15_Missing</v>
      </c>
      <c r="B199">
        <f>'[1]Missing (200405-2008)'!G23/'[1]Missing (200405-2008)'!H23</f>
        <v>8.7924558591922775E-2</v>
      </c>
      <c r="C199" s="2"/>
      <c r="J199" s="129" t="s">
        <v>313</v>
      </c>
      <c r="K199" s="129">
        <v>8.7924558591922775E-2</v>
      </c>
      <c r="L199" s="131"/>
      <c r="N199" s="129" t="b">
        <f t="shared" si="9"/>
        <v>1</v>
      </c>
      <c r="O199" s="129" t="b">
        <f t="shared" si="10"/>
        <v>1</v>
      </c>
      <c r="P199" s="129" t="b">
        <f t="shared" si="11"/>
        <v>1</v>
      </c>
    </row>
    <row r="200" spans="1:16" x14ac:dyDescent="0.25">
      <c r="A200" t="str">
        <f>'[1]Missing (200405-2008)'!C24</f>
        <v>Age1_period1_LA16_Missing</v>
      </c>
      <c r="B200">
        <f>'[1]Missing (200405-2008)'!G24/'[1]Missing (200405-2008)'!H24</f>
        <v>8.6309551029367382E-2</v>
      </c>
      <c r="C200" s="2"/>
      <c r="J200" s="129" t="s">
        <v>314</v>
      </c>
      <c r="K200" s="129">
        <v>8.6309551029367382E-2</v>
      </c>
      <c r="L200" s="131"/>
      <c r="N200" s="129" t="b">
        <f t="shared" si="9"/>
        <v>1</v>
      </c>
      <c r="O200" s="129" t="b">
        <f t="shared" si="10"/>
        <v>1</v>
      </c>
      <c r="P200" s="129" t="b">
        <f t="shared" si="11"/>
        <v>1</v>
      </c>
    </row>
    <row r="201" spans="1:16" x14ac:dyDescent="0.25">
      <c r="A201" t="str">
        <f>'[1]Missing (200405-2008)'!C25</f>
        <v>Age1_period1_LA17_Missing</v>
      </c>
      <c r="B201">
        <f>'[1]Missing (200405-2008)'!G25/'[1]Missing (200405-2008)'!H25</f>
        <v>8.309376599850353E-2</v>
      </c>
      <c r="C201" s="2"/>
      <c r="J201" s="129" t="s">
        <v>315</v>
      </c>
      <c r="K201" s="129">
        <v>8.309376599850353E-2</v>
      </c>
      <c r="L201" s="131"/>
      <c r="N201" s="129" t="b">
        <f t="shared" si="9"/>
        <v>1</v>
      </c>
      <c r="O201" s="129" t="b">
        <f t="shared" si="10"/>
        <v>1</v>
      </c>
      <c r="P201" s="129" t="b">
        <f t="shared" si="11"/>
        <v>1</v>
      </c>
    </row>
    <row r="202" spans="1:16" x14ac:dyDescent="0.25">
      <c r="A202" t="str">
        <f>'[1]Missing (200405-2008)'!C26</f>
        <v>Age1_period1_LA18_Missing</v>
      </c>
      <c r="B202">
        <f>'[1]Missing (200405-2008)'!G26/'[1]Missing (200405-2008)'!H26</f>
        <v>7.6399827244550592E-2</v>
      </c>
      <c r="C202" s="2"/>
      <c r="J202" s="129" t="s">
        <v>316</v>
      </c>
      <c r="K202" s="129">
        <v>7.6399827244550592E-2</v>
      </c>
      <c r="L202" s="131"/>
      <c r="N202" s="129" t="b">
        <f t="shared" si="9"/>
        <v>1</v>
      </c>
      <c r="O202" s="129" t="b">
        <f t="shared" si="10"/>
        <v>1</v>
      </c>
      <c r="P202" s="129" t="b">
        <f t="shared" si="11"/>
        <v>1</v>
      </c>
    </row>
    <row r="203" spans="1:16" x14ac:dyDescent="0.25">
      <c r="A203" t="str">
        <f>'[1]Missing (200405-2008)'!C27</f>
        <v>Age1_period1_LA19_Missing</v>
      </c>
      <c r="B203">
        <f>'[1]Missing (200405-2008)'!G27/'[1]Missing (200405-2008)'!H27</f>
        <v>9.9797642373044684E-2</v>
      </c>
      <c r="C203" s="2"/>
      <c r="J203" s="129" t="s">
        <v>317</v>
      </c>
      <c r="K203" s="129">
        <v>9.9797642373044684E-2</v>
      </c>
      <c r="L203" s="131"/>
      <c r="N203" s="129" t="b">
        <f t="shared" si="9"/>
        <v>1</v>
      </c>
      <c r="O203" s="129" t="b">
        <f t="shared" si="10"/>
        <v>1</v>
      </c>
      <c r="P203" s="129" t="b">
        <f t="shared" si="11"/>
        <v>1</v>
      </c>
    </row>
    <row r="204" spans="1:16" x14ac:dyDescent="0.25">
      <c r="A204" t="str">
        <f>'[1]Missing (200405-2008)'!C28</f>
        <v>Age1_period1_LA20_Missing</v>
      </c>
      <c r="B204">
        <f>'[1]Missing (200405-2008)'!G28/'[1]Missing (200405-2008)'!H28</f>
        <v>7.6560601175566095E-2</v>
      </c>
      <c r="C204" s="2"/>
      <c r="J204" s="129" t="s">
        <v>318</v>
      </c>
      <c r="K204" s="129">
        <v>7.6560601175566095E-2</v>
      </c>
      <c r="L204" s="131"/>
      <c r="N204" s="129" t="b">
        <f t="shared" si="9"/>
        <v>1</v>
      </c>
      <c r="O204" s="129" t="b">
        <f t="shared" si="10"/>
        <v>1</v>
      </c>
      <c r="P204" s="129" t="b">
        <f t="shared" si="11"/>
        <v>1</v>
      </c>
    </row>
    <row r="205" spans="1:16" x14ac:dyDescent="0.25">
      <c r="A205" t="str">
        <f>'[1]Missing (200405-2008)'!C29</f>
        <v>Age1_period1_LA21_Missing</v>
      </c>
      <c r="B205">
        <f>'[1]Missing (200405-2008)'!G29/'[1]Missing (200405-2008)'!H29</f>
        <v>9.3932609583350923E-2</v>
      </c>
      <c r="J205" s="129" t="s">
        <v>319</v>
      </c>
      <c r="K205" s="129">
        <v>9.3932609583350923E-2</v>
      </c>
      <c r="N205" s="129" t="b">
        <f t="shared" si="9"/>
        <v>1</v>
      </c>
      <c r="O205" s="129" t="b">
        <f t="shared" si="10"/>
        <v>1</v>
      </c>
      <c r="P205" s="129" t="b">
        <f t="shared" si="11"/>
        <v>1</v>
      </c>
    </row>
    <row r="206" spans="1:16" x14ac:dyDescent="0.25">
      <c r="A206" t="str">
        <f>'[1]Missing (200405-2008)'!C30</f>
        <v>Age1_period1_LA22_Missing</v>
      </c>
      <c r="B206">
        <f>'[1]Missing (200405-2008)'!G30/'[1]Missing (200405-2008)'!H30</f>
        <v>9.7043149389719779E-2</v>
      </c>
      <c r="J206" s="129" t="s">
        <v>320</v>
      </c>
      <c r="K206" s="129">
        <v>9.7043149389719779E-2</v>
      </c>
      <c r="N206" s="129" t="b">
        <f t="shared" si="9"/>
        <v>1</v>
      </c>
      <c r="O206" s="129" t="b">
        <f t="shared" si="10"/>
        <v>1</v>
      </c>
      <c r="P206" s="129" t="b">
        <f t="shared" si="11"/>
        <v>1</v>
      </c>
    </row>
    <row r="207" spans="1:16" x14ac:dyDescent="0.25">
      <c r="A207" t="str">
        <f>'[1]Missing (200405-2008)'!C31</f>
        <v>Age1_period1_HB1_Missing</v>
      </c>
      <c r="B207">
        <f>'[1]Missing (200405-2008)'!G31/'[1]Missing (200405-2008)'!H31</f>
        <v>8.252789259408895E-2</v>
      </c>
      <c r="J207" s="129" t="s">
        <v>321</v>
      </c>
      <c r="K207" s="129">
        <v>8.252789259408895E-2</v>
      </c>
      <c r="N207" s="129" t="b">
        <f t="shared" si="9"/>
        <v>1</v>
      </c>
      <c r="O207" s="129" t="b">
        <f t="shared" si="10"/>
        <v>1</v>
      </c>
      <c r="P207" s="129" t="b">
        <f t="shared" si="11"/>
        <v>1</v>
      </c>
    </row>
    <row r="208" spans="1:16" x14ac:dyDescent="0.25">
      <c r="A208" t="str">
        <f>'[1]Missing (200405-2008)'!C32</f>
        <v>Age1_period1_HB2_Missing</v>
      </c>
      <c r="B208">
        <f>'[1]Missing (200405-2008)'!G32/'[1]Missing (200405-2008)'!H32</f>
        <v>9.3561994795191117E-2</v>
      </c>
      <c r="J208" s="129" t="s">
        <v>322</v>
      </c>
      <c r="K208" s="129">
        <v>9.3561994795191117E-2</v>
      </c>
      <c r="N208" s="129" t="b">
        <f t="shared" si="9"/>
        <v>1</v>
      </c>
      <c r="O208" s="129" t="b">
        <f t="shared" si="10"/>
        <v>1</v>
      </c>
      <c r="P208" s="129" t="b">
        <f t="shared" si="11"/>
        <v>1</v>
      </c>
    </row>
    <row r="209" spans="1:16" x14ac:dyDescent="0.25">
      <c r="A209" t="str">
        <f>'[1]Missing (200405-2008)'!C33</f>
        <v>Age1_period1_HB3_Missing</v>
      </c>
      <c r="B209">
        <f>'[1]Missing (200405-2008)'!G33/'[1]Missing (200405-2008)'!H33</f>
        <v>7.9306565706884519E-2</v>
      </c>
      <c r="C209" s="2"/>
      <c r="J209" s="129" t="s">
        <v>323</v>
      </c>
      <c r="K209" s="129">
        <v>7.9306565706884519E-2</v>
      </c>
      <c r="L209" s="131"/>
      <c r="N209" s="129" t="b">
        <f t="shared" si="9"/>
        <v>1</v>
      </c>
      <c r="O209" s="129" t="b">
        <f t="shared" si="10"/>
        <v>1</v>
      </c>
      <c r="P209" s="129" t="b">
        <f t="shared" si="11"/>
        <v>1</v>
      </c>
    </row>
    <row r="210" spans="1:16" x14ac:dyDescent="0.25">
      <c r="A210" t="str">
        <f>'[1]Missing (200405-2008)'!C34</f>
        <v>Age1_period1_HB4_Missing</v>
      </c>
      <c r="B210">
        <f>'[1]Missing (200405-2008)'!G34/'[1]Missing (200405-2008)'!H34</f>
        <v>8.7097289142404902E-2</v>
      </c>
      <c r="C210" s="2"/>
      <c r="J210" s="129" t="s">
        <v>324</v>
      </c>
      <c r="K210" s="129">
        <v>8.7097289142404902E-2</v>
      </c>
      <c r="L210" s="131"/>
      <c r="N210" s="129" t="b">
        <f t="shared" si="9"/>
        <v>1</v>
      </c>
      <c r="O210" s="129" t="b">
        <f t="shared" si="10"/>
        <v>1</v>
      </c>
      <c r="P210" s="129" t="b">
        <f t="shared" si="11"/>
        <v>1</v>
      </c>
    </row>
    <row r="211" spans="1:16" x14ac:dyDescent="0.25">
      <c r="A211" t="str">
        <f>'[1]Missing (200405-2008)'!C35</f>
        <v>Age1_period1_HB5_Missing</v>
      </c>
      <c r="B211">
        <f>'[1]Missing (200405-2008)'!G35/'[1]Missing (200405-2008)'!H35</f>
        <v>8.5703470593474454E-2</v>
      </c>
      <c r="J211" s="129" t="s">
        <v>325</v>
      </c>
      <c r="K211" s="129">
        <v>8.5703470593474454E-2</v>
      </c>
      <c r="N211" s="129" t="b">
        <f t="shared" si="9"/>
        <v>1</v>
      </c>
      <c r="O211" s="129" t="b">
        <f t="shared" si="10"/>
        <v>1</v>
      </c>
      <c r="P211" s="129" t="b">
        <f t="shared" si="11"/>
        <v>1</v>
      </c>
    </row>
    <row r="212" spans="1:16" x14ac:dyDescent="0.25">
      <c r="A212" t="str">
        <f>'[1]Missing (200405-2008)'!C36</f>
        <v>Age1_period1_HB6_Missing</v>
      </c>
      <c r="B212">
        <f>'[1]Missing (200405-2008)'!G36/'[1]Missing (200405-2008)'!H36</f>
        <v>8.4803423962248617E-2</v>
      </c>
      <c r="J212" s="129" t="s">
        <v>326</v>
      </c>
      <c r="K212" s="129">
        <v>8.4803423962248617E-2</v>
      </c>
      <c r="N212" s="129" t="b">
        <f t="shared" si="9"/>
        <v>1</v>
      </c>
      <c r="O212" s="129" t="b">
        <f t="shared" si="10"/>
        <v>1</v>
      </c>
      <c r="P212" s="129" t="b">
        <f t="shared" si="11"/>
        <v>1</v>
      </c>
    </row>
    <row r="213" spans="1:16" x14ac:dyDescent="0.25">
      <c r="A213" t="str">
        <f>'[1]Missing (200405-2008)'!C37</f>
        <v>Age1_period1_HB7_Missing</v>
      </c>
      <c r="B213">
        <f>'[1]Missing (200405-2008)'!G37/'[1]Missing (200405-2008)'!H37</f>
        <v>8.7127614409189591E-2</v>
      </c>
      <c r="C213" s="2"/>
      <c r="J213" s="129" t="s">
        <v>327</v>
      </c>
      <c r="K213" s="129">
        <v>8.7127614409189591E-2</v>
      </c>
      <c r="L213" s="131"/>
      <c r="N213" s="129" t="b">
        <f t="shared" si="9"/>
        <v>1</v>
      </c>
      <c r="O213" s="129" t="b">
        <f t="shared" si="10"/>
        <v>1</v>
      </c>
      <c r="P213" s="129" t="b">
        <f t="shared" si="11"/>
        <v>1</v>
      </c>
    </row>
    <row r="214" spans="1:16" x14ac:dyDescent="0.25">
      <c r="A214" t="str">
        <f>'[1]Missing (200405-2008)'!C38</f>
        <v>Age1_period1_Wales_Missing</v>
      </c>
      <c r="B214">
        <f>'[1]Missing (200405-2008)'!G38/'[1]Missing (200405-2008)'!H38</f>
        <v>8.5988201974095402E-2</v>
      </c>
      <c r="C214" s="2"/>
      <c r="J214" s="129" t="s">
        <v>328</v>
      </c>
      <c r="K214" s="129">
        <v>8.5988201974095402E-2</v>
      </c>
      <c r="L214" s="131"/>
      <c r="N214" s="129" t="b">
        <f t="shared" si="9"/>
        <v>1</v>
      </c>
      <c r="O214" s="129" t="b">
        <f t="shared" si="10"/>
        <v>1</v>
      </c>
      <c r="P214" s="129" t="b">
        <f t="shared" si="11"/>
        <v>1</v>
      </c>
    </row>
    <row r="215" spans="1:16" x14ac:dyDescent="0.25">
      <c r="A215" t="str">
        <f>'[1]Missing (200405-2008)'!C47</f>
        <v>Age2_period1_LA1_Missing</v>
      </c>
      <c r="B215">
        <f>'[1]Missing (200405-2008)'!G47/'[1]Missing (200405-2008)'!H47</f>
        <v>3.9662548478669381E-2</v>
      </c>
      <c r="C215" s="2"/>
      <c r="J215" s="129" t="s">
        <v>329</v>
      </c>
      <c r="K215" s="129">
        <v>3.9662548478669381E-2</v>
      </c>
      <c r="L215" s="131"/>
      <c r="N215" s="129" t="b">
        <f t="shared" si="9"/>
        <v>1</v>
      </c>
      <c r="O215" s="129" t="b">
        <f t="shared" si="10"/>
        <v>1</v>
      </c>
      <c r="P215" s="129" t="b">
        <f t="shared" si="11"/>
        <v>1</v>
      </c>
    </row>
    <row r="216" spans="1:16" x14ac:dyDescent="0.25">
      <c r="A216" t="str">
        <f>'[1]Missing (200405-2008)'!C48</f>
        <v>Age2_period1_LA2_Missing</v>
      </c>
      <c r="B216">
        <f>'[1]Missing (200405-2008)'!G48/'[1]Missing (200405-2008)'!H48</f>
        <v>6.1235845644492672E-2</v>
      </c>
      <c r="C216" s="2"/>
      <c r="J216" s="129" t="s">
        <v>330</v>
      </c>
      <c r="K216" s="129">
        <v>6.1235845644492672E-2</v>
      </c>
      <c r="L216" s="131"/>
      <c r="N216" s="129" t="b">
        <f t="shared" si="9"/>
        <v>1</v>
      </c>
      <c r="O216" s="129" t="b">
        <f t="shared" si="10"/>
        <v>1</v>
      </c>
      <c r="P216" s="129" t="b">
        <f t="shared" si="11"/>
        <v>1</v>
      </c>
    </row>
    <row r="217" spans="1:16" x14ac:dyDescent="0.25">
      <c r="A217" t="str">
        <f>'[1]Missing (200405-2008)'!C49</f>
        <v>Age2_period1_LA3_Missing</v>
      </c>
      <c r="B217">
        <f>'[1]Missing (200405-2008)'!G49/'[1]Missing (200405-2008)'!H49</f>
        <v>5.0253275359823213E-2</v>
      </c>
      <c r="C217" s="2"/>
      <c r="J217" s="129" t="s">
        <v>331</v>
      </c>
      <c r="K217" s="129">
        <v>5.0253275359823213E-2</v>
      </c>
      <c r="L217" s="131"/>
      <c r="N217" s="129" t="b">
        <f t="shared" si="9"/>
        <v>1</v>
      </c>
      <c r="O217" s="129" t="b">
        <f t="shared" si="10"/>
        <v>1</v>
      </c>
      <c r="P217" s="129" t="b">
        <f t="shared" si="11"/>
        <v>1</v>
      </c>
    </row>
    <row r="218" spans="1:16" x14ac:dyDescent="0.25">
      <c r="A218" t="str">
        <f>'[1]Missing (200405-2008)'!C50</f>
        <v>Age2_period1_LA4_Missing</v>
      </c>
      <c r="B218">
        <f>'[1]Missing (200405-2008)'!G50/'[1]Missing (200405-2008)'!H50</f>
        <v>6.2202475404633445E-2</v>
      </c>
      <c r="C218" s="2"/>
      <c r="J218" s="129" t="s">
        <v>332</v>
      </c>
      <c r="K218" s="129">
        <v>6.2202475404633445E-2</v>
      </c>
      <c r="L218" s="131"/>
      <c r="N218" s="129" t="b">
        <f t="shared" si="9"/>
        <v>1</v>
      </c>
      <c r="O218" s="129" t="b">
        <f t="shared" si="10"/>
        <v>1</v>
      </c>
      <c r="P218" s="129" t="b">
        <f t="shared" si="11"/>
        <v>1</v>
      </c>
    </row>
    <row r="219" spans="1:16" x14ac:dyDescent="0.25">
      <c r="A219" t="str">
        <f>'[1]Missing (200405-2008)'!C51</f>
        <v>Age2_period1_LA5_Missing</v>
      </c>
      <c r="B219">
        <f>'[1]Missing (200405-2008)'!G51/'[1]Missing (200405-2008)'!H51</f>
        <v>5.8247674987763093E-2</v>
      </c>
      <c r="C219" s="2"/>
      <c r="J219" s="129" t="s">
        <v>333</v>
      </c>
      <c r="K219" s="129">
        <v>5.8247674987763093E-2</v>
      </c>
      <c r="L219" s="131"/>
      <c r="N219" s="129" t="b">
        <f t="shared" si="9"/>
        <v>1</v>
      </c>
      <c r="O219" s="129" t="b">
        <f t="shared" si="10"/>
        <v>1</v>
      </c>
      <c r="P219" s="129" t="b">
        <f t="shared" si="11"/>
        <v>1</v>
      </c>
    </row>
    <row r="220" spans="1:16" x14ac:dyDescent="0.25">
      <c r="A220" t="str">
        <f>'[1]Missing (200405-2008)'!C52</f>
        <v>Age2_period1_LA6_Missing</v>
      </c>
      <c r="B220">
        <f>'[1]Missing (200405-2008)'!G52/'[1]Missing (200405-2008)'!H52</f>
        <v>4.5088118524256801E-2</v>
      </c>
      <c r="C220" s="2"/>
      <c r="J220" s="129" t="s">
        <v>334</v>
      </c>
      <c r="K220" s="129">
        <v>4.5088118524256801E-2</v>
      </c>
      <c r="L220" s="131"/>
      <c r="N220" s="129" t="b">
        <f t="shared" si="9"/>
        <v>1</v>
      </c>
      <c r="O220" s="129" t="b">
        <f t="shared" si="10"/>
        <v>1</v>
      </c>
      <c r="P220" s="129" t="b">
        <f t="shared" si="11"/>
        <v>1</v>
      </c>
    </row>
    <row r="221" spans="1:16" x14ac:dyDescent="0.25">
      <c r="A221" t="str">
        <f>'[1]Missing (200405-2008)'!C53</f>
        <v>Age2_period1_LA7_Missing</v>
      </c>
      <c r="B221">
        <f>'[1]Missing (200405-2008)'!G53/'[1]Missing (200405-2008)'!H53</f>
        <v>3.195473465743736E-2</v>
      </c>
      <c r="C221" s="2"/>
      <c r="J221" s="129" t="s">
        <v>335</v>
      </c>
      <c r="K221" s="129">
        <v>3.195473465743736E-2</v>
      </c>
      <c r="L221" s="131"/>
      <c r="N221" s="129" t="b">
        <f t="shared" si="9"/>
        <v>1</v>
      </c>
      <c r="O221" s="129" t="b">
        <f t="shared" si="10"/>
        <v>1</v>
      </c>
      <c r="P221" s="129" t="b">
        <f t="shared" si="11"/>
        <v>1</v>
      </c>
    </row>
    <row r="222" spans="1:16" x14ac:dyDescent="0.25">
      <c r="A222" t="str">
        <f>'[1]Missing (200405-2008)'!C54</f>
        <v>Age2_period1_LA8_Missing</v>
      </c>
      <c r="B222">
        <f>'[1]Missing (200405-2008)'!G54/'[1]Missing (200405-2008)'!H54</f>
        <v>4.899447949526814E-2</v>
      </c>
      <c r="C222" s="2"/>
      <c r="J222" s="129" t="s">
        <v>336</v>
      </c>
      <c r="K222" s="129">
        <v>4.899447949526814E-2</v>
      </c>
      <c r="L222" s="131"/>
      <c r="N222" s="129" t="b">
        <f t="shared" si="9"/>
        <v>1</v>
      </c>
      <c r="O222" s="129" t="b">
        <f t="shared" si="10"/>
        <v>1</v>
      </c>
      <c r="P222" s="129" t="b">
        <f t="shared" si="11"/>
        <v>1</v>
      </c>
    </row>
    <row r="223" spans="1:16" x14ac:dyDescent="0.25">
      <c r="A223" t="str">
        <f>'[1]Missing (200405-2008)'!C55</f>
        <v>Age2_period1_LA9_Missing</v>
      </c>
      <c r="B223">
        <f>'[1]Missing (200405-2008)'!G55/'[1]Missing (200405-2008)'!H55</f>
        <v>3.2552498101002178E-2</v>
      </c>
      <c r="C223" s="2"/>
      <c r="J223" s="129" t="s">
        <v>337</v>
      </c>
      <c r="K223" s="129">
        <v>3.2552498101002178E-2</v>
      </c>
      <c r="L223" s="131"/>
      <c r="N223" s="129" t="b">
        <f t="shared" si="9"/>
        <v>1</v>
      </c>
      <c r="O223" s="129" t="b">
        <f t="shared" si="10"/>
        <v>1</v>
      </c>
      <c r="P223" s="129" t="b">
        <f t="shared" si="11"/>
        <v>1</v>
      </c>
    </row>
    <row r="224" spans="1:16" x14ac:dyDescent="0.25">
      <c r="A224" t="str">
        <f>'[1]Missing (200405-2008)'!C56</f>
        <v>Age2_period1_LA10_Missing</v>
      </c>
      <c r="B224">
        <f>'[1]Missing (200405-2008)'!G56/'[1]Missing (200405-2008)'!H56</f>
        <v>5.4501278772378516E-2</v>
      </c>
      <c r="C224" s="2"/>
      <c r="J224" s="129" t="s">
        <v>338</v>
      </c>
      <c r="K224" s="129">
        <v>5.4501278772378516E-2</v>
      </c>
      <c r="L224" s="131"/>
      <c r="N224" s="129" t="b">
        <f t="shared" si="9"/>
        <v>1</v>
      </c>
      <c r="O224" s="129" t="b">
        <f t="shared" si="10"/>
        <v>1</v>
      </c>
      <c r="P224" s="129" t="b">
        <f t="shared" si="11"/>
        <v>1</v>
      </c>
    </row>
    <row r="225" spans="1:16" x14ac:dyDescent="0.25">
      <c r="A225" t="str">
        <f>'[1]Missing (200405-2008)'!C57</f>
        <v>Age2_period1_LA11_Missing</v>
      </c>
      <c r="B225">
        <f>'[1]Missing (200405-2008)'!G57/'[1]Missing (200405-2008)'!H57</f>
        <v>4.3504109109984264E-2</v>
      </c>
      <c r="C225" s="2"/>
      <c r="J225" s="129" t="s">
        <v>339</v>
      </c>
      <c r="K225" s="129">
        <v>4.3504109109984264E-2</v>
      </c>
      <c r="L225" s="131"/>
      <c r="N225" s="129" t="b">
        <f t="shared" si="9"/>
        <v>1</v>
      </c>
      <c r="O225" s="129" t="b">
        <f t="shared" si="10"/>
        <v>1</v>
      </c>
      <c r="P225" s="129" t="b">
        <f t="shared" si="11"/>
        <v>1</v>
      </c>
    </row>
    <row r="226" spans="1:16" x14ac:dyDescent="0.25">
      <c r="A226" t="str">
        <f>'[1]Missing (200405-2008)'!C58</f>
        <v>Age2_period1_LA12_Missing</v>
      </c>
      <c r="B226">
        <f>'[1]Missing (200405-2008)'!G58/'[1]Missing (200405-2008)'!H58</f>
        <v>5.4325052379527089E-2</v>
      </c>
      <c r="C226" s="2"/>
      <c r="J226" s="129" t="s">
        <v>340</v>
      </c>
      <c r="K226" s="129">
        <v>5.4325052379527089E-2</v>
      </c>
      <c r="L226" s="131"/>
      <c r="N226" s="129" t="b">
        <f t="shared" si="9"/>
        <v>1</v>
      </c>
      <c r="O226" s="129" t="b">
        <f t="shared" si="10"/>
        <v>1</v>
      </c>
      <c r="P226" s="129" t="b">
        <f t="shared" si="11"/>
        <v>1</v>
      </c>
    </row>
    <row r="227" spans="1:16" x14ac:dyDescent="0.25">
      <c r="A227" t="str">
        <f>'[1]Missing (200405-2008)'!C59</f>
        <v>Age2_period1_LA13_Missing</v>
      </c>
      <c r="B227">
        <f>'[1]Missing (200405-2008)'!G59/'[1]Missing (200405-2008)'!H59</f>
        <v>4.8448460349542262E-2</v>
      </c>
      <c r="C227" s="2"/>
      <c r="J227" s="129" t="s">
        <v>341</v>
      </c>
      <c r="K227" s="129">
        <v>4.8448460349542262E-2</v>
      </c>
      <c r="L227" s="131"/>
      <c r="N227" s="129" t="b">
        <f t="shared" si="9"/>
        <v>1</v>
      </c>
      <c r="O227" s="129" t="b">
        <f t="shared" si="10"/>
        <v>1</v>
      </c>
      <c r="P227" s="129" t="b">
        <f t="shared" si="11"/>
        <v>1</v>
      </c>
    </row>
    <row r="228" spans="1:16" x14ac:dyDescent="0.25">
      <c r="A228" t="str">
        <f>'[1]Missing (200405-2008)'!C60</f>
        <v>Age2_period1_LA14_Missing</v>
      </c>
      <c r="B228">
        <f>'[1]Missing (200405-2008)'!G60/'[1]Missing (200405-2008)'!H60</f>
        <v>3.6110383974208835E-2</v>
      </c>
      <c r="C228" s="2"/>
      <c r="J228" s="129" t="s">
        <v>342</v>
      </c>
      <c r="K228" s="129">
        <v>3.6110383974208835E-2</v>
      </c>
      <c r="L228" s="131"/>
      <c r="N228" s="129" t="b">
        <f t="shared" si="9"/>
        <v>1</v>
      </c>
      <c r="O228" s="129" t="b">
        <f t="shared" si="10"/>
        <v>1</v>
      </c>
      <c r="P228" s="129" t="b">
        <f t="shared" si="11"/>
        <v>1</v>
      </c>
    </row>
    <row r="229" spans="1:16" x14ac:dyDescent="0.25">
      <c r="A229" t="str">
        <f>'[1]Missing (200405-2008)'!C61</f>
        <v>Age2_period1_LA15_Missing</v>
      </c>
      <c r="B229">
        <f>'[1]Missing (200405-2008)'!G61/'[1]Missing (200405-2008)'!H61</f>
        <v>5.3357998369599299E-2</v>
      </c>
      <c r="C229" s="2"/>
      <c r="J229" s="129" t="s">
        <v>343</v>
      </c>
      <c r="K229" s="129">
        <v>5.3357998369599299E-2</v>
      </c>
      <c r="L229" s="131"/>
      <c r="N229" s="129" t="b">
        <f t="shared" si="9"/>
        <v>1</v>
      </c>
      <c r="O229" s="129" t="b">
        <f t="shared" si="10"/>
        <v>1</v>
      </c>
      <c r="P229" s="129" t="b">
        <f t="shared" si="11"/>
        <v>1</v>
      </c>
    </row>
    <row r="230" spans="1:16" x14ac:dyDescent="0.25">
      <c r="A230" t="str">
        <f>'[1]Missing (200405-2008)'!C62</f>
        <v>Age2_period1_LA16_Missing</v>
      </c>
      <c r="B230">
        <f>'[1]Missing (200405-2008)'!G62/'[1]Missing (200405-2008)'!H62</f>
        <v>4.3317126483487227E-2</v>
      </c>
      <c r="C230" s="2"/>
      <c r="J230" s="129" t="s">
        <v>344</v>
      </c>
      <c r="K230" s="129">
        <v>4.3317126483487227E-2</v>
      </c>
      <c r="L230" s="131"/>
      <c r="N230" s="129" t="b">
        <f t="shared" si="9"/>
        <v>1</v>
      </c>
      <c r="O230" s="129" t="b">
        <f t="shared" si="10"/>
        <v>1</v>
      </c>
      <c r="P230" s="129" t="b">
        <f t="shared" si="11"/>
        <v>1</v>
      </c>
    </row>
    <row r="231" spans="1:16" x14ac:dyDescent="0.25">
      <c r="A231" t="str">
        <f>'[1]Missing (200405-2008)'!C63</f>
        <v>Age2_period1_LA17_Missing</v>
      </c>
      <c r="B231">
        <f>'[1]Missing (200405-2008)'!G63/'[1]Missing (200405-2008)'!H63</f>
        <v>5.0121872636091108E-2</v>
      </c>
      <c r="C231" s="2"/>
      <c r="J231" s="129" t="s">
        <v>345</v>
      </c>
      <c r="K231" s="129">
        <v>5.0121872636091108E-2</v>
      </c>
      <c r="L231" s="131"/>
      <c r="N231" s="129" t="b">
        <f t="shared" si="9"/>
        <v>1</v>
      </c>
      <c r="O231" s="129" t="b">
        <f t="shared" si="10"/>
        <v>1</v>
      </c>
      <c r="P231" s="129" t="b">
        <f t="shared" si="11"/>
        <v>1</v>
      </c>
    </row>
    <row r="232" spans="1:16" x14ac:dyDescent="0.25">
      <c r="A232" t="str">
        <f>'[1]Missing (200405-2008)'!C64</f>
        <v>Age2_period1_LA18_Missing</v>
      </c>
      <c r="B232">
        <f>'[1]Missing (200405-2008)'!G64/'[1]Missing (200405-2008)'!H64</f>
        <v>4.5725626781596897E-2</v>
      </c>
      <c r="C232" s="2"/>
      <c r="J232" s="129" t="s">
        <v>346</v>
      </c>
      <c r="K232" s="129">
        <v>4.5725626781596897E-2</v>
      </c>
      <c r="L232" s="131"/>
      <c r="N232" s="129" t="b">
        <f t="shared" si="9"/>
        <v>1</v>
      </c>
      <c r="O232" s="129" t="b">
        <f t="shared" si="10"/>
        <v>1</v>
      </c>
      <c r="P232" s="129" t="b">
        <f t="shared" si="11"/>
        <v>1</v>
      </c>
    </row>
    <row r="233" spans="1:16" x14ac:dyDescent="0.25">
      <c r="A233" t="str">
        <f>'[1]Missing (200405-2008)'!C65</f>
        <v>Age2_period1_LA19_Missing</v>
      </c>
      <c r="B233">
        <f>'[1]Missing (200405-2008)'!G65/'[1]Missing (200405-2008)'!H65</f>
        <v>6.0128231269398945E-2</v>
      </c>
      <c r="C233" s="2"/>
      <c r="J233" s="129" t="s">
        <v>347</v>
      </c>
      <c r="K233" s="129">
        <v>6.0128231269398945E-2</v>
      </c>
      <c r="L233" s="131"/>
      <c r="N233" s="129" t="b">
        <f t="shared" si="9"/>
        <v>1</v>
      </c>
      <c r="O233" s="129" t="b">
        <f t="shared" si="10"/>
        <v>1</v>
      </c>
      <c r="P233" s="129" t="b">
        <f t="shared" si="11"/>
        <v>1</v>
      </c>
    </row>
    <row r="234" spans="1:16" x14ac:dyDescent="0.25">
      <c r="A234" t="str">
        <f>'[1]Missing (200405-2008)'!C66</f>
        <v>Age2_period1_LA20_Missing</v>
      </c>
      <c r="B234">
        <f>'[1]Missing (200405-2008)'!G66/'[1]Missing (200405-2008)'!H66</f>
        <v>5.2014381856734578E-2</v>
      </c>
      <c r="C234" s="2"/>
      <c r="J234" s="129" t="s">
        <v>348</v>
      </c>
      <c r="K234" s="129">
        <v>5.2014381856734578E-2</v>
      </c>
      <c r="L234" s="131"/>
      <c r="N234" s="129" t="b">
        <f t="shared" si="9"/>
        <v>1</v>
      </c>
      <c r="O234" s="129" t="b">
        <f t="shared" si="10"/>
        <v>1</v>
      </c>
      <c r="P234" s="129" t="b">
        <f t="shared" si="11"/>
        <v>1</v>
      </c>
    </row>
    <row r="235" spans="1:16" x14ac:dyDescent="0.25">
      <c r="A235" t="str">
        <f>'[1]Missing (200405-2008)'!C67</f>
        <v>Age2_period1_LA21_Missing</v>
      </c>
      <c r="B235">
        <f>'[1]Missing (200405-2008)'!G67/'[1]Missing (200405-2008)'!H67</f>
        <v>5.0368916384794682E-2</v>
      </c>
      <c r="J235" s="129" t="s">
        <v>349</v>
      </c>
      <c r="K235" s="129">
        <v>5.0368916384794682E-2</v>
      </c>
      <c r="N235" s="129" t="b">
        <f t="shared" si="9"/>
        <v>1</v>
      </c>
      <c r="O235" s="129" t="b">
        <f t="shared" si="10"/>
        <v>1</v>
      </c>
      <c r="P235" s="129" t="b">
        <f t="shared" si="11"/>
        <v>1</v>
      </c>
    </row>
    <row r="236" spans="1:16" x14ac:dyDescent="0.25">
      <c r="A236" t="str">
        <f>'[1]Missing (200405-2008)'!C68</f>
        <v>Age2_period1_LA22_Missing</v>
      </c>
      <c r="B236">
        <f>'[1]Missing (200405-2008)'!G68/'[1]Missing (200405-2008)'!H68</f>
        <v>5.6207068887365035E-2</v>
      </c>
      <c r="J236" s="129" t="s">
        <v>350</v>
      </c>
      <c r="K236" s="129">
        <v>5.6207068887365035E-2</v>
      </c>
      <c r="N236" s="129" t="b">
        <f t="shared" si="9"/>
        <v>1</v>
      </c>
      <c r="O236" s="129" t="b">
        <f t="shared" si="10"/>
        <v>1</v>
      </c>
      <c r="P236" s="129" t="b">
        <f t="shared" si="11"/>
        <v>1</v>
      </c>
    </row>
    <row r="237" spans="1:16" x14ac:dyDescent="0.25">
      <c r="A237" t="str">
        <f>'[1]Missing (200405-2008)'!C69</f>
        <v>Age2_period1_HB1_Missing</v>
      </c>
      <c r="B237">
        <f>'[1]Missing (200405-2008)'!G69/'[1]Missing (200405-2008)'!H69</f>
        <v>5.3336387870709767E-2</v>
      </c>
      <c r="J237" s="129" t="s">
        <v>351</v>
      </c>
      <c r="K237" s="129">
        <v>5.3336387870709767E-2</v>
      </c>
      <c r="N237" s="129" t="b">
        <f t="shared" si="9"/>
        <v>1</v>
      </c>
      <c r="O237" s="129" t="b">
        <f t="shared" si="10"/>
        <v>1</v>
      </c>
      <c r="P237" s="129" t="b">
        <f t="shared" si="11"/>
        <v>1</v>
      </c>
    </row>
    <row r="238" spans="1:16" x14ac:dyDescent="0.25">
      <c r="A238" t="str">
        <f>'[1]Missing (200405-2008)'!C70</f>
        <v>Age2_period1_HB2_Missing</v>
      </c>
      <c r="B238">
        <f>'[1]Missing (200405-2008)'!G70/'[1]Missing (200405-2008)'!H70</f>
        <v>4.620616723147547E-2</v>
      </c>
      <c r="J238" s="129" t="s">
        <v>352</v>
      </c>
      <c r="K238" s="129">
        <v>4.620616723147547E-2</v>
      </c>
      <c r="N238" s="129" t="b">
        <f t="shared" si="9"/>
        <v>1</v>
      </c>
      <c r="O238" s="129" t="b">
        <f t="shared" si="10"/>
        <v>1</v>
      </c>
      <c r="P238" s="129" t="b">
        <f t="shared" si="11"/>
        <v>1</v>
      </c>
    </row>
    <row r="239" spans="1:16" x14ac:dyDescent="0.25">
      <c r="A239" t="str">
        <f>'[1]Missing (200405-2008)'!C71</f>
        <v>Age2_period1_HB3_Missing</v>
      </c>
      <c r="B239">
        <f>'[1]Missing (200405-2008)'!G71/'[1]Missing (200405-2008)'!H71</f>
        <v>3.195473465743736E-2</v>
      </c>
      <c r="C239" s="2"/>
      <c r="J239" s="129" t="s">
        <v>353</v>
      </c>
      <c r="K239" s="129">
        <v>3.195473465743736E-2</v>
      </c>
      <c r="L239" s="131"/>
      <c r="N239" s="129" t="b">
        <f t="shared" si="9"/>
        <v>1</v>
      </c>
      <c r="O239" s="129" t="b">
        <f t="shared" si="10"/>
        <v>1</v>
      </c>
      <c r="P239" s="129" t="b">
        <f t="shared" si="11"/>
        <v>1</v>
      </c>
    </row>
    <row r="240" spans="1:16" x14ac:dyDescent="0.25">
      <c r="A240" t="str">
        <f>'[1]Missing (200405-2008)'!C72</f>
        <v>Age2_period1_HB4_Missing</v>
      </c>
      <c r="B240">
        <f>'[1]Missing (200405-2008)'!G72/'[1]Missing (200405-2008)'!H72</f>
        <v>4.7822901735945209E-2</v>
      </c>
      <c r="C240" s="2"/>
      <c r="J240" s="129" t="s">
        <v>354</v>
      </c>
      <c r="K240" s="129">
        <v>4.7822901735945209E-2</v>
      </c>
      <c r="L240" s="131"/>
      <c r="N240" s="129" t="b">
        <f t="shared" si="9"/>
        <v>1</v>
      </c>
      <c r="O240" s="129" t="b">
        <f t="shared" si="10"/>
        <v>1</v>
      </c>
      <c r="P240" s="129" t="b">
        <f t="shared" si="11"/>
        <v>1</v>
      </c>
    </row>
    <row r="241" spans="1:16" x14ac:dyDescent="0.25">
      <c r="A241" t="str">
        <f>'[1]Missing (200405-2008)'!C73</f>
        <v>Age2_period1_HB5_Missing</v>
      </c>
      <c r="B241">
        <f>'[1]Missing (200405-2008)'!G73/'[1]Missing (200405-2008)'!H73</f>
        <v>4.4678335042677562E-2</v>
      </c>
      <c r="J241" s="129" t="s">
        <v>355</v>
      </c>
      <c r="K241" s="129">
        <v>4.4678335042677562E-2</v>
      </c>
      <c r="N241" s="129" t="b">
        <f t="shared" si="9"/>
        <v>1</v>
      </c>
      <c r="O241" s="129" t="b">
        <f t="shared" si="10"/>
        <v>1</v>
      </c>
      <c r="P241" s="129" t="b">
        <f t="shared" si="11"/>
        <v>1</v>
      </c>
    </row>
    <row r="242" spans="1:16" x14ac:dyDescent="0.25">
      <c r="A242" t="str">
        <f>'[1]Missing (200405-2008)'!C74</f>
        <v>Age2_period1_HB6_Missing</v>
      </c>
      <c r="B242">
        <f>'[1]Missing (200405-2008)'!G74/'[1]Missing (200405-2008)'!H74</f>
        <v>4.7967696895523416E-2</v>
      </c>
      <c r="J242" s="129" t="s">
        <v>356</v>
      </c>
      <c r="K242" s="129">
        <v>4.7967696895523416E-2</v>
      </c>
      <c r="N242" s="129" t="b">
        <f t="shared" si="9"/>
        <v>1</v>
      </c>
      <c r="O242" s="129" t="b">
        <f t="shared" si="10"/>
        <v>1</v>
      </c>
      <c r="P242" s="129" t="b">
        <f t="shared" si="11"/>
        <v>1</v>
      </c>
    </row>
    <row r="243" spans="1:16" x14ac:dyDescent="0.25">
      <c r="A243" t="str">
        <f>'[1]Missing (200405-2008)'!C75</f>
        <v>Age2_period1_HB7_Missing</v>
      </c>
      <c r="B243">
        <f>'[1]Missing (200405-2008)'!G75/'[1]Missing (200405-2008)'!H75</f>
        <v>5.1952163923092785E-2</v>
      </c>
      <c r="C243" s="3"/>
      <c r="J243" s="129" t="s">
        <v>357</v>
      </c>
      <c r="K243" s="129">
        <v>5.1952163923092785E-2</v>
      </c>
      <c r="L243" s="132"/>
      <c r="N243" s="129" t="b">
        <f t="shared" si="9"/>
        <v>1</v>
      </c>
      <c r="O243" s="129" t="b">
        <f t="shared" si="10"/>
        <v>1</v>
      </c>
      <c r="P243" s="129" t="b">
        <f t="shared" si="11"/>
        <v>1</v>
      </c>
    </row>
    <row r="244" spans="1:16" x14ac:dyDescent="0.25">
      <c r="A244" t="str">
        <f>'[1]Missing (200405-2008)'!C76</f>
        <v>Age2_period1_Wales_Missing</v>
      </c>
      <c r="B244">
        <f>'[1]Missing (200405-2008)'!G76/'[1]Missing (200405-2008)'!H76</f>
        <v>4.8642012277287018E-2</v>
      </c>
      <c r="C244" s="4"/>
      <c r="D244" s="4"/>
      <c r="J244" s="129" t="s">
        <v>358</v>
      </c>
      <c r="K244" s="129">
        <v>4.8642012277287018E-2</v>
      </c>
      <c r="L244" s="133"/>
      <c r="M244" s="133"/>
      <c r="N244" s="129" t="b">
        <f t="shared" si="9"/>
        <v>1</v>
      </c>
      <c r="O244" s="129" t="b">
        <f t="shared" si="10"/>
        <v>1</v>
      </c>
      <c r="P244" s="129" t="b">
        <f t="shared" si="11"/>
        <v>1</v>
      </c>
    </row>
    <row r="245" spans="1:16" x14ac:dyDescent="0.25">
      <c r="A245" t="str">
        <f>'[1]Missing (200405-2008)'!C85</f>
        <v>Age3_period1_LA1_Missing</v>
      </c>
      <c r="B245">
        <f>'[1]Missing (200405-2008)'!G85/'[1]Missing (200405-2008)'!H85</f>
        <v>6.3825988633320438E-2</v>
      </c>
      <c r="C245" s="4"/>
      <c r="D245" s="4"/>
      <c r="J245" s="129" t="s">
        <v>359</v>
      </c>
      <c r="K245" s="129">
        <v>6.3825988633320438E-2</v>
      </c>
      <c r="L245" s="133"/>
      <c r="M245" s="133"/>
      <c r="N245" s="129" t="b">
        <f t="shared" si="9"/>
        <v>1</v>
      </c>
      <c r="O245" s="129" t="b">
        <f t="shared" si="10"/>
        <v>1</v>
      </c>
      <c r="P245" s="129" t="b">
        <f t="shared" si="11"/>
        <v>1</v>
      </c>
    </row>
    <row r="246" spans="1:16" x14ac:dyDescent="0.25">
      <c r="A246" t="str">
        <f>'[1]Missing (200405-2008)'!C86</f>
        <v>Age3_period1_LA2_Missing</v>
      </c>
      <c r="B246">
        <f>'[1]Missing (200405-2008)'!G86/'[1]Missing (200405-2008)'!H86</f>
        <v>5.1210345380381543E-2</v>
      </c>
      <c r="C246" s="4"/>
      <c r="D246" s="4"/>
      <c r="J246" s="129" t="s">
        <v>360</v>
      </c>
      <c r="K246" s="129">
        <v>5.1210345380381543E-2</v>
      </c>
      <c r="L246" s="133"/>
      <c r="M246" s="133"/>
      <c r="N246" s="129" t="b">
        <f t="shared" si="9"/>
        <v>1</v>
      </c>
      <c r="O246" s="129" t="b">
        <f t="shared" si="10"/>
        <v>1</v>
      </c>
      <c r="P246" s="129" t="b">
        <f t="shared" si="11"/>
        <v>1</v>
      </c>
    </row>
    <row r="247" spans="1:16" x14ac:dyDescent="0.25">
      <c r="A247" t="str">
        <f>'[1]Missing (200405-2008)'!C87</f>
        <v>Age3_period1_LA3_Missing</v>
      </c>
      <c r="B247">
        <f>'[1]Missing (200405-2008)'!G87/'[1]Missing (200405-2008)'!H87</f>
        <v>6.5216341121721075E-2</v>
      </c>
      <c r="C247" s="4"/>
      <c r="D247" s="4"/>
      <c r="J247" s="129" t="s">
        <v>361</v>
      </c>
      <c r="K247" s="129">
        <v>6.5216341121721075E-2</v>
      </c>
      <c r="L247" s="133"/>
      <c r="M247" s="133"/>
      <c r="N247" s="129" t="b">
        <f t="shared" si="9"/>
        <v>1</v>
      </c>
      <c r="O247" s="129" t="b">
        <f t="shared" si="10"/>
        <v>1</v>
      </c>
      <c r="P247" s="129" t="b">
        <f t="shared" si="11"/>
        <v>1</v>
      </c>
    </row>
    <row r="248" spans="1:16" x14ac:dyDescent="0.25">
      <c r="A248" t="str">
        <f>'[1]Missing (200405-2008)'!C88</f>
        <v>Age3_period1_LA4_Missing</v>
      </c>
      <c r="B248">
        <f>'[1]Missing (200405-2008)'!G88/'[1]Missing (200405-2008)'!H88</f>
        <v>7.0424626348609326E-2</v>
      </c>
      <c r="C248" s="4"/>
      <c r="D248" s="4"/>
      <c r="J248" s="129" t="s">
        <v>362</v>
      </c>
      <c r="K248" s="129">
        <v>7.0424626348609326E-2</v>
      </c>
      <c r="L248" s="133"/>
      <c r="M248" s="133"/>
      <c r="N248" s="129" t="b">
        <f t="shared" si="9"/>
        <v>1</v>
      </c>
      <c r="O248" s="129" t="b">
        <f t="shared" si="10"/>
        <v>1</v>
      </c>
      <c r="P248" s="129" t="b">
        <f t="shared" si="11"/>
        <v>1</v>
      </c>
    </row>
    <row r="249" spans="1:16" x14ac:dyDescent="0.25">
      <c r="A249" t="str">
        <f>'[1]Missing (200405-2008)'!C89</f>
        <v>Age3_period1_LA5_Missing</v>
      </c>
      <c r="B249">
        <f>'[1]Missing (200405-2008)'!G89/'[1]Missing (200405-2008)'!H89</f>
        <v>7.840635707516222E-2</v>
      </c>
      <c r="C249" s="4"/>
      <c r="D249" s="4"/>
      <c r="J249" s="129" t="s">
        <v>363</v>
      </c>
      <c r="K249" s="129">
        <v>7.840635707516222E-2</v>
      </c>
      <c r="L249" s="133"/>
      <c r="M249" s="133"/>
      <c r="N249" s="129" t="b">
        <f t="shared" si="9"/>
        <v>1</v>
      </c>
      <c r="O249" s="129" t="b">
        <f t="shared" si="10"/>
        <v>1</v>
      </c>
      <c r="P249" s="129" t="b">
        <f t="shared" si="11"/>
        <v>1</v>
      </c>
    </row>
    <row r="250" spans="1:16" x14ac:dyDescent="0.25">
      <c r="A250" t="str">
        <f>'[1]Missing (200405-2008)'!C90</f>
        <v>Age3_period1_LA6_Missing</v>
      </c>
      <c r="B250">
        <f>'[1]Missing (200405-2008)'!G90/'[1]Missing (200405-2008)'!H90</f>
        <v>6.3438818954236323E-2</v>
      </c>
      <c r="C250" s="4"/>
      <c r="D250" s="4"/>
      <c r="J250" s="129" t="s">
        <v>364</v>
      </c>
      <c r="K250" s="129">
        <v>6.3438818954236323E-2</v>
      </c>
      <c r="L250" s="133"/>
      <c r="M250" s="133"/>
      <c r="N250" s="129" t="b">
        <f t="shared" si="9"/>
        <v>1</v>
      </c>
      <c r="O250" s="129" t="b">
        <f t="shared" si="10"/>
        <v>1</v>
      </c>
      <c r="P250" s="129" t="b">
        <f t="shared" si="11"/>
        <v>1</v>
      </c>
    </row>
    <row r="251" spans="1:16" x14ac:dyDescent="0.25">
      <c r="A251" t="str">
        <f>'[1]Missing (200405-2008)'!C91</f>
        <v>Age3_period1_LA7_Missing</v>
      </c>
      <c r="B251">
        <f>'[1]Missing (200405-2008)'!G91/'[1]Missing (200405-2008)'!H91</f>
        <v>7.3802044157338167E-2</v>
      </c>
      <c r="C251" s="4"/>
      <c r="D251" s="4"/>
      <c r="J251" s="129" t="s">
        <v>365</v>
      </c>
      <c r="K251" s="129">
        <v>7.3802044157338167E-2</v>
      </c>
      <c r="L251" s="133"/>
      <c r="M251" s="133"/>
      <c r="N251" s="129" t="b">
        <f t="shared" si="9"/>
        <v>1</v>
      </c>
      <c r="O251" s="129" t="b">
        <f t="shared" si="10"/>
        <v>1</v>
      </c>
      <c r="P251" s="129" t="b">
        <f t="shared" si="11"/>
        <v>1</v>
      </c>
    </row>
    <row r="252" spans="1:16" x14ac:dyDescent="0.25">
      <c r="A252" t="str">
        <f>'[1]Missing (200405-2008)'!C92</f>
        <v>Age3_period1_LA8_Missing</v>
      </c>
      <c r="B252">
        <f>'[1]Missing (200405-2008)'!G92/'[1]Missing (200405-2008)'!H92</f>
        <v>6.0283498261567266E-2</v>
      </c>
      <c r="C252" s="4"/>
      <c r="D252" s="4"/>
      <c r="J252" s="129" t="s">
        <v>366</v>
      </c>
      <c r="K252" s="129">
        <v>6.0283498261567266E-2</v>
      </c>
      <c r="L252" s="133"/>
      <c r="M252" s="133"/>
      <c r="N252" s="129" t="b">
        <f t="shared" si="9"/>
        <v>1</v>
      </c>
      <c r="O252" s="129" t="b">
        <f t="shared" si="10"/>
        <v>1</v>
      </c>
      <c r="P252" s="129" t="b">
        <f t="shared" si="11"/>
        <v>1</v>
      </c>
    </row>
    <row r="253" spans="1:16" x14ac:dyDescent="0.25">
      <c r="A253" t="str">
        <f>'[1]Missing (200405-2008)'!C93</f>
        <v>Age3_period1_LA9_Missing</v>
      </c>
      <c r="B253">
        <f>'[1]Missing (200405-2008)'!G93/'[1]Missing (200405-2008)'!H93</f>
        <v>7.0506405944979408E-2</v>
      </c>
      <c r="C253" s="4"/>
      <c r="D253" s="4"/>
      <c r="J253" s="129" t="s">
        <v>367</v>
      </c>
      <c r="K253" s="129">
        <v>7.0506405944979408E-2</v>
      </c>
      <c r="L253" s="133"/>
      <c r="M253" s="133"/>
      <c r="N253" s="129" t="b">
        <f t="shared" si="9"/>
        <v>1</v>
      </c>
      <c r="O253" s="129" t="b">
        <f t="shared" si="10"/>
        <v>1</v>
      </c>
      <c r="P253" s="129" t="b">
        <f t="shared" si="11"/>
        <v>1</v>
      </c>
    </row>
    <row r="254" spans="1:16" x14ac:dyDescent="0.25">
      <c r="A254" t="str">
        <f>'[1]Missing (200405-2008)'!C94</f>
        <v>Age3_period1_LA10_Missing</v>
      </c>
      <c r="B254">
        <f>'[1]Missing (200405-2008)'!G94/'[1]Missing (200405-2008)'!H94</f>
        <v>6.5351298288007426E-2</v>
      </c>
      <c r="C254" s="4"/>
      <c r="D254" s="4"/>
      <c r="J254" s="129" t="s">
        <v>368</v>
      </c>
      <c r="K254" s="129">
        <v>6.5351298288007426E-2</v>
      </c>
      <c r="L254" s="133"/>
      <c r="M254" s="133"/>
      <c r="N254" s="129" t="b">
        <f t="shared" si="9"/>
        <v>1</v>
      </c>
      <c r="O254" s="129" t="b">
        <f t="shared" si="10"/>
        <v>1</v>
      </c>
      <c r="P254" s="129" t="b">
        <f t="shared" si="11"/>
        <v>1</v>
      </c>
    </row>
    <row r="255" spans="1:16" x14ac:dyDescent="0.25">
      <c r="A255" t="str">
        <f>'[1]Missing (200405-2008)'!C95</f>
        <v>Age3_period1_LA11_Missing</v>
      </c>
      <c r="B255">
        <f>'[1]Missing (200405-2008)'!G95/'[1]Missing (200405-2008)'!H95</f>
        <v>5.8640519464878915E-2</v>
      </c>
      <c r="C255" s="4"/>
      <c r="D255" s="4"/>
      <c r="J255" s="129" t="s">
        <v>369</v>
      </c>
      <c r="K255" s="129">
        <v>5.8640519464878915E-2</v>
      </c>
      <c r="L255" s="133"/>
      <c r="M255" s="133"/>
      <c r="N255" s="129" t="b">
        <f t="shared" si="9"/>
        <v>1</v>
      </c>
      <c r="O255" s="129" t="b">
        <f t="shared" si="10"/>
        <v>1</v>
      </c>
      <c r="P255" s="129" t="b">
        <f t="shared" si="11"/>
        <v>1</v>
      </c>
    </row>
    <row r="256" spans="1:16" x14ac:dyDescent="0.25">
      <c r="A256" t="str">
        <f>'[1]Missing (200405-2008)'!C96</f>
        <v>Age3_period1_LA12_Missing</v>
      </c>
      <c r="B256">
        <f>'[1]Missing (200405-2008)'!G96/'[1]Missing (200405-2008)'!H96</f>
        <v>5.2298394584465793E-2</v>
      </c>
      <c r="C256" s="4"/>
      <c r="D256" s="4"/>
      <c r="J256" s="129" t="s">
        <v>370</v>
      </c>
      <c r="K256" s="129">
        <v>5.2298394584465793E-2</v>
      </c>
      <c r="L256" s="133"/>
      <c r="M256" s="133"/>
      <c r="N256" s="129" t="b">
        <f t="shared" si="9"/>
        <v>1</v>
      </c>
      <c r="O256" s="129" t="b">
        <f t="shared" si="10"/>
        <v>1</v>
      </c>
      <c r="P256" s="129" t="b">
        <f t="shared" si="11"/>
        <v>1</v>
      </c>
    </row>
    <row r="257" spans="1:16" x14ac:dyDescent="0.25">
      <c r="A257" t="str">
        <f>'[1]Missing (200405-2008)'!C97</f>
        <v>Age3_period1_LA13_Missing</v>
      </c>
      <c r="B257">
        <f>'[1]Missing (200405-2008)'!G97/'[1]Missing (200405-2008)'!H97</f>
        <v>5.893382868358335E-2</v>
      </c>
      <c r="C257" s="4"/>
      <c r="D257" s="4"/>
      <c r="J257" s="129" t="s">
        <v>371</v>
      </c>
      <c r="K257" s="129">
        <v>5.893382868358335E-2</v>
      </c>
      <c r="L257" s="133"/>
      <c r="M257" s="133"/>
      <c r="N257" s="129" t="b">
        <f t="shared" si="9"/>
        <v>1</v>
      </c>
      <c r="O257" s="129" t="b">
        <f t="shared" si="10"/>
        <v>1</v>
      </c>
      <c r="P257" s="129" t="b">
        <f t="shared" si="11"/>
        <v>1</v>
      </c>
    </row>
    <row r="258" spans="1:16" x14ac:dyDescent="0.25">
      <c r="A258" t="str">
        <f>'[1]Missing (200405-2008)'!C98</f>
        <v>Age3_period1_LA14_Missing</v>
      </c>
      <c r="B258">
        <f>'[1]Missing (200405-2008)'!G98/'[1]Missing (200405-2008)'!H98</f>
        <v>6.8824228028503576E-2</v>
      </c>
      <c r="C258" s="4"/>
      <c r="D258" s="4"/>
      <c r="J258" s="129" t="s">
        <v>372</v>
      </c>
      <c r="K258" s="129">
        <v>6.8824228028503576E-2</v>
      </c>
      <c r="L258" s="133"/>
      <c r="M258" s="133"/>
      <c r="N258" s="129" t="b">
        <f t="shared" si="9"/>
        <v>1</v>
      </c>
      <c r="O258" s="129" t="b">
        <f t="shared" si="10"/>
        <v>1</v>
      </c>
      <c r="P258" s="129" t="b">
        <f t="shared" si="11"/>
        <v>1</v>
      </c>
    </row>
    <row r="259" spans="1:16" x14ac:dyDescent="0.25">
      <c r="A259" t="str">
        <f>'[1]Missing (200405-2008)'!C99</f>
        <v>Age3_period1_LA15_Missing</v>
      </c>
      <c r="B259">
        <f>'[1]Missing (200405-2008)'!G99/'[1]Missing (200405-2008)'!H99</f>
        <v>6.2430279277767356E-2</v>
      </c>
      <c r="C259" s="4"/>
      <c r="D259" s="4"/>
      <c r="J259" s="129" t="s">
        <v>373</v>
      </c>
      <c r="K259" s="129">
        <v>6.2430279277767356E-2</v>
      </c>
      <c r="L259" s="133"/>
      <c r="M259" s="133"/>
      <c r="N259" s="129" t="b">
        <f t="shared" si="9"/>
        <v>1</v>
      </c>
      <c r="O259" s="129" t="b">
        <f t="shared" si="10"/>
        <v>1</v>
      </c>
      <c r="P259" s="129" t="b">
        <f t="shared" si="11"/>
        <v>1</v>
      </c>
    </row>
    <row r="260" spans="1:16" x14ac:dyDescent="0.25">
      <c r="A260" t="str">
        <f>'[1]Missing (200405-2008)'!C100</f>
        <v>Age3_period1_LA16_Missing</v>
      </c>
      <c r="B260">
        <f>'[1]Missing (200405-2008)'!G100/'[1]Missing (200405-2008)'!H100</f>
        <v>8.5646368721690694E-2</v>
      </c>
      <c r="C260" s="4"/>
      <c r="D260" s="4"/>
      <c r="J260" s="129" t="s">
        <v>374</v>
      </c>
      <c r="K260" s="129">
        <v>8.5646368721690694E-2</v>
      </c>
      <c r="L260" s="133"/>
      <c r="M260" s="133"/>
      <c r="N260" s="129" t="b">
        <f t="shared" si="9"/>
        <v>1</v>
      </c>
      <c r="O260" s="129" t="b">
        <f t="shared" si="10"/>
        <v>1</v>
      </c>
      <c r="P260" s="129" t="b">
        <f t="shared" si="11"/>
        <v>1</v>
      </c>
    </row>
    <row r="261" spans="1:16" x14ac:dyDescent="0.25">
      <c r="A261" t="str">
        <f>'[1]Missing (200405-2008)'!C101</f>
        <v>Age3_period1_LA17_Missing</v>
      </c>
      <c r="B261">
        <f>'[1]Missing (200405-2008)'!G101/'[1]Missing (200405-2008)'!H101</f>
        <v>6.6319960376423973E-2</v>
      </c>
      <c r="C261" s="4"/>
      <c r="D261" s="4"/>
      <c r="J261" s="129" t="s">
        <v>375</v>
      </c>
      <c r="K261" s="129">
        <v>6.6319960376423973E-2</v>
      </c>
      <c r="L261" s="133"/>
      <c r="M261" s="133"/>
      <c r="N261" s="129" t="b">
        <f t="shared" ref="N261:N324" si="12">J261=A261</f>
        <v>1</v>
      </c>
      <c r="O261" s="129" t="b">
        <f t="shared" ref="O261:O324" si="13">K261=B261</f>
        <v>1</v>
      </c>
      <c r="P261" s="129" t="b">
        <f t="shared" ref="P261:P324" si="14">K261=VLOOKUP(J261,$A$4:$B$724,2,FALSE)</f>
        <v>1</v>
      </c>
    </row>
    <row r="262" spans="1:16" x14ac:dyDescent="0.25">
      <c r="A262" t="str">
        <f>'[1]Missing (200405-2008)'!C102</f>
        <v>Age3_period1_LA18_Missing</v>
      </c>
      <c r="B262">
        <f>'[1]Missing (200405-2008)'!G102/'[1]Missing (200405-2008)'!H102</f>
        <v>6.4567146761662003E-2</v>
      </c>
      <c r="C262" s="4"/>
      <c r="D262" s="4"/>
      <c r="J262" s="129" t="s">
        <v>376</v>
      </c>
      <c r="K262" s="129">
        <v>6.4567146761662003E-2</v>
      </c>
      <c r="L262" s="133"/>
      <c r="M262" s="133"/>
      <c r="N262" s="129" t="b">
        <f t="shared" si="12"/>
        <v>1</v>
      </c>
      <c r="O262" s="129" t="b">
        <f t="shared" si="13"/>
        <v>1</v>
      </c>
      <c r="P262" s="129" t="b">
        <f t="shared" si="14"/>
        <v>1</v>
      </c>
    </row>
    <row r="263" spans="1:16" x14ac:dyDescent="0.25">
      <c r="A263" t="str">
        <f>'[1]Missing (200405-2008)'!C103</f>
        <v>Age3_period1_LA19_Missing</v>
      </c>
      <c r="B263">
        <f>'[1]Missing (200405-2008)'!G103/'[1]Missing (200405-2008)'!H103</f>
        <v>7.3296914004558442E-2</v>
      </c>
      <c r="C263" s="4"/>
      <c r="D263" s="4"/>
      <c r="J263" s="129" t="s">
        <v>377</v>
      </c>
      <c r="K263" s="129">
        <v>7.3296914004558442E-2</v>
      </c>
      <c r="L263" s="133"/>
      <c r="M263" s="133"/>
      <c r="N263" s="129" t="b">
        <f t="shared" si="12"/>
        <v>1</v>
      </c>
      <c r="O263" s="129" t="b">
        <f t="shared" si="13"/>
        <v>1</v>
      </c>
      <c r="P263" s="129" t="b">
        <f t="shared" si="14"/>
        <v>1</v>
      </c>
    </row>
    <row r="264" spans="1:16" x14ac:dyDescent="0.25">
      <c r="A264" t="str">
        <f>'[1]Missing (200405-2008)'!C104</f>
        <v>Age3_period1_LA20_Missing</v>
      </c>
      <c r="B264">
        <f>'[1]Missing (200405-2008)'!G104/'[1]Missing (200405-2008)'!H104</f>
        <v>6.8525160308662098E-2</v>
      </c>
      <c r="C264" s="4"/>
      <c r="D264" s="4"/>
      <c r="J264" s="129" t="s">
        <v>378</v>
      </c>
      <c r="K264" s="129">
        <v>6.8525160308662098E-2</v>
      </c>
      <c r="L264" s="133"/>
      <c r="M264" s="133"/>
      <c r="N264" s="129" t="b">
        <f t="shared" si="12"/>
        <v>1</v>
      </c>
      <c r="O264" s="129" t="b">
        <f t="shared" si="13"/>
        <v>1</v>
      </c>
      <c r="P264" s="129" t="b">
        <f t="shared" si="14"/>
        <v>1</v>
      </c>
    </row>
    <row r="265" spans="1:16" x14ac:dyDescent="0.25">
      <c r="A265" t="str">
        <f>'[1]Missing (200405-2008)'!C105</f>
        <v>Age3_period1_LA21_Missing</v>
      </c>
      <c r="B265">
        <f>'[1]Missing (200405-2008)'!G105/'[1]Missing (200405-2008)'!H105</f>
        <v>6.19530113650371E-2</v>
      </c>
      <c r="C265" s="4"/>
      <c r="D265" s="4"/>
      <c r="J265" s="129" t="s">
        <v>379</v>
      </c>
      <c r="K265" s="129">
        <v>6.19530113650371E-2</v>
      </c>
      <c r="L265" s="133"/>
      <c r="M265" s="133"/>
      <c r="N265" s="129" t="b">
        <f t="shared" si="12"/>
        <v>1</v>
      </c>
      <c r="O265" s="129" t="b">
        <f t="shared" si="13"/>
        <v>1</v>
      </c>
      <c r="P265" s="129" t="b">
        <f t="shared" si="14"/>
        <v>1</v>
      </c>
    </row>
    <row r="266" spans="1:16" x14ac:dyDescent="0.25">
      <c r="A266" t="str">
        <f>'[1]Missing (200405-2008)'!C106</f>
        <v>Age3_period1_LA22_Missing</v>
      </c>
      <c r="B266">
        <f>'[1]Missing (200405-2008)'!G106/'[1]Missing (200405-2008)'!H106</f>
        <v>8.5906920123607067E-2</v>
      </c>
      <c r="C266" s="4"/>
      <c r="D266" s="4"/>
      <c r="J266" s="129" t="s">
        <v>380</v>
      </c>
      <c r="K266" s="129">
        <v>8.5906920123607067E-2</v>
      </c>
      <c r="L266" s="133"/>
      <c r="M266" s="133"/>
      <c r="N266" s="129" t="b">
        <f t="shared" si="12"/>
        <v>1</v>
      </c>
      <c r="O266" s="129" t="b">
        <f t="shared" si="13"/>
        <v>1</v>
      </c>
      <c r="P266" s="129" t="b">
        <f t="shared" si="14"/>
        <v>1</v>
      </c>
    </row>
    <row r="267" spans="1:16" x14ac:dyDescent="0.25">
      <c r="A267" t="str">
        <f>'[1]Missing (200405-2008)'!C107</f>
        <v>Age3_period1_HB1_Missing</v>
      </c>
      <c r="B267">
        <f>'[1]Missing (200405-2008)'!G107/'[1]Missing (200405-2008)'!H107</f>
        <v>6.5228860095890642E-2</v>
      </c>
      <c r="C267" s="4"/>
      <c r="D267" s="4"/>
      <c r="J267" s="129" t="s">
        <v>381</v>
      </c>
      <c r="K267" s="129">
        <v>6.5228860095890642E-2</v>
      </c>
      <c r="L267" s="133"/>
      <c r="M267" s="133"/>
      <c r="N267" s="129" t="b">
        <f t="shared" si="12"/>
        <v>1</v>
      </c>
      <c r="O267" s="129" t="b">
        <f t="shared" si="13"/>
        <v>1</v>
      </c>
      <c r="P267" s="129" t="b">
        <f t="shared" si="14"/>
        <v>1</v>
      </c>
    </row>
    <row r="268" spans="1:16" x14ac:dyDescent="0.25">
      <c r="A268" t="str">
        <f>'[1]Missing (200405-2008)'!C108</f>
        <v>Age3_period1_HB2_Missing</v>
      </c>
      <c r="B268">
        <f>'[1]Missing (200405-2008)'!G108/'[1]Missing (200405-2008)'!H108</f>
        <v>6.600400944260372E-2</v>
      </c>
      <c r="C268" s="4"/>
      <c r="D268" s="4"/>
      <c r="J268" s="129" t="s">
        <v>382</v>
      </c>
      <c r="K268" s="129">
        <v>6.600400944260372E-2</v>
      </c>
      <c r="L268" s="133"/>
      <c r="M268" s="133"/>
      <c r="N268" s="129" t="b">
        <f t="shared" si="12"/>
        <v>1</v>
      </c>
      <c r="O268" s="129" t="b">
        <f t="shared" si="13"/>
        <v>1</v>
      </c>
      <c r="P268" s="129" t="b">
        <f t="shared" si="14"/>
        <v>1</v>
      </c>
    </row>
    <row r="269" spans="1:16" x14ac:dyDescent="0.25">
      <c r="A269" t="str">
        <f>'[1]Missing (200405-2008)'!C109</f>
        <v>Age3_period1_HB3_Missing</v>
      </c>
      <c r="B269">
        <f>'[1]Missing (200405-2008)'!G109/'[1]Missing (200405-2008)'!H109</f>
        <v>7.3802044157338167E-2</v>
      </c>
      <c r="C269" s="4"/>
      <c r="D269" s="4"/>
      <c r="J269" s="129" t="s">
        <v>383</v>
      </c>
      <c r="K269" s="129">
        <v>7.3802044157338167E-2</v>
      </c>
      <c r="L269" s="133"/>
      <c r="M269" s="133"/>
      <c r="N269" s="129" t="b">
        <f t="shared" si="12"/>
        <v>1</v>
      </c>
      <c r="O269" s="129" t="b">
        <f t="shared" si="13"/>
        <v>1</v>
      </c>
      <c r="P269" s="129" t="b">
        <f t="shared" si="14"/>
        <v>1</v>
      </c>
    </row>
    <row r="270" spans="1:16" x14ac:dyDescent="0.25">
      <c r="A270" t="str">
        <f>'[1]Missing (200405-2008)'!C110</f>
        <v>Age3_period1_HB4_Missing</v>
      </c>
      <c r="B270">
        <f>'[1]Missing (200405-2008)'!G110/'[1]Missing (200405-2008)'!H110</f>
        <v>5.6978262681645998E-2</v>
      </c>
      <c r="C270" s="4"/>
      <c r="D270" s="4"/>
      <c r="J270" s="129" t="s">
        <v>384</v>
      </c>
      <c r="K270" s="129">
        <v>5.6978262681645998E-2</v>
      </c>
      <c r="L270" s="133"/>
      <c r="M270" s="133"/>
      <c r="N270" s="129" t="b">
        <f t="shared" si="12"/>
        <v>1</v>
      </c>
      <c r="O270" s="129" t="b">
        <f t="shared" si="13"/>
        <v>1</v>
      </c>
      <c r="P270" s="129" t="b">
        <f t="shared" si="14"/>
        <v>1</v>
      </c>
    </row>
    <row r="271" spans="1:16" x14ac:dyDescent="0.25">
      <c r="A271" t="str">
        <f>'[1]Missing (200405-2008)'!C111</f>
        <v>Age3_period1_HB5_Missing</v>
      </c>
      <c r="B271">
        <f>'[1]Missing (200405-2008)'!G111/'[1]Missing (200405-2008)'!H111</f>
        <v>8.1921200607177294E-2</v>
      </c>
      <c r="C271" s="4"/>
      <c r="D271" s="4"/>
      <c r="J271" s="129" t="s">
        <v>385</v>
      </c>
      <c r="K271" s="129">
        <v>8.1921200607177294E-2</v>
      </c>
      <c r="L271" s="133"/>
      <c r="M271" s="133"/>
      <c r="N271" s="129" t="b">
        <f t="shared" si="12"/>
        <v>1</v>
      </c>
      <c r="O271" s="129" t="b">
        <f t="shared" si="13"/>
        <v>1</v>
      </c>
      <c r="P271" s="129" t="b">
        <f t="shared" si="14"/>
        <v>1</v>
      </c>
    </row>
    <row r="272" spans="1:16" x14ac:dyDescent="0.25">
      <c r="A272" t="str">
        <f>'[1]Missing (200405-2008)'!C112</f>
        <v>Age3_period1_HB6_Missing</v>
      </c>
      <c r="B272">
        <f>'[1]Missing (200405-2008)'!G112/'[1]Missing (200405-2008)'!H112</f>
        <v>6.4558412815513513E-2</v>
      </c>
      <c r="C272" s="4"/>
      <c r="D272" s="4"/>
      <c r="J272" s="129" t="s">
        <v>386</v>
      </c>
      <c r="K272" s="129">
        <v>6.4558412815513513E-2</v>
      </c>
      <c r="L272" s="133"/>
      <c r="M272" s="133"/>
      <c r="N272" s="129" t="b">
        <f t="shared" si="12"/>
        <v>1</v>
      </c>
      <c r="O272" s="129" t="b">
        <f t="shared" si="13"/>
        <v>1</v>
      </c>
      <c r="P272" s="129" t="b">
        <f t="shared" si="14"/>
        <v>1</v>
      </c>
    </row>
    <row r="273" spans="1:16" x14ac:dyDescent="0.25">
      <c r="A273" t="str">
        <f>'[1]Missing (200405-2008)'!C113</f>
        <v>Age3_period1_HB7_Missing</v>
      </c>
      <c r="B273">
        <f>'[1]Missing (200405-2008)'!G113/'[1]Missing (200405-2008)'!H113</f>
        <v>7.0921763716402408E-2</v>
      </c>
      <c r="C273" s="4"/>
      <c r="D273" s="4"/>
      <c r="J273" s="129" t="s">
        <v>387</v>
      </c>
      <c r="K273" s="129">
        <v>7.0921763716402408E-2</v>
      </c>
      <c r="L273" s="133"/>
      <c r="M273" s="133"/>
      <c r="N273" s="129" t="b">
        <f t="shared" si="12"/>
        <v>1</v>
      </c>
      <c r="O273" s="129" t="b">
        <f t="shared" si="13"/>
        <v>1</v>
      </c>
      <c r="P273" s="129" t="b">
        <f t="shared" si="14"/>
        <v>1</v>
      </c>
    </row>
    <row r="274" spans="1:16" x14ac:dyDescent="0.25">
      <c r="A274" t="str">
        <f>'[1]Missing (200405-2008)'!C114</f>
        <v>Age3_period1_Wales_Missing</v>
      </c>
      <c r="B274">
        <f>'[1]Missing (200405-2008)'!G114/'[1]Missing (200405-2008)'!H114</f>
        <v>6.6715806885308801E-2</v>
      </c>
      <c r="C274" s="4"/>
      <c r="D274" s="4"/>
      <c r="J274" s="129" t="s">
        <v>388</v>
      </c>
      <c r="K274" s="129">
        <v>6.6715806885308801E-2</v>
      </c>
      <c r="L274" s="133"/>
      <c r="M274" s="133"/>
      <c r="N274" s="129" t="b">
        <f t="shared" si="12"/>
        <v>1</v>
      </c>
      <c r="O274" s="129" t="b">
        <f t="shared" si="13"/>
        <v>1</v>
      </c>
      <c r="P274" s="129" t="b">
        <f t="shared" si="14"/>
        <v>1</v>
      </c>
    </row>
    <row r="275" spans="1:16" x14ac:dyDescent="0.25">
      <c r="A275" t="str">
        <f>'[1]Missing (2009-12)'!C9</f>
        <v>Age1_period2_LA1_Missing</v>
      </c>
      <c r="B275">
        <f>'[1]Missing (2009-12)'!G9/'[1]Missing (2009-12)'!H9</f>
        <v>0.12976638023630502</v>
      </c>
      <c r="C275" s="4"/>
      <c r="D275" s="4"/>
      <c r="J275" s="129" t="s">
        <v>389</v>
      </c>
      <c r="K275" s="129">
        <v>0.12976638023630502</v>
      </c>
      <c r="L275" s="133"/>
      <c r="M275" s="133"/>
      <c r="N275" s="129" t="b">
        <f t="shared" si="12"/>
        <v>1</v>
      </c>
      <c r="O275" s="129" t="b">
        <f t="shared" si="13"/>
        <v>1</v>
      </c>
      <c r="P275" s="129" t="b">
        <f t="shared" si="14"/>
        <v>1</v>
      </c>
    </row>
    <row r="276" spans="1:16" x14ac:dyDescent="0.25">
      <c r="A276" t="str">
        <f>'[1]Missing (2009-12)'!C10</f>
        <v>Age1_period2_LA2_Missing</v>
      </c>
      <c r="B276">
        <f>'[1]Missing (2009-12)'!G10/'[1]Missing (2009-12)'!H10</f>
        <v>0.12191186659453505</v>
      </c>
      <c r="C276" s="4"/>
      <c r="D276" s="4"/>
      <c r="J276" s="129" t="s">
        <v>390</v>
      </c>
      <c r="K276" s="129">
        <v>0.12191186659453505</v>
      </c>
      <c r="L276" s="133"/>
      <c r="M276" s="133"/>
      <c r="N276" s="129" t="b">
        <f t="shared" si="12"/>
        <v>1</v>
      </c>
      <c r="O276" s="129" t="b">
        <f t="shared" si="13"/>
        <v>1</v>
      </c>
      <c r="P276" s="129" t="b">
        <f t="shared" si="14"/>
        <v>1</v>
      </c>
    </row>
    <row r="277" spans="1:16" x14ac:dyDescent="0.25">
      <c r="A277" t="str">
        <f>'[1]Missing (2009-12)'!C11</f>
        <v>Age1_period2_LA3_Missing</v>
      </c>
      <c r="B277">
        <f>'[1]Missing (2009-12)'!G11/'[1]Missing (2009-12)'!H11</f>
        <v>0.10666460934830767</v>
      </c>
      <c r="C277" s="4"/>
      <c r="D277" s="4"/>
      <c r="J277" s="129" t="s">
        <v>391</v>
      </c>
      <c r="K277" s="129">
        <v>0.10666460934830767</v>
      </c>
      <c r="L277" s="133"/>
      <c r="M277" s="133"/>
      <c r="N277" s="129" t="b">
        <f t="shared" si="12"/>
        <v>1</v>
      </c>
      <c r="O277" s="129" t="b">
        <f t="shared" si="13"/>
        <v>1</v>
      </c>
      <c r="P277" s="129" t="b">
        <f t="shared" si="14"/>
        <v>1</v>
      </c>
    </row>
    <row r="278" spans="1:16" x14ac:dyDescent="0.25">
      <c r="A278" t="str">
        <f>'[1]Missing (2009-12)'!C12</f>
        <v>Age1_period2_LA4_Missing</v>
      </c>
      <c r="B278">
        <f>'[1]Missing (2009-12)'!G12/'[1]Missing (2009-12)'!H12</f>
        <v>0.11248579276378103</v>
      </c>
      <c r="C278" s="4"/>
      <c r="D278" s="4"/>
      <c r="J278" s="129" t="s">
        <v>392</v>
      </c>
      <c r="K278" s="129">
        <v>0.11248579276378103</v>
      </c>
      <c r="L278" s="133"/>
      <c r="M278" s="133"/>
      <c r="N278" s="129" t="b">
        <f t="shared" si="12"/>
        <v>1</v>
      </c>
      <c r="O278" s="129" t="b">
        <f t="shared" si="13"/>
        <v>1</v>
      </c>
      <c r="P278" s="129" t="b">
        <f t="shared" si="14"/>
        <v>1</v>
      </c>
    </row>
    <row r="279" spans="1:16" x14ac:dyDescent="0.25">
      <c r="A279" t="str">
        <f>'[1]Missing (2009-12)'!C13</f>
        <v>Age1_period2_LA5_Missing</v>
      </c>
      <c r="B279">
        <f>'[1]Missing (2009-12)'!G13/'[1]Missing (2009-12)'!H13</f>
        <v>0.12289789358893419</v>
      </c>
      <c r="C279" s="4"/>
      <c r="D279" s="4"/>
      <c r="J279" s="129" t="s">
        <v>393</v>
      </c>
      <c r="K279" s="129">
        <v>0.12289789358893419</v>
      </c>
      <c r="L279" s="133"/>
      <c r="M279" s="133"/>
      <c r="N279" s="129" t="b">
        <f t="shared" si="12"/>
        <v>1</v>
      </c>
      <c r="O279" s="129" t="b">
        <f t="shared" si="13"/>
        <v>1</v>
      </c>
      <c r="P279" s="129" t="b">
        <f t="shared" si="14"/>
        <v>1</v>
      </c>
    </row>
    <row r="280" spans="1:16" x14ac:dyDescent="0.25">
      <c r="A280" t="str">
        <f>'[1]Missing (2009-12)'!C14</f>
        <v>Age1_period2_LA6_Missing</v>
      </c>
      <c r="B280">
        <f>'[1]Missing (2009-12)'!G14/'[1]Missing (2009-12)'!H14</f>
        <v>0.10960513304733793</v>
      </c>
      <c r="C280" s="4"/>
      <c r="D280" s="4"/>
      <c r="J280" s="129" t="s">
        <v>394</v>
      </c>
      <c r="K280" s="129">
        <v>0.10960513304733793</v>
      </c>
      <c r="L280" s="133"/>
      <c r="M280" s="133"/>
      <c r="N280" s="129" t="b">
        <f t="shared" si="12"/>
        <v>1</v>
      </c>
      <c r="O280" s="129" t="b">
        <f t="shared" si="13"/>
        <v>1</v>
      </c>
      <c r="P280" s="129" t="b">
        <f t="shared" si="14"/>
        <v>1</v>
      </c>
    </row>
    <row r="281" spans="1:16" x14ac:dyDescent="0.25">
      <c r="A281" t="str">
        <f>'[1]Missing (2009-12)'!C15</f>
        <v>Age1_period2_LA7_Missing</v>
      </c>
      <c r="B281">
        <f>'[1]Missing (2009-12)'!G15/'[1]Missing (2009-12)'!H15</f>
        <v>0.10896575362029078</v>
      </c>
      <c r="C281" s="4"/>
      <c r="D281" s="4"/>
      <c r="J281" s="129" t="s">
        <v>395</v>
      </c>
      <c r="K281" s="129">
        <v>0.10896575362029078</v>
      </c>
      <c r="L281" s="133"/>
      <c r="M281" s="133"/>
      <c r="N281" s="129" t="b">
        <f t="shared" si="12"/>
        <v>1</v>
      </c>
      <c r="O281" s="129" t="b">
        <f t="shared" si="13"/>
        <v>1</v>
      </c>
      <c r="P281" s="129" t="b">
        <f t="shared" si="14"/>
        <v>1</v>
      </c>
    </row>
    <row r="282" spans="1:16" x14ac:dyDescent="0.25">
      <c r="A282" t="str">
        <f>'[1]Missing (2009-12)'!C16</f>
        <v>Age1_period2_LA8_Missing</v>
      </c>
      <c r="B282">
        <f>'[1]Missing (2009-12)'!G16/'[1]Missing (2009-12)'!H16</f>
        <v>9.9454168054736947E-2</v>
      </c>
      <c r="C282" s="4"/>
      <c r="D282" s="4"/>
      <c r="J282" s="129" t="s">
        <v>396</v>
      </c>
      <c r="K282" s="129">
        <v>9.9454168054736947E-2</v>
      </c>
      <c r="L282" s="133"/>
      <c r="M282" s="133"/>
      <c r="N282" s="129" t="b">
        <f t="shared" si="12"/>
        <v>1</v>
      </c>
      <c r="O282" s="129" t="b">
        <f t="shared" si="13"/>
        <v>1</v>
      </c>
      <c r="P282" s="129" t="b">
        <f t="shared" si="14"/>
        <v>1</v>
      </c>
    </row>
    <row r="283" spans="1:16" x14ac:dyDescent="0.25">
      <c r="A283" t="str">
        <f>'[1]Missing (2009-12)'!C17</f>
        <v>Age1_period2_LA9_Missing</v>
      </c>
      <c r="B283">
        <f>'[1]Missing (2009-12)'!G17/'[1]Missing (2009-12)'!H17</f>
        <v>0.11464449449046892</v>
      </c>
      <c r="C283" s="4"/>
      <c r="D283" s="4"/>
      <c r="J283" s="129" t="s">
        <v>397</v>
      </c>
      <c r="K283" s="129">
        <v>0.11464449449046892</v>
      </c>
      <c r="L283" s="133"/>
      <c r="M283" s="133"/>
      <c r="N283" s="129" t="b">
        <f t="shared" si="12"/>
        <v>1</v>
      </c>
      <c r="O283" s="129" t="b">
        <f t="shared" si="13"/>
        <v>1</v>
      </c>
      <c r="P283" s="129" t="b">
        <f t="shared" si="14"/>
        <v>1</v>
      </c>
    </row>
    <row r="284" spans="1:16" x14ac:dyDescent="0.25">
      <c r="A284" t="str">
        <f>'[1]Missing (2009-12)'!C18</f>
        <v>Age1_period2_LA10_Missing</v>
      </c>
      <c r="B284">
        <f>'[1]Missing (2009-12)'!G18/'[1]Missing (2009-12)'!H18</f>
        <v>0.10287654683775753</v>
      </c>
      <c r="C284" s="4"/>
      <c r="D284" s="4"/>
      <c r="J284" s="129" t="s">
        <v>398</v>
      </c>
      <c r="K284" s="129">
        <v>0.10287654683775753</v>
      </c>
      <c r="L284" s="133"/>
      <c r="M284" s="133"/>
      <c r="N284" s="129" t="b">
        <f t="shared" si="12"/>
        <v>1</v>
      </c>
      <c r="O284" s="129" t="b">
        <f t="shared" si="13"/>
        <v>1</v>
      </c>
      <c r="P284" s="129" t="b">
        <f t="shared" si="14"/>
        <v>1</v>
      </c>
    </row>
    <row r="285" spans="1:16" x14ac:dyDescent="0.25">
      <c r="A285" t="str">
        <f>'[1]Missing (2009-12)'!C19</f>
        <v>Age1_period2_LA11_Missing</v>
      </c>
      <c r="B285">
        <f>'[1]Missing (2009-12)'!G19/'[1]Missing (2009-12)'!H19</f>
        <v>0.10909177042106126</v>
      </c>
      <c r="C285" s="4"/>
      <c r="D285" s="4"/>
      <c r="J285" s="129" t="s">
        <v>399</v>
      </c>
      <c r="K285" s="129">
        <v>0.10909177042106126</v>
      </c>
      <c r="L285" s="133"/>
      <c r="M285" s="133"/>
      <c r="N285" s="129" t="b">
        <f t="shared" si="12"/>
        <v>1</v>
      </c>
      <c r="O285" s="129" t="b">
        <f t="shared" si="13"/>
        <v>1</v>
      </c>
      <c r="P285" s="129" t="b">
        <f t="shared" si="14"/>
        <v>1</v>
      </c>
    </row>
    <row r="286" spans="1:16" x14ac:dyDescent="0.25">
      <c r="A286" t="str">
        <f>'[1]Missing (2009-12)'!C20</f>
        <v>Age1_period2_LA12_Missing</v>
      </c>
      <c r="B286">
        <f>'[1]Missing (2009-12)'!G20/'[1]Missing (2009-12)'!H20</f>
        <v>0.12564239290875509</v>
      </c>
      <c r="C286" s="4"/>
      <c r="D286" s="4"/>
      <c r="J286" s="129" t="s">
        <v>400</v>
      </c>
      <c r="K286" s="129">
        <v>0.12564239290875509</v>
      </c>
      <c r="L286" s="133"/>
      <c r="M286" s="133"/>
      <c r="N286" s="129" t="b">
        <f t="shared" si="12"/>
        <v>1</v>
      </c>
      <c r="O286" s="129" t="b">
        <f t="shared" si="13"/>
        <v>1</v>
      </c>
      <c r="P286" s="129" t="b">
        <f t="shared" si="14"/>
        <v>1</v>
      </c>
    </row>
    <row r="287" spans="1:16" x14ac:dyDescent="0.25">
      <c r="A287" t="str">
        <f>'[1]Missing (2009-12)'!C21</f>
        <v>Age1_period2_LA13_Missing</v>
      </c>
      <c r="B287">
        <f>'[1]Missing (2009-12)'!G21/'[1]Missing (2009-12)'!H21</f>
        <v>9.189442833296152E-2</v>
      </c>
      <c r="C287" s="4"/>
      <c r="D287" s="4"/>
      <c r="J287" s="129" t="s">
        <v>401</v>
      </c>
      <c r="K287" s="129">
        <v>9.189442833296152E-2</v>
      </c>
      <c r="L287" s="133"/>
      <c r="M287" s="133"/>
      <c r="N287" s="129" t="b">
        <f t="shared" si="12"/>
        <v>1</v>
      </c>
      <c r="O287" s="129" t="b">
        <f t="shared" si="13"/>
        <v>1</v>
      </c>
      <c r="P287" s="129" t="b">
        <f t="shared" si="14"/>
        <v>1</v>
      </c>
    </row>
    <row r="288" spans="1:16" x14ac:dyDescent="0.25">
      <c r="A288" t="str">
        <f>'[1]Missing (2009-12)'!C22</f>
        <v>Age1_period2_LA14_Missing</v>
      </c>
      <c r="B288">
        <f>'[1]Missing (2009-12)'!G22/'[1]Missing (2009-12)'!H22</f>
        <v>9.8270037874910426E-2</v>
      </c>
      <c r="C288" s="4"/>
      <c r="D288" s="4"/>
      <c r="J288" s="129" t="s">
        <v>402</v>
      </c>
      <c r="K288" s="129">
        <v>9.8270037874910426E-2</v>
      </c>
      <c r="L288" s="133"/>
      <c r="M288" s="133"/>
      <c r="N288" s="129" t="b">
        <f t="shared" si="12"/>
        <v>1</v>
      </c>
      <c r="O288" s="129" t="b">
        <f t="shared" si="13"/>
        <v>1</v>
      </c>
      <c r="P288" s="129" t="b">
        <f t="shared" si="14"/>
        <v>1</v>
      </c>
    </row>
    <row r="289" spans="1:16" x14ac:dyDescent="0.25">
      <c r="A289" t="str">
        <f>'[1]Missing (2009-12)'!C23</f>
        <v>Age1_period2_LA15_Missing</v>
      </c>
      <c r="B289">
        <f>'[1]Missing (2009-12)'!G23/'[1]Missing (2009-12)'!H23</f>
        <v>9.62391303268227E-2</v>
      </c>
      <c r="C289" s="4"/>
      <c r="D289" s="4"/>
      <c r="J289" s="129" t="s">
        <v>403</v>
      </c>
      <c r="K289" s="129">
        <v>9.62391303268227E-2</v>
      </c>
      <c r="L289" s="133"/>
      <c r="M289" s="133"/>
      <c r="N289" s="129" t="b">
        <f t="shared" si="12"/>
        <v>1</v>
      </c>
      <c r="O289" s="129" t="b">
        <f t="shared" si="13"/>
        <v>1</v>
      </c>
      <c r="P289" s="129" t="b">
        <f t="shared" si="14"/>
        <v>1</v>
      </c>
    </row>
    <row r="290" spans="1:16" x14ac:dyDescent="0.25">
      <c r="A290" t="str">
        <f>'[1]Missing (2009-12)'!C24</f>
        <v>Age1_period2_LA16_Missing</v>
      </c>
      <c r="B290">
        <f>'[1]Missing (2009-12)'!G24/'[1]Missing (2009-12)'!H24</f>
        <v>0.10706359597347126</v>
      </c>
      <c r="C290" s="4"/>
      <c r="D290" s="4"/>
      <c r="J290" s="129" t="s">
        <v>404</v>
      </c>
      <c r="K290" s="129">
        <v>0.10706359597347126</v>
      </c>
      <c r="L290" s="133"/>
      <c r="M290" s="133"/>
      <c r="N290" s="129" t="b">
        <f t="shared" si="12"/>
        <v>1</v>
      </c>
      <c r="O290" s="129" t="b">
        <f t="shared" si="13"/>
        <v>1</v>
      </c>
      <c r="P290" s="129" t="b">
        <f t="shared" si="14"/>
        <v>1</v>
      </c>
    </row>
    <row r="291" spans="1:16" x14ac:dyDescent="0.25">
      <c r="A291" t="str">
        <f>'[1]Missing (2009-12)'!C25</f>
        <v>Age1_period2_LA17_Missing</v>
      </c>
      <c r="B291">
        <f>'[1]Missing (2009-12)'!G25/'[1]Missing (2009-12)'!H25</f>
        <v>0.11269087147841027</v>
      </c>
      <c r="C291" s="4"/>
      <c r="D291" s="4"/>
      <c r="J291" s="129" t="s">
        <v>405</v>
      </c>
      <c r="K291" s="129">
        <v>0.11269087147841027</v>
      </c>
      <c r="L291" s="133"/>
      <c r="M291" s="133"/>
      <c r="N291" s="129" t="b">
        <f t="shared" si="12"/>
        <v>1</v>
      </c>
      <c r="O291" s="129" t="b">
        <f t="shared" si="13"/>
        <v>1</v>
      </c>
      <c r="P291" s="129" t="b">
        <f t="shared" si="14"/>
        <v>1</v>
      </c>
    </row>
    <row r="292" spans="1:16" x14ac:dyDescent="0.25">
      <c r="A292" t="str">
        <f>'[1]Missing (2009-12)'!C26</f>
        <v>Age1_period2_LA18_Missing</v>
      </c>
      <c r="B292">
        <f>'[1]Missing (2009-12)'!G26/'[1]Missing (2009-12)'!H26</f>
        <v>0.11745556464669324</v>
      </c>
      <c r="C292" s="4"/>
      <c r="D292" s="4"/>
      <c r="J292" s="129" t="s">
        <v>406</v>
      </c>
      <c r="K292" s="129">
        <v>0.11745556464669324</v>
      </c>
      <c r="L292" s="133"/>
      <c r="M292" s="133"/>
      <c r="N292" s="129" t="b">
        <f t="shared" si="12"/>
        <v>1</v>
      </c>
      <c r="O292" s="129" t="b">
        <f t="shared" si="13"/>
        <v>1</v>
      </c>
      <c r="P292" s="129" t="b">
        <f t="shared" si="14"/>
        <v>1</v>
      </c>
    </row>
    <row r="293" spans="1:16" x14ac:dyDescent="0.25">
      <c r="A293" t="str">
        <f>'[1]Missing (2009-12)'!C27</f>
        <v>Age1_period2_LA19_Missing</v>
      </c>
      <c r="B293">
        <f>'[1]Missing (2009-12)'!G27/'[1]Missing (2009-12)'!H27</f>
        <v>0.12283580487356038</v>
      </c>
      <c r="C293" s="4"/>
      <c r="D293" s="4"/>
      <c r="J293" s="129" t="s">
        <v>407</v>
      </c>
      <c r="K293" s="129">
        <v>0.12283580487356038</v>
      </c>
      <c r="L293" s="133"/>
      <c r="M293" s="133"/>
      <c r="N293" s="129" t="b">
        <f t="shared" si="12"/>
        <v>1</v>
      </c>
      <c r="O293" s="129" t="b">
        <f t="shared" si="13"/>
        <v>1</v>
      </c>
      <c r="P293" s="129" t="b">
        <f t="shared" si="14"/>
        <v>1</v>
      </c>
    </row>
    <row r="294" spans="1:16" x14ac:dyDescent="0.25">
      <c r="A294" t="str">
        <f>'[1]Missing (2009-12)'!C28</f>
        <v>Age1_period2_LA20_Missing</v>
      </c>
      <c r="B294">
        <f>'[1]Missing (2009-12)'!G28/'[1]Missing (2009-12)'!H28</f>
        <v>0.12782503591872105</v>
      </c>
      <c r="C294" s="4"/>
      <c r="D294" s="4"/>
      <c r="J294" s="129" t="s">
        <v>408</v>
      </c>
      <c r="K294" s="129">
        <v>0.12782503591872105</v>
      </c>
      <c r="L294" s="133"/>
      <c r="M294" s="133"/>
      <c r="N294" s="129" t="b">
        <f t="shared" si="12"/>
        <v>1</v>
      </c>
      <c r="O294" s="129" t="b">
        <f t="shared" si="13"/>
        <v>1</v>
      </c>
      <c r="P294" s="129" t="b">
        <f t="shared" si="14"/>
        <v>1</v>
      </c>
    </row>
    <row r="295" spans="1:16" x14ac:dyDescent="0.25">
      <c r="A295" t="str">
        <f>'[1]Missing (2009-12)'!C29</f>
        <v>Age1_period2_LA21_Missing</v>
      </c>
      <c r="B295">
        <f>'[1]Missing (2009-12)'!G29/'[1]Missing (2009-12)'!H29</f>
        <v>0.10749413888814036</v>
      </c>
      <c r="C295" s="4"/>
      <c r="D295" s="4"/>
      <c r="J295" s="129" t="s">
        <v>409</v>
      </c>
      <c r="K295" s="129">
        <v>0.10749413888814036</v>
      </c>
      <c r="L295" s="133"/>
      <c r="M295" s="133"/>
      <c r="N295" s="129" t="b">
        <f t="shared" si="12"/>
        <v>1</v>
      </c>
      <c r="O295" s="129" t="b">
        <f t="shared" si="13"/>
        <v>1</v>
      </c>
      <c r="P295" s="129" t="b">
        <f t="shared" si="14"/>
        <v>1</v>
      </c>
    </row>
    <row r="296" spans="1:16" x14ac:dyDescent="0.25">
      <c r="A296" t="str">
        <f>'[1]Missing (2009-12)'!C30</f>
        <v>Age1_period2_LA22_Missing</v>
      </c>
      <c r="B296">
        <f>'[1]Missing (2009-12)'!G30/'[1]Missing (2009-12)'!H30</f>
        <v>0.13579139212112717</v>
      </c>
      <c r="C296" s="4"/>
      <c r="D296" s="4"/>
      <c r="J296" s="129" t="s">
        <v>410</v>
      </c>
      <c r="K296" s="129">
        <v>0.13579139212112717</v>
      </c>
      <c r="L296" s="133"/>
      <c r="M296" s="133"/>
      <c r="N296" s="129" t="b">
        <f t="shared" si="12"/>
        <v>1</v>
      </c>
      <c r="O296" s="129" t="b">
        <f t="shared" si="13"/>
        <v>1</v>
      </c>
      <c r="P296" s="129" t="b">
        <f t="shared" si="14"/>
        <v>1</v>
      </c>
    </row>
    <row r="297" spans="1:16" x14ac:dyDescent="0.25">
      <c r="A297" t="str">
        <f>'[1]Missing (2009-12)'!C31</f>
        <v>Age1_period2_HB1_Missing</v>
      </c>
      <c r="B297">
        <f>'[1]Missing (2009-12)'!G31/'[1]Missing (2009-12)'!H31</f>
        <v>0.11665266079071313</v>
      </c>
      <c r="C297" s="4"/>
      <c r="D297" s="4"/>
      <c r="J297" s="129" t="s">
        <v>411</v>
      </c>
      <c r="K297" s="129">
        <v>0.11665266079071313</v>
      </c>
      <c r="L297" s="133"/>
      <c r="M297" s="133"/>
      <c r="N297" s="129" t="b">
        <f t="shared" si="12"/>
        <v>1</v>
      </c>
      <c r="O297" s="129" t="b">
        <f t="shared" si="13"/>
        <v>1</v>
      </c>
      <c r="P297" s="129" t="b">
        <f t="shared" si="14"/>
        <v>1</v>
      </c>
    </row>
    <row r="298" spans="1:16" x14ac:dyDescent="0.25">
      <c r="A298" t="str">
        <f>'[1]Missing (2009-12)'!C32</f>
        <v>Age1_period2_HB2_Missing</v>
      </c>
      <c r="B298">
        <f>'[1]Missing (2009-12)'!G32/'[1]Missing (2009-12)'!H32</f>
        <v>0.10560571005156588</v>
      </c>
      <c r="C298" s="4"/>
      <c r="D298" s="4"/>
      <c r="J298" s="129" t="s">
        <v>412</v>
      </c>
      <c r="K298" s="129">
        <v>0.10560571005156588</v>
      </c>
      <c r="L298" s="133"/>
      <c r="M298" s="133"/>
      <c r="N298" s="129" t="b">
        <f t="shared" si="12"/>
        <v>1</v>
      </c>
      <c r="O298" s="129" t="b">
        <f t="shared" si="13"/>
        <v>1</v>
      </c>
      <c r="P298" s="129" t="b">
        <f t="shared" si="14"/>
        <v>1</v>
      </c>
    </row>
    <row r="299" spans="1:16" x14ac:dyDescent="0.25">
      <c r="A299" t="str">
        <f>'[1]Missing (2009-12)'!C33</f>
        <v>Age1_period2_HB3_Missing</v>
      </c>
      <c r="B299">
        <f>'[1]Missing (2009-12)'!G33/'[1]Missing (2009-12)'!H33</f>
        <v>0.10896575362029078</v>
      </c>
      <c r="C299" s="4"/>
      <c r="D299" s="4"/>
      <c r="J299" s="129" t="s">
        <v>413</v>
      </c>
      <c r="K299" s="129">
        <v>0.10896575362029078</v>
      </c>
      <c r="L299" s="133"/>
      <c r="M299" s="133"/>
      <c r="N299" s="129" t="b">
        <f t="shared" si="12"/>
        <v>1</v>
      </c>
      <c r="O299" s="129" t="b">
        <f t="shared" si="13"/>
        <v>1</v>
      </c>
      <c r="P299" s="129" t="b">
        <f t="shared" si="14"/>
        <v>1</v>
      </c>
    </row>
    <row r="300" spans="1:16" x14ac:dyDescent="0.25">
      <c r="A300" t="str">
        <f>'[1]Missing (2009-12)'!C34</f>
        <v>Age1_period2_HB4_Missing</v>
      </c>
      <c r="B300">
        <f>'[1]Missing (2009-12)'!G34/'[1]Missing (2009-12)'!H34</f>
        <v>0.1088985852175063</v>
      </c>
      <c r="C300" s="4"/>
      <c r="D300" s="4"/>
      <c r="J300" s="129" t="s">
        <v>414</v>
      </c>
      <c r="K300" s="129">
        <v>0.1088985852175063</v>
      </c>
      <c r="L300" s="133"/>
      <c r="M300" s="133"/>
      <c r="N300" s="129" t="b">
        <f t="shared" si="12"/>
        <v>1</v>
      </c>
      <c r="O300" s="129" t="b">
        <f t="shared" si="13"/>
        <v>1</v>
      </c>
      <c r="P300" s="129" t="b">
        <f t="shared" si="14"/>
        <v>1</v>
      </c>
    </row>
    <row r="301" spans="1:16" x14ac:dyDescent="0.25">
      <c r="A301" t="str">
        <f>'[1]Missing (2009-12)'!C35</f>
        <v>Age1_period2_HB5_Missing</v>
      </c>
      <c r="B301">
        <f>'[1]Missing (2009-12)'!G35/'[1]Missing (2009-12)'!H35</f>
        <v>0.10817045752355205</v>
      </c>
      <c r="C301" s="4"/>
      <c r="D301" s="4"/>
      <c r="J301" s="129" t="s">
        <v>415</v>
      </c>
      <c r="K301" s="129">
        <v>0.10817045752355205</v>
      </c>
      <c r="L301" s="133"/>
      <c r="M301" s="133"/>
      <c r="N301" s="129" t="b">
        <f t="shared" si="12"/>
        <v>1</v>
      </c>
      <c r="O301" s="129" t="b">
        <f t="shared" si="13"/>
        <v>1</v>
      </c>
      <c r="P301" s="129" t="b">
        <f t="shared" si="14"/>
        <v>1</v>
      </c>
    </row>
    <row r="302" spans="1:16" x14ac:dyDescent="0.25">
      <c r="A302" t="str">
        <f>'[1]Missing (2009-12)'!C36</f>
        <v>Age1_period2_HB6_Missing</v>
      </c>
      <c r="B302">
        <f>'[1]Missing (2009-12)'!G36/'[1]Missing (2009-12)'!H36</f>
        <v>9.6664745798591106E-2</v>
      </c>
      <c r="C302" s="4"/>
      <c r="D302" s="4"/>
      <c r="J302" s="129" t="s">
        <v>416</v>
      </c>
      <c r="K302" s="129">
        <v>9.6664745798591106E-2</v>
      </c>
      <c r="L302" s="133"/>
      <c r="M302" s="133"/>
      <c r="N302" s="129" t="b">
        <f t="shared" si="12"/>
        <v>1</v>
      </c>
      <c r="O302" s="129" t="b">
        <f t="shared" si="13"/>
        <v>1</v>
      </c>
      <c r="P302" s="129" t="b">
        <f t="shared" si="14"/>
        <v>1</v>
      </c>
    </row>
    <row r="303" spans="1:16" x14ac:dyDescent="0.25">
      <c r="A303" t="str">
        <f>'[1]Missing (2009-12)'!C37</f>
        <v>Age1_period2_HB7_Missing</v>
      </c>
      <c r="B303">
        <f>'[1]Missing (2009-12)'!G37/'[1]Missing (2009-12)'!H37</f>
        <v>0.12324160600906819</v>
      </c>
      <c r="C303" s="4"/>
      <c r="D303" s="4"/>
      <c r="J303" s="129" t="s">
        <v>417</v>
      </c>
      <c r="K303" s="129">
        <v>0.12324160600906819</v>
      </c>
      <c r="L303" s="133"/>
      <c r="M303" s="133"/>
      <c r="N303" s="129" t="b">
        <f t="shared" si="12"/>
        <v>1</v>
      </c>
      <c r="O303" s="129" t="b">
        <f t="shared" si="13"/>
        <v>1</v>
      </c>
      <c r="P303" s="129" t="b">
        <f t="shared" si="14"/>
        <v>1</v>
      </c>
    </row>
    <row r="304" spans="1:16" x14ac:dyDescent="0.25">
      <c r="A304" t="str">
        <f>'[1]Missing (2009-12)'!C38</f>
        <v>Age1_period2_Wales_Missing</v>
      </c>
      <c r="B304">
        <f>'[1]Missing (2009-12)'!G38/'[1]Missing (2009-12)'!H38</f>
        <v>0.11063369812078455</v>
      </c>
      <c r="C304" s="4"/>
      <c r="D304" s="4"/>
      <c r="J304" s="129" t="s">
        <v>418</v>
      </c>
      <c r="K304" s="129">
        <v>0.11063369812078455</v>
      </c>
      <c r="L304" s="133"/>
      <c r="M304" s="133"/>
      <c r="N304" s="129" t="b">
        <f t="shared" si="12"/>
        <v>1</v>
      </c>
      <c r="O304" s="129" t="b">
        <f t="shared" si="13"/>
        <v>1</v>
      </c>
      <c r="P304" s="129" t="b">
        <f t="shared" si="14"/>
        <v>1</v>
      </c>
    </row>
    <row r="305" spans="1:16" x14ac:dyDescent="0.25">
      <c r="A305" t="str">
        <f>'[1]Missing (2009-12)'!C47</f>
        <v>Age2_period2_LA1_Missing</v>
      </c>
      <c r="B305">
        <f>'[1]Missing (2009-12)'!G47/'[1]Missing (2009-12)'!H47</f>
        <v>6.387110101218757E-2</v>
      </c>
      <c r="C305" s="4"/>
      <c r="D305" s="4"/>
      <c r="J305" s="129" t="s">
        <v>419</v>
      </c>
      <c r="K305" s="129">
        <v>6.387110101218757E-2</v>
      </c>
      <c r="L305" s="133"/>
      <c r="M305" s="133"/>
      <c r="N305" s="129" t="b">
        <f t="shared" si="12"/>
        <v>1</v>
      </c>
      <c r="O305" s="129" t="b">
        <f t="shared" si="13"/>
        <v>1</v>
      </c>
      <c r="P305" s="129" t="b">
        <f t="shared" si="14"/>
        <v>1</v>
      </c>
    </row>
    <row r="306" spans="1:16" x14ac:dyDescent="0.25">
      <c r="A306" t="str">
        <f>'[1]Missing (2009-12)'!C48</f>
        <v>Age2_period2_LA2_Missing</v>
      </c>
      <c r="B306">
        <f>'[1]Missing (2009-12)'!G48/'[1]Missing (2009-12)'!H48</f>
        <v>7.0581572333722697E-2</v>
      </c>
      <c r="C306" s="4"/>
      <c r="D306" s="4"/>
      <c r="J306" s="129" t="s">
        <v>420</v>
      </c>
      <c r="K306" s="129">
        <v>7.0581572333722697E-2</v>
      </c>
      <c r="L306" s="133"/>
      <c r="M306" s="133"/>
      <c r="N306" s="129" t="b">
        <f t="shared" si="12"/>
        <v>1</v>
      </c>
      <c r="O306" s="129" t="b">
        <f t="shared" si="13"/>
        <v>1</v>
      </c>
      <c r="P306" s="129" t="b">
        <f t="shared" si="14"/>
        <v>1</v>
      </c>
    </row>
    <row r="307" spans="1:16" x14ac:dyDescent="0.25">
      <c r="A307" t="str">
        <f>'[1]Missing (2009-12)'!C49</f>
        <v>Age2_period2_LA3_Missing</v>
      </c>
      <c r="B307">
        <f>'[1]Missing (2009-12)'!G49/'[1]Missing (2009-12)'!H49</f>
        <v>4.3155440989652072E-2</v>
      </c>
      <c r="C307" s="4"/>
      <c r="D307" s="4"/>
      <c r="J307" s="129" t="s">
        <v>421</v>
      </c>
      <c r="K307" s="129">
        <v>4.3155440989652072E-2</v>
      </c>
      <c r="L307" s="133"/>
      <c r="M307" s="133"/>
      <c r="N307" s="129" t="b">
        <f t="shared" si="12"/>
        <v>1</v>
      </c>
      <c r="O307" s="129" t="b">
        <f t="shared" si="13"/>
        <v>1</v>
      </c>
      <c r="P307" s="129" t="b">
        <f t="shared" si="14"/>
        <v>1</v>
      </c>
    </row>
    <row r="308" spans="1:16" x14ac:dyDescent="0.25">
      <c r="A308" t="str">
        <f>'[1]Missing (2009-12)'!C50</f>
        <v>Age2_period2_LA4_Missing</v>
      </c>
      <c r="B308">
        <f>'[1]Missing (2009-12)'!G50/'[1]Missing (2009-12)'!H50</f>
        <v>6.0746527032633731E-2</v>
      </c>
      <c r="C308" s="4"/>
      <c r="D308" s="4"/>
      <c r="J308" s="129" t="s">
        <v>422</v>
      </c>
      <c r="K308" s="129">
        <v>6.0746527032633731E-2</v>
      </c>
      <c r="L308" s="133"/>
      <c r="M308" s="133"/>
      <c r="N308" s="129" t="b">
        <f t="shared" si="12"/>
        <v>1</v>
      </c>
      <c r="O308" s="129" t="b">
        <f t="shared" si="13"/>
        <v>1</v>
      </c>
      <c r="P308" s="129" t="b">
        <f t="shared" si="14"/>
        <v>1</v>
      </c>
    </row>
    <row r="309" spans="1:16" x14ac:dyDescent="0.25">
      <c r="A309" t="str">
        <f>'[1]Missing (2009-12)'!C51</f>
        <v>Age2_period2_LA5_Missing</v>
      </c>
      <c r="B309">
        <f>'[1]Missing (2009-12)'!G51/'[1]Missing (2009-12)'!H51</f>
        <v>5.6073068094873765E-2</v>
      </c>
      <c r="C309" s="4"/>
      <c r="D309" s="4"/>
      <c r="J309" s="129" t="s">
        <v>423</v>
      </c>
      <c r="K309" s="129">
        <v>5.6073068094873765E-2</v>
      </c>
      <c r="L309" s="133"/>
      <c r="M309" s="133"/>
      <c r="N309" s="129" t="b">
        <f t="shared" si="12"/>
        <v>1</v>
      </c>
      <c r="O309" s="129" t="b">
        <f t="shared" si="13"/>
        <v>1</v>
      </c>
      <c r="P309" s="129" t="b">
        <f t="shared" si="14"/>
        <v>1</v>
      </c>
    </row>
    <row r="310" spans="1:16" x14ac:dyDescent="0.25">
      <c r="A310" t="str">
        <f>'[1]Missing (2009-12)'!C52</f>
        <v>Age2_period2_LA6_Missing</v>
      </c>
      <c r="B310">
        <f>'[1]Missing (2009-12)'!G52/'[1]Missing (2009-12)'!H52</f>
        <v>5.9101833191434333E-2</v>
      </c>
      <c r="C310" s="4"/>
      <c r="D310" s="4"/>
      <c r="J310" s="129" t="s">
        <v>424</v>
      </c>
      <c r="K310" s="129">
        <v>5.9101833191434333E-2</v>
      </c>
      <c r="L310" s="133"/>
      <c r="M310" s="133"/>
      <c r="N310" s="129" t="b">
        <f t="shared" si="12"/>
        <v>1</v>
      </c>
      <c r="O310" s="129" t="b">
        <f t="shared" si="13"/>
        <v>1</v>
      </c>
      <c r="P310" s="129" t="b">
        <f t="shared" si="14"/>
        <v>1</v>
      </c>
    </row>
    <row r="311" spans="1:16" x14ac:dyDescent="0.25">
      <c r="A311" t="str">
        <f>'[1]Missing (2009-12)'!C53</f>
        <v>Age2_period2_LA7_Missing</v>
      </c>
      <c r="B311">
        <f>'[1]Missing (2009-12)'!G53/'[1]Missing (2009-12)'!H53</f>
        <v>4.5002167928770938E-2</v>
      </c>
      <c r="C311" s="4"/>
      <c r="D311" s="4"/>
      <c r="J311" s="129" t="s">
        <v>425</v>
      </c>
      <c r="K311" s="129">
        <v>4.5002167928770938E-2</v>
      </c>
      <c r="L311" s="133"/>
      <c r="M311" s="133"/>
      <c r="N311" s="129" t="b">
        <f t="shared" si="12"/>
        <v>1</v>
      </c>
      <c r="O311" s="129" t="b">
        <f t="shared" si="13"/>
        <v>1</v>
      </c>
      <c r="P311" s="129" t="b">
        <f t="shared" si="14"/>
        <v>1</v>
      </c>
    </row>
    <row r="312" spans="1:16" x14ac:dyDescent="0.25">
      <c r="A312" t="str">
        <f>'[1]Missing (2009-12)'!C54</f>
        <v>Age2_period2_LA8_Missing</v>
      </c>
      <c r="B312">
        <f>'[1]Missing (2009-12)'!G54/'[1]Missing (2009-12)'!H54</f>
        <v>4.9530630020323235E-2</v>
      </c>
      <c r="C312" s="4"/>
      <c r="D312" s="4"/>
      <c r="J312" s="129" t="s">
        <v>426</v>
      </c>
      <c r="K312" s="129">
        <v>4.9530630020323235E-2</v>
      </c>
      <c r="L312" s="133"/>
      <c r="M312" s="133"/>
      <c r="N312" s="129" t="b">
        <f t="shared" si="12"/>
        <v>1</v>
      </c>
      <c r="O312" s="129" t="b">
        <f t="shared" si="13"/>
        <v>1</v>
      </c>
      <c r="P312" s="129" t="b">
        <f t="shared" si="14"/>
        <v>1</v>
      </c>
    </row>
    <row r="313" spans="1:16" x14ac:dyDescent="0.25">
      <c r="A313" t="str">
        <f>'[1]Missing (2009-12)'!C55</f>
        <v>Age2_period2_LA9_Missing</v>
      </c>
      <c r="B313">
        <f>'[1]Missing (2009-12)'!G55/'[1]Missing (2009-12)'!H55</f>
        <v>5.465163814752088E-2</v>
      </c>
      <c r="C313" s="4"/>
      <c r="D313" s="4"/>
      <c r="J313" s="129" t="s">
        <v>427</v>
      </c>
      <c r="K313" s="129">
        <v>5.465163814752088E-2</v>
      </c>
      <c r="L313" s="133"/>
      <c r="M313" s="133"/>
      <c r="N313" s="129" t="b">
        <f t="shared" si="12"/>
        <v>1</v>
      </c>
      <c r="O313" s="129" t="b">
        <f t="shared" si="13"/>
        <v>1</v>
      </c>
      <c r="P313" s="129" t="b">
        <f t="shared" si="14"/>
        <v>1</v>
      </c>
    </row>
    <row r="314" spans="1:16" x14ac:dyDescent="0.25">
      <c r="A314" t="str">
        <f>'[1]Missing (2009-12)'!C56</f>
        <v>Age2_period2_LA10_Missing</v>
      </c>
      <c r="B314">
        <f>'[1]Missing (2009-12)'!G56/'[1]Missing (2009-12)'!H56</f>
        <v>4.8530329682800889E-2</v>
      </c>
      <c r="C314" s="4"/>
      <c r="D314" s="4"/>
      <c r="J314" s="129" t="s">
        <v>428</v>
      </c>
      <c r="K314" s="129">
        <v>4.8530329682800889E-2</v>
      </c>
      <c r="L314" s="133"/>
      <c r="M314" s="133"/>
      <c r="N314" s="129" t="b">
        <f t="shared" si="12"/>
        <v>1</v>
      </c>
      <c r="O314" s="129" t="b">
        <f t="shared" si="13"/>
        <v>1</v>
      </c>
      <c r="P314" s="129" t="b">
        <f t="shared" si="14"/>
        <v>1</v>
      </c>
    </row>
    <row r="315" spans="1:16" x14ac:dyDescent="0.25">
      <c r="A315" t="str">
        <f>'[1]Missing (2009-12)'!C57</f>
        <v>Age2_period2_LA11_Missing</v>
      </c>
      <c r="B315">
        <f>'[1]Missing (2009-12)'!G57/'[1]Missing (2009-12)'!H57</f>
        <v>5.9945730778584137E-2</v>
      </c>
      <c r="C315" s="4"/>
      <c r="D315" s="4"/>
      <c r="J315" s="129" t="s">
        <v>429</v>
      </c>
      <c r="K315" s="129">
        <v>5.9945730778584137E-2</v>
      </c>
      <c r="L315" s="133"/>
      <c r="M315" s="133"/>
      <c r="N315" s="129" t="b">
        <f t="shared" si="12"/>
        <v>1</v>
      </c>
      <c r="O315" s="129" t="b">
        <f t="shared" si="13"/>
        <v>1</v>
      </c>
      <c r="P315" s="129" t="b">
        <f t="shared" si="14"/>
        <v>1</v>
      </c>
    </row>
    <row r="316" spans="1:16" x14ac:dyDescent="0.25">
      <c r="A316" t="str">
        <f>'[1]Missing (2009-12)'!C58</f>
        <v>Age2_period2_LA12_Missing</v>
      </c>
      <c r="B316">
        <f>'[1]Missing (2009-12)'!G58/'[1]Missing (2009-12)'!H58</f>
        <v>5.2775818639798494E-2</v>
      </c>
      <c r="C316" s="4"/>
      <c r="D316" s="4"/>
      <c r="J316" s="129" t="s">
        <v>430</v>
      </c>
      <c r="K316" s="129">
        <v>5.2775818639798494E-2</v>
      </c>
      <c r="L316" s="133"/>
      <c r="M316" s="133"/>
      <c r="N316" s="129" t="b">
        <f t="shared" si="12"/>
        <v>1</v>
      </c>
      <c r="O316" s="129" t="b">
        <f t="shared" si="13"/>
        <v>1</v>
      </c>
      <c r="P316" s="129" t="b">
        <f t="shared" si="14"/>
        <v>1</v>
      </c>
    </row>
    <row r="317" spans="1:16" x14ac:dyDescent="0.25">
      <c r="A317" t="str">
        <f>'[1]Missing (2009-12)'!C59</f>
        <v>Age2_period2_LA13_Missing</v>
      </c>
      <c r="B317">
        <f>'[1]Missing (2009-12)'!G59/'[1]Missing (2009-12)'!H59</f>
        <v>4.104615840557161E-2</v>
      </c>
      <c r="C317" s="4"/>
      <c r="D317" s="4"/>
      <c r="J317" s="129" t="s">
        <v>431</v>
      </c>
      <c r="K317" s="129">
        <v>4.104615840557161E-2</v>
      </c>
      <c r="L317" s="133"/>
      <c r="M317" s="133"/>
      <c r="N317" s="129" t="b">
        <f t="shared" si="12"/>
        <v>1</v>
      </c>
      <c r="O317" s="129" t="b">
        <f t="shared" si="13"/>
        <v>1</v>
      </c>
      <c r="P317" s="129" t="b">
        <f t="shared" si="14"/>
        <v>1</v>
      </c>
    </row>
    <row r="318" spans="1:16" x14ac:dyDescent="0.25">
      <c r="A318" t="str">
        <f>'[1]Missing (2009-12)'!C60</f>
        <v>Age2_period2_LA14_Missing</v>
      </c>
      <c r="B318">
        <f>'[1]Missing (2009-12)'!G60/'[1]Missing (2009-12)'!H60</f>
        <v>6.2358157885548687E-2</v>
      </c>
      <c r="C318" s="4"/>
      <c r="D318" s="4"/>
      <c r="J318" s="129" t="s">
        <v>432</v>
      </c>
      <c r="K318" s="129">
        <v>6.2358157885548687E-2</v>
      </c>
      <c r="L318" s="133"/>
      <c r="M318" s="133"/>
      <c r="N318" s="129" t="b">
        <f t="shared" si="12"/>
        <v>1</v>
      </c>
      <c r="O318" s="129" t="b">
        <f t="shared" si="13"/>
        <v>1</v>
      </c>
      <c r="P318" s="129" t="b">
        <f t="shared" si="14"/>
        <v>1</v>
      </c>
    </row>
    <row r="319" spans="1:16" x14ac:dyDescent="0.25">
      <c r="A319" t="str">
        <f>'[1]Missing (2009-12)'!C61</f>
        <v>Age2_period2_LA15_Missing</v>
      </c>
      <c r="B319">
        <f>'[1]Missing (2009-12)'!G61/'[1]Missing (2009-12)'!H61</f>
        <v>5.5053973465210751E-2</v>
      </c>
      <c r="C319" s="4"/>
      <c r="D319" s="4"/>
      <c r="J319" s="129" t="s">
        <v>433</v>
      </c>
      <c r="K319" s="129">
        <v>5.5053973465210751E-2</v>
      </c>
      <c r="L319" s="133"/>
      <c r="M319" s="133"/>
      <c r="N319" s="129" t="b">
        <f t="shared" si="12"/>
        <v>1</v>
      </c>
      <c r="O319" s="129" t="b">
        <f t="shared" si="13"/>
        <v>1</v>
      </c>
      <c r="P319" s="129" t="b">
        <f t="shared" si="14"/>
        <v>1</v>
      </c>
    </row>
    <row r="320" spans="1:16" x14ac:dyDescent="0.25">
      <c r="A320" t="str">
        <f>'[1]Missing (2009-12)'!C62</f>
        <v>Age2_period2_LA16_Missing</v>
      </c>
      <c r="B320">
        <f>'[1]Missing (2009-12)'!G62/'[1]Missing (2009-12)'!H62</f>
        <v>5.0140312155131643E-2</v>
      </c>
      <c r="C320" s="4"/>
      <c r="D320" s="4"/>
      <c r="J320" s="129" t="s">
        <v>434</v>
      </c>
      <c r="K320" s="129">
        <v>5.0140312155131643E-2</v>
      </c>
      <c r="L320" s="133"/>
      <c r="M320" s="133"/>
      <c r="N320" s="129" t="b">
        <f t="shared" si="12"/>
        <v>1</v>
      </c>
      <c r="O320" s="129" t="b">
        <f t="shared" si="13"/>
        <v>1</v>
      </c>
      <c r="P320" s="129" t="b">
        <f t="shared" si="14"/>
        <v>1</v>
      </c>
    </row>
    <row r="321" spans="1:16" x14ac:dyDescent="0.25">
      <c r="A321" t="str">
        <f>'[1]Missing (2009-12)'!C63</f>
        <v>Age2_period2_LA17_Missing</v>
      </c>
      <c r="B321">
        <f>'[1]Missing (2009-12)'!G63/'[1]Missing (2009-12)'!H63</f>
        <v>6.1361051601470554E-2</v>
      </c>
      <c r="C321" s="4"/>
      <c r="D321" s="4"/>
      <c r="J321" s="129" t="s">
        <v>435</v>
      </c>
      <c r="K321" s="129">
        <v>6.1361051601470554E-2</v>
      </c>
      <c r="L321" s="133"/>
      <c r="M321" s="133"/>
      <c r="N321" s="129" t="b">
        <f t="shared" si="12"/>
        <v>1</v>
      </c>
      <c r="O321" s="129" t="b">
        <f t="shared" si="13"/>
        <v>1</v>
      </c>
      <c r="P321" s="129" t="b">
        <f t="shared" si="14"/>
        <v>1</v>
      </c>
    </row>
    <row r="322" spans="1:16" x14ac:dyDescent="0.25">
      <c r="A322" t="str">
        <f>'[1]Missing (2009-12)'!C64</f>
        <v>Age2_period2_LA18_Missing</v>
      </c>
      <c r="B322">
        <f>'[1]Missing (2009-12)'!G64/'[1]Missing (2009-12)'!H64</f>
        <v>6.1728173945749421E-2</v>
      </c>
      <c r="C322" s="4"/>
      <c r="D322" s="4"/>
      <c r="J322" s="129" t="s">
        <v>436</v>
      </c>
      <c r="K322" s="129">
        <v>6.1728173945749421E-2</v>
      </c>
      <c r="L322" s="133"/>
      <c r="M322" s="133"/>
      <c r="N322" s="129" t="b">
        <f t="shared" si="12"/>
        <v>1</v>
      </c>
      <c r="O322" s="129" t="b">
        <f t="shared" si="13"/>
        <v>1</v>
      </c>
      <c r="P322" s="129" t="b">
        <f t="shared" si="14"/>
        <v>1</v>
      </c>
    </row>
    <row r="323" spans="1:16" x14ac:dyDescent="0.25">
      <c r="A323" t="str">
        <f>'[1]Missing (2009-12)'!C65</f>
        <v>Age2_period2_LA19_Missing</v>
      </c>
      <c r="B323">
        <f>'[1]Missing (2009-12)'!G65/'[1]Missing (2009-12)'!H65</f>
        <v>6.6332735555418132E-2</v>
      </c>
      <c r="C323" s="4"/>
      <c r="D323" s="4"/>
      <c r="J323" s="129" t="s">
        <v>437</v>
      </c>
      <c r="K323" s="129">
        <v>6.6332735555418132E-2</v>
      </c>
      <c r="L323" s="133"/>
      <c r="M323" s="133"/>
      <c r="N323" s="129" t="b">
        <f t="shared" si="12"/>
        <v>1</v>
      </c>
      <c r="O323" s="129" t="b">
        <f t="shared" si="13"/>
        <v>1</v>
      </c>
      <c r="P323" s="129" t="b">
        <f t="shared" si="14"/>
        <v>1</v>
      </c>
    </row>
    <row r="324" spans="1:16" x14ac:dyDescent="0.25">
      <c r="A324" t="str">
        <f>'[1]Missing (2009-12)'!C66</f>
        <v>Age2_period2_LA20_Missing</v>
      </c>
      <c r="B324">
        <f>'[1]Missing (2009-12)'!G66/'[1]Missing (2009-12)'!H66</f>
        <v>4.4662782048103151E-2</v>
      </c>
      <c r="C324" s="4"/>
      <c r="D324" s="4"/>
      <c r="J324" s="129" t="s">
        <v>438</v>
      </c>
      <c r="K324" s="129">
        <v>4.4662782048103151E-2</v>
      </c>
      <c r="L324" s="133"/>
      <c r="M324" s="133"/>
      <c r="N324" s="129" t="b">
        <f t="shared" si="12"/>
        <v>1</v>
      </c>
      <c r="O324" s="129" t="b">
        <f t="shared" si="13"/>
        <v>1</v>
      </c>
      <c r="P324" s="129" t="b">
        <f t="shared" si="14"/>
        <v>1</v>
      </c>
    </row>
    <row r="325" spans="1:16" x14ac:dyDescent="0.25">
      <c r="A325" t="str">
        <f>'[1]Missing (2009-12)'!C67</f>
        <v>Age2_period2_LA21_Missing</v>
      </c>
      <c r="B325">
        <f>'[1]Missing (2009-12)'!G67/'[1]Missing (2009-12)'!H67</f>
        <v>5.7812291595654812E-2</v>
      </c>
      <c r="C325" s="4"/>
      <c r="D325" s="4"/>
      <c r="J325" s="129" t="s">
        <v>439</v>
      </c>
      <c r="K325" s="129">
        <v>5.7812291595654812E-2</v>
      </c>
      <c r="L325" s="133"/>
      <c r="M325" s="133"/>
      <c r="N325" s="129" t="b">
        <f t="shared" ref="N325:N388" si="15">J325=A325</f>
        <v>1</v>
      </c>
      <c r="O325" s="129" t="b">
        <f t="shared" ref="O325:O388" si="16">K325=B325</f>
        <v>1</v>
      </c>
      <c r="P325" s="129" t="b">
        <f t="shared" ref="P325:P388" si="17">K325=VLOOKUP(J325,$A$4:$B$724,2,FALSE)</f>
        <v>1</v>
      </c>
    </row>
    <row r="326" spans="1:16" x14ac:dyDescent="0.25">
      <c r="A326" t="str">
        <f>'[1]Missing (2009-12)'!C68</f>
        <v>Age2_period2_LA22_Missing</v>
      </c>
      <c r="B326">
        <f>'[1]Missing (2009-12)'!G68/'[1]Missing (2009-12)'!H68</f>
        <v>6.6929850508543998E-2</v>
      </c>
      <c r="C326" s="4"/>
      <c r="D326" s="4"/>
      <c r="J326" s="129" t="s">
        <v>440</v>
      </c>
      <c r="K326" s="129">
        <v>6.6929850508543998E-2</v>
      </c>
      <c r="L326" s="133"/>
      <c r="M326" s="133"/>
      <c r="N326" s="129" t="b">
        <f t="shared" si="15"/>
        <v>1</v>
      </c>
      <c r="O326" s="129" t="b">
        <f t="shared" si="16"/>
        <v>1</v>
      </c>
      <c r="P326" s="129" t="b">
        <f t="shared" si="17"/>
        <v>1</v>
      </c>
    </row>
    <row r="327" spans="1:16" x14ac:dyDescent="0.25">
      <c r="A327" t="str">
        <f>'[1]Missing (2009-12)'!C69</f>
        <v>Age2_period2_HB1_Missing</v>
      </c>
      <c r="B327">
        <f>'[1]Missing (2009-12)'!G69/'[1]Missing (2009-12)'!H69</f>
        <v>5.8497944908169903E-2</v>
      </c>
      <c r="C327" s="4"/>
      <c r="D327" s="4"/>
      <c r="J327" s="129" t="s">
        <v>441</v>
      </c>
      <c r="K327" s="129">
        <v>5.8497944908169903E-2</v>
      </c>
      <c r="L327" s="133"/>
      <c r="M327" s="133"/>
      <c r="N327" s="129" t="b">
        <f t="shared" si="15"/>
        <v>1</v>
      </c>
      <c r="O327" s="129" t="b">
        <f t="shared" si="16"/>
        <v>1</v>
      </c>
      <c r="P327" s="129" t="b">
        <f t="shared" si="17"/>
        <v>1</v>
      </c>
    </row>
    <row r="328" spans="1:16" x14ac:dyDescent="0.25">
      <c r="A328" t="str">
        <f>'[1]Missing (2009-12)'!C70</f>
        <v>Age2_period2_HB2_Missing</v>
      </c>
      <c r="B328">
        <f>'[1]Missing (2009-12)'!G70/'[1]Missing (2009-12)'!H70</f>
        <v>5.0595837046833222E-2</v>
      </c>
      <c r="C328" s="4"/>
      <c r="D328" s="4"/>
      <c r="J328" s="129" t="s">
        <v>442</v>
      </c>
      <c r="K328" s="129">
        <v>5.0595837046833222E-2</v>
      </c>
      <c r="L328" s="133"/>
      <c r="M328" s="133"/>
      <c r="N328" s="129" t="b">
        <f t="shared" si="15"/>
        <v>1</v>
      </c>
      <c r="O328" s="129" t="b">
        <f t="shared" si="16"/>
        <v>1</v>
      </c>
      <c r="P328" s="129" t="b">
        <f t="shared" si="17"/>
        <v>1</v>
      </c>
    </row>
    <row r="329" spans="1:16" x14ac:dyDescent="0.25">
      <c r="A329" t="str">
        <f>'[1]Missing (2009-12)'!C71</f>
        <v>Age2_period2_HB3_Missing</v>
      </c>
      <c r="B329">
        <f>'[1]Missing (2009-12)'!G71/'[1]Missing (2009-12)'!H71</f>
        <v>4.5002167928770938E-2</v>
      </c>
      <c r="C329" s="4"/>
      <c r="D329" s="4"/>
      <c r="J329" s="129" t="s">
        <v>443</v>
      </c>
      <c r="K329" s="129">
        <v>4.5002167928770938E-2</v>
      </c>
      <c r="L329" s="133"/>
      <c r="M329" s="133"/>
      <c r="N329" s="129" t="b">
        <f t="shared" si="15"/>
        <v>1</v>
      </c>
      <c r="O329" s="129" t="b">
        <f t="shared" si="16"/>
        <v>1</v>
      </c>
      <c r="P329" s="129" t="b">
        <f t="shared" si="17"/>
        <v>1</v>
      </c>
    </row>
    <row r="330" spans="1:16" x14ac:dyDescent="0.25">
      <c r="A330" t="str">
        <f>'[1]Missing (2009-12)'!C72</f>
        <v>Age2_period2_HB4_Missing</v>
      </c>
      <c r="B330">
        <f>'[1]Missing (2009-12)'!G72/'[1]Missing (2009-12)'!H72</f>
        <v>5.2813541113073091E-2</v>
      </c>
      <c r="C330" s="4"/>
      <c r="D330" s="4"/>
      <c r="J330" s="129" t="s">
        <v>444</v>
      </c>
      <c r="K330" s="129">
        <v>5.2813541113073091E-2</v>
      </c>
      <c r="L330" s="133"/>
      <c r="M330" s="133"/>
      <c r="N330" s="129" t="b">
        <f t="shared" si="15"/>
        <v>1</v>
      </c>
      <c r="O330" s="129" t="b">
        <f t="shared" si="16"/>
        <v>1</v>
      </c>
      <c r="P330" s="129" t="b">
        <f t="shared" si="17"/>
        <v>1</v>
      </c>
    </row>
    <row r="331" spans="1:16" x14ac:dyDescent="0.25">
      <c r="A331" t="str">
        <f>'[1]Missing (2009-12)'!C73</f>
        <v>Age2_period2_HB5_Missing</v>
      </c>
      <c r="B331">
        <f>'[1]Missing (2009-12)'!G73/'[1]Missing (2009-12)'!H73</f>
        <v>5.2305686817663358E-2</v>
      </c>
      <c r="C331" s="4"/>
      <c r="D331" s="4"/>
      <c r="J331" s="129" t="s">
        <v>445</v>
      </c>
      <c r="K331" s="129">
        <v>5.2305686817663358E-2</v>
      </c>
      <c r="L331" s="133"/>
      <c r="M331" s="133"/>
      <c r="N331" s="129" t="b">
        <f t="shared" si="15"/>
        <v>1</v>
      </c>
      <c r="O331" s="129" t="b">
        <f t="shared" si="16"/>
        <v>1</v>
      </c>
      <c r="P331" s="129" t="b">
        <f t="shared" si="17"/>
        <v>1</v>
      </c>
    </row>
    <row r="332" spans="1:16" x14ac:dyDescent="0.25">
      <c r="A332" t="str">
        <f>'[1]Missing (2009-12)'!C74</f>
        <v>Age2_period2_HB6_Missing</v>
      </c>
      <c r="B332">
        <f>'[1]Missing (2009-12)'!G74/'[1]Missing (2009-12)'!H74</f>
        <v>5.7307866363055168E-2</v>
      </c>
      <c r="C332" s="4"/>
      <c r="D332" s="4"/>
      <c r="J332" s="129" t="s">
        <v>446</v>
      </c>
      <c r="K332" s="129">
        <v>5.7307866363055168E-2</v>
      </c>
      <c r="L332" s="133"/>
      <c r="M332" s="133"/>
      <c r="N332" s="129" t="b">
        <f t="shared" si="15"/>
        <v>1</v>
      </c>
      <c r="O332" s="129" t="b">
        <f t="shared" si="16"/>
        <v>1</v>
      </c>
      <c r="P332" s="129" t="b">
        <f t="shared" si="17"/>
        <v>1</v>
      </c>
    </row>
    <row r="333" spans="1:16" x14ac:dyDescent="0.25">
      <c r="A333" t="str">
        <f>'[1]Missing (2009-12)'!C75</f>
        <v>Age2_period2_HB7_Missing</v>
      </c>
      <c r="B333">
        <f>'[1]Missing (2009-12)'!G75/'[1]Missing (2009-12)'!H75</f>
        <v>5.992375349594694E-2</v>
      </c>
      <c r="C333" s="4"/>
      <c r="D333" s="4"/>
      <c r="J333" s="129" t="s">
        <v>447</v>
      </c>
      <c r="K333" s="129">
        <v>5.992375349594694E-2</v>
      </c>
      <c r="L333" s="133"/>
      <c r="M333" s="133"/>
      <c r="N333" s="129" t="b">
        <f t="shared" si="15"/>
        <v>1</v>
      </c>
      <c r="O333" s="129" t="b">
        <f t="shared" si="16"/>
        <v>1</v>
      </c>
      <c r="P333" s="129" t="b">
        <f t="shared" si="17"/>
        <v>1</v>
      </c>
    </row>
    <row r="334" spans="1:16" x14ac:dyDescent="0.25">
      <c r="A334" t="str">
        <f>'[1]Missing (2009-12)'!C76</f>
        <v>Age2_period2_Wales_Missing</v>
      </c>
      <c r="B334">
        <f>'[1]Missing (2009-12)'!G76/'[1]Missing (2009-12)'!H76</f>
        <v>5.5332827470852337E-2</v>
      </c>
      <c r="C334" s="4"/>
      <c r="D334" s="4"/>
      <c r="J334" s="129" t="s">
        <v>448</v>
      </c>
      <c r="K334" s="129">
        <v>5.5332827470852337E-2</v>
      </c>
      <c r="L334" s="133"/>
      <c r="M334" s="133"/>
      <c r="N334" s="129" t="b">
        <f t="shared" si="15"/>
        <v>1</v>
      </c>
      <c r="O334" s="129" t="b">
        <f t="shared" si="16"/>
        <v>1</v>
      </c>
      <c r="P334" s="129" t="b">
        <f t="shared" si="17"/>
        <v>1</v>
      </c>
    </row>
    <row r="335" spans="1:16" x14ac:dyDescent="0.25">
      <c r="A335" t="str">
        <f>'[1]Missing (2009-12)'!C85</f>
        <v>Age3_period2_LA1_Missing</v>
      </c>
      <c r="B335">
        <f>'[1]Missing (2009-12)'!G85/'[1]Missing (2009-12)'!H85</f>
        <v>7.4736922958752602E-2</v>
      </c>
      <c r="C335" s="4"/>
      <c r="D335" s="4"/>
      <c r="J335" s="129" t="s">
        <v>449</v>
      </c>
      <c r="K335" s="129">
        <v>7.4736922958752602E-2</v>
      </c>
      <c r="L335" s="133"/>
      <c r="M335" s="133"/>
      <c r="N335" s="129" t="b">
        <f t="shared" si="15"/>
        <v>1</v>
      </c>
      <c r="O335" s="129" t="b">
        <f t="shared" si="16"/>
        <v>1</v>
      </c>
      <c r="P335" s="129" t="b">
        <f t="shared" si="17"/>
        <v>1</v>
      </c>
    </row>
    <row r="336" spans="1:16" x14ac:dyDescent="0.25">
      <c r="A336" t="str">
        <f>'[1]Missing (2009-12)'!C86</f>
        <v>Age3_period2_LA2_Missing</v>
      </c>
      <c r="B336">
        <f>'[1]Missing (2009-12)'!G86/'[1]Missing (2009-12)'!H86</f>
        <v>8.63175806326862E-2</v>
      </c>
      <c r="C336" s="4"/>
      <c r="D336" s="4"/>
      <c r="J336" s="129" t="s">
        <v>450</v>
      </c>
      <c r="K336" s="129">
        <v>8.63175806326862E-2</v>
      </c>
      <c r="L336" s="133"/>
      <c r="M336" s="133"/>
      <c r="N336" s="129" t="b">
        <f t="shared" si="15"/>
        <v>1</v>
      </c>
      <c r="O336" s="129" t="b">
        <f t="shared" si="16"/>
        <v>1</v>
      </c>
      <c r="P336" s="129" t="b">
        <f t="shared" si="17"/>
        <v>1</v>
      </c>
    </row>
    <row r="337" spans="1:16" x14ac:dyDescent="0.25">
      <c r="A337" t="str">
        <f>'[1]Missing (2009-12)'!C87</f>
        <v>Age3_period2_LA3_Missing</v>
      </c>
      <c r="B337">
        <f>'[1]Missing (2009-12)'!G87/'[1]Missing (2009-12)'!H87</f>
        <v>7.9460377793135223E-2</v>
      </c>
      <c r="C337" s="4"/>
      <c r="D337" s="4"/>
      <c r="J337" s="129" t="s">
        <v>451</v>
      </c>
      <c r="K337" s="129">
        <v>7.9460377793135223E-2</v>
      </c>
      <c r="L337" s="133"/>
      <c r="M337" s="133"/>
      <c r="N337" s="129" t="b">
        <f t="shared" si="15"/>
        <v>1</v>
      </c>
      <c r="O337" s="129" t="b">
        <f t="shared" si="16"/>
        <v>1</v>
      </c>
      <c r="P337" s="129" t="b">
        <f t="shared" si="17"/>
        <v>1</v>
      </c>
    </row>
    <row r="338" spans="1:16" x14ac:dyDescent="0.25">
      <c r="A338" t="str">
        <f>'[1]Missing (2009-12)'!C88</f>
        <v>Age3_period2_LA4_Missing</v>
      </c>
      <c r="B338">
        <f>'[1]Missing (2009-12)'!G88/'[1]Missing (2009-12)'!H88</f>
        <v>5.6996061654105284E-2</v>
      </c>
      <c r="C338" s="4"/>
      <c r="D338" s="4"/>
      <c r="J338" s="129" t="s">
        <v>452</v>
      </c>
      <c r="K338" s="129">
        <v>5.6996061654105284E-2</v>
      </c>
      <c r="L338" s="133"/>
      <c r="M338" s="133"/>
      <c r="N338" s="129" t="b">
        <f t="shared" si="15"/>
        <v>1</v>
      </c>
      <c r="O338" s="129" t="b">
        <f t="shared" si="16"/>
        <v>1</v>
      </c>
      <c r="P338" s="129" t="b">
        <f t="shared" si="17"/>
        <v>1</v>
      </c>
    </row>
    <row r="339" spans="1:16" x14ac:dyDescent="0.25">
      <c r="A339" t="str">
        <f>'[1]Missing (2009-12)'!C89</f>
        <v>Age3_period2_LA5_Missing</v>
      </c>
      <c r="B339">
        <f>'[1]Missing (2009-12)'!G89/'[1]Missing (2009-12)'!H89</f>
        <v>7.888033743255457E-2</v>
      </c>
      <c r="C339" s="4"/>
      <c r="D339" s="4"/>
      <c r="J339" s="129" t="s">
        <v>453</v>
      </c>
      <c r="K339" s="129">
        <v>7.888033743255457E-2</v>
      </c>
      <c r="L339" s="133"/>
      <c r="M339" s="133"/>
      <c r="N339" s="129" t="b">
        <f t="shared" si="15"/>
        <v>1</v>
      </c>
      <c r="O339" s="129" t="b">
        <f t="shared" si="16"/>
        <v>1</v>
      </c>
      <c r="P339" s="129" t="b">
        <f t="shared" si="17"/>
        <v>1</v>
      </c>
    </row>
    <row r="340" spans="1:16" x14ac:dyDescent="0.25">
      <c r="A340" t="str">
        <f>'[1]Missing (2009-12)'!C90</f>
        <v>Age3_period2_LA6_Missing</v>
      </c>
      <c r="B340">
        <f>'[1]Missing (2009-12)'!G90/'[1]Missing (2009-12)'!H90</f>
        <v>6.9470893543930393E-2</v>
      </c>
      <c r="C340" s="4"/>
      <c r="D340" s="4"/>
      <c r="J340" s="129" t="s">
        <v>454</v>
      </c>
      <c r="K340" s="129">
        <v>6.9470893543930393E-2</v>
      </c>
      <c r="L340" s="133"/>
      <c r="M340" s="133"/>
      <c r="N340" s="129" t="b">
        <f t="shared" si="15"/>
        <v>1</v>
      </c>
      <c r="O340" s="129" t="b">
        <f t="shared" si="16"/>
        <v>1</v>
      </c>
      <c r="P340" s="129" t="b">
        <f t="shared" si="17"/>
        <v>1</v>
      </c>
    </row>
    <row r="341" spans="1:16" x14ac:dyDescent="0.25">
      <c r="A341" t="str">
        <f>'[1]Missing (2009-12)'!C91</f>
        <v>Age3_period2_LA7_Missing</v>
      </c>
      <c r="B341">
        <f>'[1]Missing (2009-12)'!G91/'[1]Missing (2009-12)'!H91</f>
        <v>8.0687274718836369E-2</v>
      </c>
      <c r="C341" s="4"/>
      <c r="D341" s="4"/>
      <c r="J341" s="129" t="s">
        <v>455</v>
      </c>
      <c r="K341" s="129">
        <v>8.0687274718836369E-2</v>
      </c>
      <c r="L341" s="133"/>
      <c r="M341" s="133"/>
      <c r="N341" s="129" t="b">
        <f t="shared" si="15"/>
        <v>1</v>
      </c>
      <c r="O341" s="129" t="b">
        <f t="shared" si="16"/>
        <v>1</v>
      </c>
      <c r="P341" s="129" t="b">
        <f t="shared" si="17"/>
        <v>1</v>
      </c>
    </row>
    <row r="342" spans="1:16" x14ac:dyDescent="0.25">
      <c r="A342" t="str">
        <f>'[1]Missing (2009-12)'!C92</f>
        <v>Age3_period2_LA8_Missing</v>
      </c>
      <c r="B342">
        <f>'[1]Missing (2009-12)'!G92/'[1]Missing (2009-12)'!H92</f>
        <v>5.9148870794284839E-2</v>
      </c>
      <c r="C342" s="4"/>
      <c r="D342" s="4"/>
      <c r="J342" s="129" t="s">
        <v>456</v>
      </c>
      <c r="K342" s="129">
        <v>5.9148870794284839E-2</v>
      </c>
      <c r="L342" s="133"/>
      <c r="M342" s="133"/>
      <c r="N342" s="129" t="b">
        <f t="shared" si="15"/>
        <v>1</v>
      </c>
      <c r="O342" s="129" t="b">
        <f t="shared" si="16"/>
        <v>1</v>
      </c>
      <c r="P342" s="129" t="b">
        <f t="shared" si="17"/>
        <v>1</v>
      </c>
    </row>
    <row r="343" spans="1:16" x14ac:dyDescent="0.25">
      <c r="A343" t="str">
        <f>'[1]Missing (2009-12)'!C93</f>
        <v>Age3_period2_LA9_Missing</v>
      </c>
      <c r="B343">
        <f>'[1]Missing (2009-12)'!G93/'[1]Missing (2009-12)'!H93</f>
        <v>8.3531604710018637E-2</v>
      </c>
      <c r="C343" s="4"/>
      <c r="D343" s="4"/>
      <c r="J343" s="129" t="s">
        <v>457</v>
      </c>
      <c r="K343" s="129">
        <v>8.3531604710018637E-2</v>
      </c>
      <c r="L343" s="133"/>
      <c r="M343" s="133"/>
      <c r="N343" s="129" t="b">
        <f t="shared" si="15"/>
        <v>1</v>
      </c>
      <c r="O343" s="129" t="b">
        <f t="shared" si="16"/>
        <v>1</v>
      </c>
      <c r="P343" s="129" t="b">
        <f t="shared" si="17"/>
        <v>1</v>
      </c>
    </row>
    <row r="344" spans="1:16" x14ac:dyDescent="0.25">
      <c r="A344" t="str">
        <f>'[1]Missing (2009-12)'!C94</f>
        <v>Age3_period2_LA10_Missing</v>
      </c>
      <c r="B344">
        <f>'[1]Missing (2009-12)'!G94/'[1]Missing (2009-12)'!H94</f>
        <v>7.6158867617645107E-2</v>
      </c>
      <c r="C344" s="4"/>
      <c r="D344" s="4"/>
      <c r="J344" s="129" t="s">
        <v>458</v>
      </c>
      <c r="K344" s="129">
        <v>7.6158867617645107E-2</v>
      </c>
      <c r="L344" s="133"/>
      <c r="M344" s="133"/>
      <c r="N344" s="129" t="b">
        <f t="shared" si="15"/>
        <v>1</v>
      </c>
      <c r="O344" s="129" t="b">
        <f t="shared" si="16"/>
        <v>1</v>
      </c>
      <c r="P344" s="129" t="b">
        <f t="shared" si="17"/>
        <v>1</v>
      </c>
    </row>
    <row r="345" spans="1:16" x14ac:dyDescent="0.25">
      <c r="A345" t="str">
        <f>'[1]Missing (2009-12)'!C95</f>
        <v>Age3_period2_LA11_Missing</v>
      </c>
      <c r="B345">
        <f>'[1]Missing (2009-12)'!G95/'[1]Missing (2009-12)'!H95</f>
        <v>7.3610820736108223E-2</v>
      </c>
      <c r="C345" s="4"/>
      <c r="D345" s="4"/>
      <c r="J345" s="129" t="s">
        <v>459</v>
      </c>
      <c r="K345" s="129">
        <v>7.3610820736108223E-2</v>
      </c>
      <c r="L345" s="133"/>
      <c r="M345" s="133"/>
      <c r="N345" s="129" t="b">
        <f t="shared" si="15"/>
        <v>1</v>
      </c>
      <c r="O345" s="129" t="b">
        <f t="shared" si="16"/>
        <v>1</v>
      </c>
      <c r="P345" s="129" t="b">
        <f t="shared" si="17"/>
        <v>1</v>
      </c>
    </row>
    <row r="346" spans="1:16" x14ac:dyDescent="0.25">
      <c r="A346" t="str">
        <f>'[1]Missing (2009-12)'!C96</f>
        <v>Age3_period2_LA12_Missing</v>
      </c>
      <c r="B346">
        <f>'[1]Missing (2009-12)'!G96/'[1]Missing (2009-12)'!H96</f>
        <v>8.088680504882706E-2</v>
      </c>
      <c r="C346" s="4"/>
      <c r="D346" s="4"/>
      <c r="J346" s="129" t="s">
        <v>460</v>
      </c>
      <c r="K346" s="129">
        <v>8.088680504882706E-2</v>
      </c>
      <c r="L346" s="133"/>
      <c r="M346" s="133"/>
      <c r="N346" s="129" t="b">
        <f t="shared" si="15"/>
        <v>1</v>
      </c>
      <c r="O346" s="129" t="b">
        <f t="shared" si="16"/>
        <v>1</v>
      </c>
      <c r="P346" s="129" t="b">
        <f t="shared" si="17"/>
        <v>1</v>
      </c>
    </row>
    <row r="347" spans="1:16" x14ac:dyDescent="0.25">
      <c r="A347" t="str">
        <f>'[1]Missing (2009-12)'!C97</f>
        <v>Age3_period2_LA13_Missing</v>
      </c>
      <c r="B347">
        <f>'[1]Missing (2009-12)'!G97/'[1]Missing (2009-12)'!H97</f>
        <v>7.8779740948762861E-2</v>
      </c>
      <c r="C347" s="4"/>
      <c r="D347" s="4"/>
      <c r="J347" s="129" t="s">
        <v>461</v>
      </c>
      <c r="K347" s="129">
        <v>7.8779740948762861E-2</v>
      </c>
      <c r="L347" s="133"/>
      <c r="M347" s="133"/>
      <c r="N347" s="129" t="b">
        <f t="shared" si="15"/>
        <v>1</v>
      </c>
      <c r="O347" s="129" t="b">
        <f t="shared" si="16"/>
        <v>1</v>
      </c>
      <c r="P347" s="129" t="b">
        <f t="shared" si="17"/>
        <v>1</v>
      </c>
    </row>
    <row r="348" spans="1:16" x14ac:dyDescent="0.25">
      <c r="A348" t="str">
        <f>'[1]Missing (2009-12)'!C98</f>
        <v>Age3_period2_LA14_Missing</v>
      </c>
      <c r="B348">
        <f>'[1]Missing (2009-12)'!G98/'[1]Missing (2009-12)'!H98</f>
        <v>5.4086538461538457E-2</v>
      </c>
      <c r="C348" s="4"/>
      <c r="D348" s="4"/>
      <c r="J348" s="129" t="s">
        <v>462</v>
      </c>
      <c r="K348" s="129">
        <v>5.4086538461538457E-2</v>
      </c>
      <c r="L348" s="133"/>
      <c r="M348" s="133"/>
      <c r="N348" s="129" t="b">
        <f t="shared" si="15"/>
        <v>1</v>
      </c>
      <c r="O348" s="129" t="b">
        <f t="shared" si="16"/>
        <v>1</v>
      </c>
      <c r="P348" s="129" t="b">
        <f t="shared" si="17"/>
        <v>1</v>
      </c>
    </row>
    <row r="349" spans="1:16" x14ac:dyDescent="0.25">
      <c r="A349" t="str">
        <f>'[1]Missing (2009-12)'!C99</f>
        <v>Age3_period2_LA15_Missing</v>
      </c>
      <c r="B349">
        <f>'[1]Missing (2009-12)'!G99/'[1]Missing (2009-12)'!H99</f>
        <v>8.9720207428076751E-2</v>
      </c>
      <c r="C349" s="4"/>
      <c r="D349" s="4"/>
      <c r="J349" s="129" t="s">
        <v>463</v>
      </c>
      <c r="K349" s="129">
        <v>8.9720207428076751E-2</v>
      </c>
      <c r="L349" s="133"/>
      <c r="M349" s="133"/>
      <c r="N349" s="129" t="b">
        <f t="shared" si="15"/>
        <v>1</v>
      </c>
      <c r="O349" s="129" t="b">
        <f t="shared" si="16"/>
        <v>1</v>
      </c>
      <c r="P349" s="129" t="b">
        <f t="shared" si="17"/>
        <v>1</v>
      </c>
    </row>
    <row r="350" spans="1:16" x14ac:dyDescent="0.25">
      <c r="A350" t="str">
        <f>'[1]Missing (2009-12)'!C100</f>
        <v>Age3_period2_LA16_Missing</v>
      </c>
      <c r="B350">
        <f>'[1]Missing (2009-12)'!G100/'[1]Missing (2009-12)'!H100</f>
        <v>5.4840157598124779E-2</v>
      </c>
      <c r="C350" s="4"/>
      <c r="D350" s="4"/>
      <c r="J350" s="129" t="s">
        <v>464</v>
      </c>
      <c r="K350" s="129">
        <v>5.4840157598124779E-2</v>
      </c>
      <c r="L350" s="133"/>
      <c r="M350" s="133"/>
      <c r="N350" s="129" t="b">
        <f t="shared" si="15"/>
        <v>1</v>
      </c>
      <c r="O350" s="129" t="b">
        <f t="shared" si="16"/>
        <v>1</v>
      </c>
      <c r="P350" s="129" t="b">
        <f t="shared" si="17"/>
        <v>1</v>
      </c>
    </row>
    <row r="351" spans="1:16" x14ac:dyDescent="0.25">
      <c r="A351" t="str">
        <f>'[1]Missing (2009-12)'!C101</f>
        <v>Age3_period2_LA17_Missing</v>
      </c>
      <c r="B351">
        <f>'[1]Missing (2009-12)'!G101/'[1]Missing (2009-12)'!H101</f>
        <v>7.8396093047166174E-2</v>
      </c>
      <c r="C351" s="4"/>
      <c r="D351" s="4"/>
      <c r="J351" s="129" t="s">
        <v>465</v>
      </c>
      <c r="K351" s="129">
        <v>7.8396093047166174E-2</v>
      </c>
      <c r="L351" s="133"/>
      <c r="M351" s="133"/>
      <c r="N351" s="129" t="b">
        <f t="shared" si="15"/>
        <v>1</v>
      </c>
      <c r="O351" s="129" t="b">
        <f t="shared" si="16"/>
        <v>1</v>
      </c>
      <c r="P351" s="129" t="b">
        <f t="shared" si="17"/>
        <v>1</v>
      </c>
    </row>
    <row r="352" spans="1:16" x14ac:dyDescent="0.25">
      <c r="A352" t="str">
        <f>'[1]Missing (2009-12)'!C102</f>
        <v>Age3_period2_LA18_Missing</v>
      </c>
      <c r="B352">
        <f>'[1]Missing (2009-12)'!G102/'[1]Missing (2009-12)'!H102</f>
        <v>9.2683549148434019E-2</v>
      </c>
      <c r="C352" s="4"/>
      <c r="D352" s="4"/>
      <c r="J352" s="129" t="s">
        <v>466</v>
      </c>
      <c r="K352" s="129">
        <v>9.2683549148434019E-2</v>
      </c>
      <c r="L352" s="133"/>
      <c r="M352" s="133"/>
      <c r="N352" s="129" t="b">
        <f t="shared" si="15"/>
        <v>1</v>
      </c>
      <c r="O352" s="129" t="b">
        <f t="shared" si="16"/>
        <v>1</v>
      </c>
      <c r="P352" s="129" t="b">
        <f t="shared" si="17"/>
        <v>1</v>
      </c>
    </row>
    <row r="353" spans="1:16" x14ac:dyDescent="0.25">
      <c r="A353" t="str">
        <f>'[1]Missing (2009-12)'!C103</f>
        <v>Age3_period2_LA19_Missing</v>
      </c>
      <c r="B353">
        <f>'[1]Missing (2009-12)'!G103/'[1]Missing (2009-12)'!H103</f>
        <v>8.5980437820214251E-2</v>
      </c>
      <c r="C353" s="4"/>
      <c r="D353" s="4"/>
      <c r="J353" s="129" t="s">
        <v>467</v>
      </c>
      <c r="K353" s="129">
        <v>8.5980437820214251E-2</v>
      </c>
      <c r="L353" s="133"/>
      <c r="M353" s="133"/>
      <c r="N353" s="129" t="b">
        <f t="shared" si="15"/>
        <v>1</v>
      </c>
      <c r="O353" s="129" t="b">
        <f t="shared" si="16"/>
        <v>1</v>
      </c>
      <c r="P353" s="129" t="b">
        <f t="shared" si="17"/>
        <v>1</v>
      </c>
    </row>
    <row r="354" spans="1:16" x14ac:dyDescent="0.25">
      <c r="A354" t="str">
        <f>'[1]Missing (2009-12)'!C104</f>
        <v>Age3_period2_LA20_Missing</v>
      </c>
      <c r="B354">
        <f>'[1]Missing (2009-12)'!G104/'[1]Missing (2009-12)'!H104</f>
        <v>8.67763209342335E-2</v>
      </c>
      <c r="C354" s="4"/>
      <c r="D354" s="4"/>
      <c r="J354" s="129" t="s">
        <v>468</v>
      </c>
      <c r="K354" s="129">
        <v>8.67763209342335E-2</v>
      </c>
      <c r="L354" s="133"/>
      <c r="M354" s="133"/>
      <c r="N354" s="129" t="b">
        <f t="shared" si="15"/>
        <v>1</v>
      </c>
      <c r="O354" s="129" t="b">
        <f t="shared" si="16"/>
        <v>1</v>
      </c>
      <c r="P354" s="129" t="b">
        <f t="shared" si="17"/>
        <v>1</v>
      </c>
    </row>
    <row r="355" spans="1:16" x14ac:dyDescent="0.25">
      <c r="A355" t="str">
        <f>'[1]Missing (2009-12)'!C105</f>
        <v>Age3_period2_LA21_Missing</v>
      </c>
      <c r="B355">
        <f>'[1]Missing (2009-12)'!G105/'[1]Missing (2009-12)'!H105</f>
        <v>7.4868482956246526E-2</v>
      </c>
      <c r="C355" s="4"/>
      <c r="D355" s="4"/>
      <c r="J355" s="129" t="s">
        <v>469</v>
      </c>
      <c r="K355" s="129">
        <v>7.4868482956246526E-2</v>
      </c>
      <c r="L355" s="133"/>
      <c r="M355" s="133"/>
      <c r="N355" s="129" t="b">
        <f t="shared" si="15"/>
        <v>1</v>
      </c>
      <c r="O355" s="129" t="b">
        <f t="shared" si="16"/>
        <v>1</v>
      </c>
      <c r="P355" s="129" t="b">
        <f t="shared" si="17"/>
        <v>1</v>
      </c>
    </row>
    <row r="356" spans="1:16" x14ac:dyDescent="0.25">
      <c r="A356" t="str">
        <f>'[1]Missing (2009-12)'!C106</f>
        <v>Age3_period2_LA22_Missing</v>
      </c>
      <c r="B356">
        <f>'[1]Missing (2009-12)'!G106/'[1]Missing (2009-12)'!H106</f>
        <v>8.8888177071655083E-2</v>
      </c>
      <c r="C356" s="4"/>
      <c r="D356" s="4"/>
      <c r="J356" s="129" t="s">
        <v>470</v>
      </c>
      <c r="K356" s="129">
        <v>8.8888177071655083E-2</v>
      </c>
      <c r="L356" s="133"/>
      <c r="M356" s="133"/>
      <c r="N356" s="129" t="b">
        <f t="shared" si="15"/>
        <v>1</v>
      </c>
      <c r="O356" s="129" t="b">
        <f t="shared" si="16"/>
        <v>1</v>
      </c>
      <c r="P356" s="129" t="b">
        <f t="shared" si="17"/>
        <v>1</v>
      </c>
    </row>
    <row r="357" spans="1:16" x14ac:dyDescent="0.25">
      <c r="A357" t="str">
        <f>'[1]Missing (2009-12)'!C107</f>
        <v>Age3_period2_HB1_Missing</v>
      </c>
      <c r="B357">
        <f>'[1]Missing (2009-12)'!G107/'[1]Missing (2009-12)'!H107</f>
        <v>7.5336943407231211E-2</v>
      </c>
      <c r="C357" s="4"/>
      <c r="D357" s="4"/>
      <c r="J357" s="129" t="s">
        <v>471</v>
      </c>
      <c r="K357" s="129">
        <v>7.5336943407231211E-2</v>
      </c>
      <c r="L357" s="133"/>
      <c r="M357" s="133"/>
      <c r="N357" s="129" t="b">
        <f t="shared" si="15"/>
        <v>1</v>
      </c>
      <c r="O357" s="129" t="b">
        <f t="shared" si="16"/>
        <v>1</v>
      </c>
      <c r="P357" s="129" t="b">
        <f t="shared" si="17"/>
        <v>1</v>
      </c>
    </row>
    <row r="358" spans="1:16" x14ac:dyDescent="0.25">
      <c r="A358" t="str">
        <f>'[1]Missing (2009-12)'!C108</f>
        <v>Age3_period2_HB2_Missing</v>
      </c>
      <c r="B358">
        <f>'[1]Missing (2009-12)'!G108/'[1]Missing (2009-12)'!H108</f>
        <v>7.5247151004417603E-2</v>
      </c>
      <c r="C358" s="4"/>
      <c r="D358" s="4"/>
      <c r="J358" s="129" t="s">
        <v>472</v>
      </c>
      <c r="K358" s="129">
        <v>7.5247151004417603E-2</v>
      </c>
      <c r="L358" s="133"/>
      <c r="M358" s="133"/>
      <c r="N358" s="129" t="b">
        <f t="shared" si="15"/>
        <v>1</v>
      </c>
      <c r="O358" s="129" t="b">
        <f t="shared" si="16"/>
        <v>1</v>
      </c>
      <c r="P358" s="129" t="b">
        <f t="shared" si="17"/>
        <v>1</v>
      </c>
    </row>
    <row r="359" spans="1:16" x14ac:dyDescent="0.25">
      <c r="A359" t="str">
        <f>'[1]Missing (2009-12)'!C109</f>
        <v>Age3_period2_HB3_Missing</v>
      </c>
      <c r="B359">
        <f>'[1]Missing (2009-12)'!G109/'[1]Missing (2009-12)'!H109</f>
        <v>8.0687274718836369E-2</v>
      </c>
      <c r="C359" s="4"/>
      <c r="D359" s="4"/>
      <c r="J359" s="129" t="s">
        <v>473</v>
      </c>
      <c r="K359" s="129">
        <v>8.0687274718836369E-2</v>
      </c>
      <c r="L359" s="133"/>
      <c r="M359" s="133"/>
      <c r="N359" s="129" t="b">
        <f t="shared" si="15"/>
        <v>1</v>
      </c>
      <c r="O359" s="129" t="b">
        <f t="shared" si="16"/>
        <v>1</v>
      </c>
      <c r="P359" s="129" t="b">
        <f t="shared" si="17"/>
        <v>1</v>
      </c>
    </row>
    <row r="360" spans="1:16" x14ac:dyDescent="0.25">
      <c r="A360" t="str">
        <f>'[1]Missing (2009-12)'!C110</f>
        <v>Age3_period2_HB4_Missing</v>
      </c>
      <c r="B360">
        <f>'[1]Missing (2009-12)'!G110/'[1]Missing (2009-12)'!H110</f>
        <v>7.6941369309230512E-2</v>
      </c>
      <c r="C360" s="4"/>
      <c r="D360" s="4"/>
      <c r="J360" s="129" t="s">
        <v>474</v>
      </c>
      <c r="K360" s="129">
        <v>7.6941369309230512E-2</v>
      </c>
      <c r="L360" s="133"/>
      <c r="M360" s="133"/>
      <c r="N360" s="129" t="b">
        <f t="shared" si="15"/>
        <v>1</v>
      </c>
      <c r="O360" s="129" t="b">
        <f t="shared" si="16"/>
        <v>1</v>
      </c>
      <c r="P360" s="129" t="b">
        <f t="shared" si="17"/>
        <v>1</v>
      </c>
    </row>
    <row r="361" spans="1:16" x14ac:dyDescent="0.25">
      <c r="A361" t="str">
        <f>'[1]Missing (2009-12)'!C111</f>
        <v>Age3_period2_HB5_Missing</v>
      </c>
      <c r="B361">
        <f>'[1]Missing (2009-12)'!G111/'[1]Missing (2009-12)'!H111</f>
        <v>5.9288505570433421E-2</v>
      </c>
      <c r="C361" s="4"/>
      <c r="D361" s="4"/>
      <c r="J361" s="129" t="s">
        <v>475</v>
      </c>
      <c r="K361" s="129">
        <v>5.9288505570433421E-2</v>
      </c>
      <c r="L361" s="133"/>
      <c r="M361" s="133"/>
      <c r="N361" s="129" t="b">
        <f t="shared" si="15"/>
        <v>1</v>
      </c>
      <c r="O361" s="129" t="b">
        <f t="shared" si="16"/>
        <v>1</v>
      </c>
      <c r="P361" s="129" t="b">
        <f t="shared" si="17"/>
        <v>1</v>
      </c>
    </row>
    <row r="362" spans="1:16" x14ac:dyDescent="0.25">
      <c r="A362" t="str">
        <f>'[1]Missing (2009-12)'!C112</f>
        <v>Age3_period2_HB6_Missing</v>
      </c>
      <c r="B362">
        <f>'[1]Missing (2009-12)'!G112/'[1]Missing (2009-12)'!H112</f>
        <v>7.6728719852568031E-2</v>
      </c>
      <c r="C362" s="4"/>
      <c r="D362" s="4"/>
      <c r="J362" s="129" t="s">
        <v>476</v>
      </c>
      <c r="K362" s="129">
        <v>7.6728719852568031E-2</v>
      </c>
      <c r="L362" s="133"/>
      <c r="M362" s="133"/>
      <c r="N362" s="129" t="b">
        <f t="shared" si="15"/>
        <v>1</v>
      </c>
      <c r="O362" s="129" t="b">
        <f t="shared" si="16"/>
        <v>1</v>
      </c>
      <c r="P362" s="129" t="b">
        <f t="shared" si="17"/>
        <v>1</v>
      </c>
    </row>
    <row r="363" spans="1:16" x14ac:dyDescent="0.25">
      <c r="A363" t="str">
        <f>'[1]Missing (2009-12)'!C113</f>
        <v>Age3_period2_HB7_Missing</v>
      </c>
      <c r="B363">
        <f>'[1]Missing (2009-12)'!G113/'[1]Missing (2009-12)'!H113</f>
        <v>8.6824816387244722E-2</v>
      </c>
      <c r="C363" s="4"/>
      <c r="D363" s="4"/>
      <c r="J363" s="129" t="s">
        <v>477</v>
      </c>
      <c r="K363" s="129">
        <v>8.6824816387244722E-2</v>
      </c>
      <c r="L363" s="133"/>
      <c r="M363" s="133"/>
      <c r="N363" s="129" t="b">
        <f t="shared" si="15"/>
        <v>1</v>
      </c>
      <c r="O363" s="129" t="b">
        <f t="shared" si="16"/>
        <v>1</v>
      </c>
      <c r="P363" s="129" t="b">
        <f t="shared" si="17"/>
        <v>1</v>
      </c>
    </row>
    <row r="364" spans="1:16" x14ac:dyDescent="0.25">
      <c r="A364" t="str">
        <f>'[1]Missing (2009-12)'!C114</f>
        <v>Age3_period2_Wales_Missing</v>
      </c>
      <c r="B364">
        <f>'[1]Missing (2009-12)'!G114/'[1]Missing (2009-12)'!H114</f>
        <v>7.6752783540366576E-2</v>
      </c>
      <c r="C364" s="4"/>
      <c r="D364" s="4"/>
      <c r="J364" s="129" t="s">
        <v>478</v>
      </c>
      <c r="K364" s="129">
        <v>7.6752783540366576E-2</v>
      </c>
      <c r="L364" s="133"/>
      <c r="M364" s="133"/>
      <c r="N364" s="129" t="b">
        <f t="shared" si="15"/>
        <v>1</v>
      </c>
      <c r="O364" s="129" t="b">
        <f t="shared" si="16"/>
        <v>1</v>
      </c>
      <c r="P364" s="129" t="b">
        <f t="shared" si="17"/>
        <v>1</v>
      </c>
    </row>
    <row r="365" spans="1:16" x14ac:dyDescent="0.25">
      <c r="A365" t="str">
        <f>'[1]Observed BMI25+ (200405-2008)'!C9</f>
        <v>BMI25+_Age1_period1_LA1_Observed</v>
      </c>
      <c r="B365">
        <f>'[1]Observed BMI25+ (200405-2008)'!E9</f>
        <v>0.46255049999999998</v>
      </c>
      <c r="C365" s="87">
        <f>'[1]Observed BMI25+ (200405-2008)'!G9</f>
        <v>0.42329480000000003</v>
      </c>
      <c r="D365" s="87">
        <f>'[1]Observed BMI25+ (200405-2008)'!H9</f>
        <v>0.50180619999999998</v>
      </c>
      <c r="J365" s="129" t="s">
        <v>479</v>
      </c>
      <c r="K365" s="129">
        <v>0.46255049999999998</v>
      </c>
      <c r="L365" s="134">
        <v>0.42329480000000003</v>
      </c>
      <c r="M365" s="134">
        <v>0.50180619999999998</v>
      </c>
      <c r="N365" s="129" t="b">
        <f t="shared" si="15"/>
        <v>1</v>
      </c>
      <c r="O365" s="129" t="b">
        <f t="shared" si="16"/>
        <v>1</v>
      </c>
      <c r="P365" s="129" t="b">
        <f t="shared" si="17"/>
        <v>1</v>
      </c>
    </row>
    <row r="366" spans="1:16" x14ac:dyDescent="0.25">
      <c r="A366" t="str">
        <f>'[1]Observed BMI25+ (200405-2008)'!C10</f>
        <v>BMI25+_Age1_period1_LA2_Observed</v>
      </c>
      <c r="B366">
        <f>'[1]Observed BMI25+ (200405-2008)'!E10</f>
        <v>0.45756459999999999</v>
      </c>
      <c r="C366" s="87">
        <f>'[1]Observed BMI25+ (200405-2008)'!G10</f>
        <v>0.4163442</v>
      </c>
      <c r="D366" s="87">
        <f>'[1]Observed BMI25+ (200405-2008)'!H10</f>
        <v>0.49878509999999998</v>
      </c>
      <c r="J366" s="129" t="s">
        <v>480</v>
      </c>
      <c r="K366" s="129">
        <v>0.45756459999999999</v>
      </c>
      <c r="L366" s="134">
        <v>0.4163442</v>
      </c>
      <c r="M366" s="134">
        <v>0.49878509999999998</v>
      </c>
      <c r="N366" s="129" t="b">
        <f t="shared" si="15"/>
        <v>1</v>
      </c>
      <c r="O366" s="129" t="b">
        <f t="shared" si="16"/>
        <v>1</v>
      </c>
      <c r="P366" s="129" t="b">
        <f t="shared" si="17"/>
        <v>1</v>
      </c>
    </row>
    <row r="367" spans="1:16" x14ac:dyDescent="0.25">
      <c r="A367" t="str">
        <f>'[1]Observed BMI25+ (200405-2008)'!C11</f>
        <v>BMI25+_Age1_period1_LA3_Observed</v>
      </c>
      <c r="B367">
        <f>'[1]Observed BMI25+ (200405-2008)'!E11</f>
        <v>0.4556518</v>
      </c>
      <c r="C367" s="87">
        <f>'[1]Observed BMI25+ (200405-2008)'!G11</f>
        <v>0.42430879999999999</v>
      </c>
      <c r="D367" s="87">
        <f>'[1]Observed BMI25+ (200405-2008)'!H11</f>
        <v>0.4869947</v>
      </c>
      <c r="J367" s="129" t="s">
        <v>481</v>
      </c>
      <c r="K367" s="129">
        <v>0.4556518</v>
      </c>
      <c r="L367" s="134">
        <v>0.42430879999999999</v>
      </c>
      <c r="M367" s="134">
        <v>0.4869947</v>
      </c>
      <c r="N367" s="129" t="b">
        <f t="shared" si="15"/>
        <v>1</v>
      </c>
      <c r="O367" s="129" t="b">
        <f t="shared" si="16"/>
        <v>1</v>
      </c>
      <c r="P367" s="129" t="b">
        <f t="shared" si="17"/>
        <v>1</v>
      </c>
    </row>
    <row r="368" spans="1:16" x14ac:dyDescent="0.25">
      <c r="A368" t="str">
        <f>'[1]Observed BMI25+ (200405-2008)'!C12</f>
        <v>BMI25+_Age1_period1_LA4_Observed</v>
      </c>
      <c r="B368">
        <f>'[1]Observed BMI25+ (200405-2008)'!E12</f>
        <v>0.42726150000000002</v>
      </c>
      <c r="C368" s="87">
        <f>'[1]Observed BMI25+ (200405-2008)'!G12</f>
        <v>0.3861926</v>
      </c>
      <c r="D368" s="87">
        <f>'[1]Observed BMI25+ (200405-2008)'!H12</f>
        <v>0.46833049999999998</v>
      </c>
      <c r="J368" s="129" t="s">
        <v>482</v>
      </c>
      <c r="K368" s="129">
        <v>0.42726150000000002</v>
      </c>
      <c r="L368" s="134">
        <v>0.3861926</v>
      </c>
      <c r="M368" s="134">
        <v>0.46833049999999998</v>
      </c>
      <c r="N368" s="129" t="b">
        <f t="shared" si="15"/>
        <v>1</v>
      </c>
      <c r="O368" s="129" t="b">
        <f t="shared" si="16"/>
        <v>1</v>
      </c>
      <c r="P368" s="129" t="b">
        <f t="shared" si="17"/>
        <v>1</v>
      </c>
    </row>
    <row r="369" spans="1:16" x14ac:dyDescent="0.25">
      <c r="A369" t="str">
        <f>'[1]Observed BMI25+ (200405-2008)'!C13</f>
        <v>BMI25+_Age1_period1_LA5_Observed</v>
      </c>
      <c r="B369">
        <f>'[1]Observed BMI25+ (200405-2008)'!E13</f>
        <v>0.4741071</v>
      </c>
      <c r="C369" s="87">
        <f>'[1]Observed BMI25+ (200405-2008)'!G13</f>
        <v>0.44129190000000001</v>
      </c>
      <c r="D369" s="87">
        <f>'[1]Observed BMI25+ (200405-2008)'!H13</f>
        <v>0.50692230000000005</v>
      </c>
      <c r="J369" s="129" t="s">
        <v>483</v>
      </c>
      <c r="K369" s="129">
        <v>0.4741071</v>
      </c>
      <c r="L369" s="134">
        <v>0.44129190000000001</v>
      </c>
      <c r="M369" s="134">
        <v>0.50692230000000005</v>
      </c>
      <c r="N369" s="129" t="b">
        <f t="shared" si="15"/>
        <v>1</v>
      </c>
      <c r="O369" s="129" t="b">
        <f t="shared" si="16"/>
        <v>1</v>
      </c>
      <c r="P369" s="129" t="b">
        <f t="shared" si="17"/>
        <v>1</v>
      </c>
    </row>
    <row r="370" spans="1:16" x14ac:dyDescent="0.25">
      <c r="A370" t="str">
        <f>'[1]Observed BMI25+ (200405-2008)'!C14</f>
        <v>BMI25+_Age1_period1_LA6_Observed</v>
      </c>
      <c r="B370">
        <f>'[1]Observed BMI25+ (200405-2008)'!E14</f>
        <v>0.45549590000000001</v>
      </c>
      <c r="C370" s="87">
        <f>'[1]Observed BMI25+ (200405-2008)'!G14</f>
        <v>0.42391970000000001</v>
      </c>
      <c r="D370" s="87">
        <f>'[1]Observed BMI25+ (200405-2008)'!H14</f>
        <v>0.487072</v>
      </c>
      <c r="J370" s="129" t="s">
        <v>484</v>
      </c>
      <c r="K370" s="129">
        <v>0.45549590000000001</v>
      </c>
      <c r="L370" s="134">
        <v>0.42391970000000001</v>
      </c>
      <c r="M370" s="134">
        <v>0.487072</v>
      </c>
      <c r="N370" s="129" t="b">
        <f t="shared" si="15"/>
        <v>1</v>
      </c>
      <c r="O370" s="129" t="b">
        <f t="shared" si="16"/>
        <v>1</v>
      </c>
      <c r="P370" s="129" t="b">
        <f t="shared" si="17"/>
        <v>1</v>
      </c>
    </row>
    <row r="371" spans="1:16" x14ac:dyDescent="0.25">
      <c r="A371" t="str">
        <f>'[1]Observed BMI25+ (200405-2008)'!C15</f>
        <v>BMI25+_Age1_period1_LA7_Observed</v>
      </c>
      <c r="B371">
        <f>'[1]Observed BMI25+ (200405-2008)'!E15</f>
        <v>0.46286830000000001</v>
      </c>
      <c r="C371" s="87">
        <f>'[1]Observed BMI25+ (200405-2008)'!G15</f>
        <v>0.42561290000000002</v>
      </c>
      <c r="D371" s="87">
        <f>'[1]Observed BMI25+ (200405-2008)'!H15</f>
        <v>0.50012369999999995</v>
      </c>
      <c r="J371" s="129" t="s">
        <v>485</v>
      </c>
      <c r="K371" s="129">
        <v>0.46286830000000001</v>
      </c>
      <c r="L371" s="134">
        <v>0.42561290000000002</v>
      </c>
      <c r="M371" s="134">
        <v>0.50012369999999995</v>
      </c>
      <c r="N371" s="129" t="b">
        <f t="shared" si="15"/>
        <v>1</v>
      </c>
      <c r="O371" s="129" t="b">
        <f t="shared" si="16"/>
        <v>1</v>
      </c>
      <c r="P371" s="129" t="b">
        <f t="shared" si="17"/>
        <v>1</v>
      </c>
    </row>
    <row r="372" spans="1:16" x14ac:dyDescent="0.25">
      <c r="A372" t="str">
        <f>'[1]Observed BMI25+ (200405-2008)'!C16</f>
        <v>BMI25+_Age1_period1_LA8_Observed</v>
      </c>
      <c r="B372">
        <f>'[1]Observed BMI25+ (200405-2008)'!E16</f>
        <v>0.42160069999999999</v>
      </c>
      <c r="C372" s="87">
        <f>'[1]Observed BMI25+ (200405-2008)'!G16</f>
        <v>0.38904040000000001</v>
      </c>
      <c r="D372" s="87">
        <f>'[1]Observed BMI25+ (200405-2008)'!H16</f>
        <v>0.45416099999999998</v>
      </c>
      <c r="J372" s="129" t="s">
        <v>486</v>
      </c>
      <c r="K372" s="129">
        <v>0.42160069999999999</v>
      </c>
      <c r="L372" s="134">
        <v>0.38904040000000001</v>
      </c>
      <c r="M372" s="134">
        <v>0.45416099999999998</v>
      </c>
      <c r="N372" s="129" t="b">
        <f t="shared" si="15"/>
        <v>1</v>
      </c>
      <c r="O372" s="129" t="b">
        <f t="shared" si="16"/>
        <v>1</v>
      </c>
      <c r="P372" s="129" t="b">
        <f t="shared" si="17"/>
        <v>1</v>
      </c>
    </row>
    <row r="373" spans="1:16" x14ac:dyDescent="0.25">
      <c r="A373" t="str">
        <f>'[1]Observed BMI25+ (200405-2008)'!C17</f>
        <v>BMI25+_Age1_period1_LA9_Observed</v>
      </c>
      <c r="B373">
        <f>'[1]Observed BMI25+ (200405-2008)'!E17</f>
        <v>0.5022276</v>
      </c>
      <c r="C373" s="87">
        <f>'[1]Observed BMI25+ (200405-2008)'!G17</f>
        <v>0.46487030000000001</v>
      </c>
      <c r="D373" s="87">
        <f>'[1]Observed BMI25+ (200405-2008)'!H17</f>
        <v>0.53958490000000003</v>
      </c>
      <c r="J373" s="129" t="s">
        <v>487</v>
      </c>
      <c r="K373" s="129">
        <v>0.5022276</v>
      </c>
      <c r="L373" s="134">
        <v>0.46487030000000001</v>
      </c>
      <c r="M373" s="134">
        <v>0.53958490000000003</v>
      </c>
      <c r="N373" s="129" t="b">
        <f t="shared" si="15"/>
        <v>1</v>
      </c>
      <c r="O373" s="129" t="b">
        <f t="shared" si="16"/>
        <v>1</v>
      </c>
      <c r="P373" s="129" t="b">
        <f t="shared" si="17"/>
        <v>1</v>
      </c>
    </row>
    <row r="374" spans="1:16" x14ac:dyDescent="0.25">
      <c r="A374" t="str">
        <f>'[1]Observed BMI25+ (200405-2008)'!C18</f>
        <v>BMI25+_Age1_period1_LA10_Observed</v>
      </c>
      <c r="B374">
        <f>'[1]Observed BMI25+ (200405-2008)'!E18</f>
        <v>0.49038169999999998</v>
      </c>
      <c r="C374" s="87">
        <f>'[1]Observed BMI25+ (200405-2008)'!G18</f>
        <v>0.45339360000000001</v>
      </c>
      <c r="D374" s="87">
        <f>'[1]Observed BMI25+ (200405-2008)'!H18</f>
        <v>0.52736970000000005</v>
      </c>
      <c r="J374" s="129" t="s">
        <v>488</v>
      </c>
      <c r="K374" s="129">
        <v>0.49038169999999998</v>
      </c>
      <c r="L374" s="134">
        <v>0.45339360000000001</v>
      </c>
      <c r="M374" s="134">
        <v>0.52736970000000005</v>
      </c>
      <c r="N374" s="129" t="b">
        <f t="shared" si="15"/>
        <v>1</v>
      </c>
      <c r="O374" s="129" t="b">
        <f t="shared" si="16"/>
        <v>1</v>
      </c>
      <c r="P374" s="129" t="b">
        <f t="shared" si="17"/>
        <v>1</v>
      </c>
    </row>
    <row r="375" spans="1:16" x14ac:dyDescent="0.25">
      <c r="A375" t="str">
        <f>'[1]Observed BMI25+ (200405-2008)'!C19</f>
        <v>BMI25+_Age1_period1_LA11_Observed</v>
      </c>
      <c r="B375">
        <f>'[1]Observed BMI25+ (200405-2008)'!E19</f>
        <v>0.43786910000000001</v>
      </c>
      <c r="C375" s="87">
        <f>'[1]Observed BMI25+ (200405-2008)'!G19</f>
        <v>0.3869591</v>
      </c>
      <c r="D375" s="87">
        <f>'[1]Observed BMI25+ (200405-2008)'!H19</f>
        <v>0.48877910000000002</v>
      </c>
      <c r="J375" s="129" t="s">
        <v>489</v>
      </c>
      <c r="K375" s="129">
        <v>0.43786910000000001</v>
      </c>
      <c r="L375" s="134">
        <v>0.3869591</v>
      </c>
      <c r="M375" s="134">
        <v>0.48877910000000002</v>
      </c>
      <c r="N375" s="129" t="b">
        <f t="shared" si="15"/>
        <v>1</v>
      </c>
      <c r="O375" s="129" t="b">
        <f t="shared" si="16"/>
        <v>1</v>
      </c>
      <c r="P375" s="129" t="b">
        <f t="shared" si="17"/>
        <v>1</v>
      </c>
    </row>
    <row r="376" spans="1:16" x14ac:dyDescent="0.25">
      <c r="A376" t="str">
        <f>'[1]Observed BMI25+ (200405-2008)'!C20</f>
        <v>BMI25+_Age1_period1_LA12_Observed</v>
      </c>
      <c r="B376">
        <f>'[1]Observed BMI25+ (200405-2008)'!E20</f>
        <v>0.54405780000000004</v>
      </c>
      <c r="C376" s="87">
        <f>'[1]Observed BMI25+ (200405-2008)'!G20</f>
        <v>0.51089629999999997</v>
      </c>
      <c r="D376" s="87">
        <f>'[1]Observed BMI25+ (200405-2008)'!H20</f>
        <v>0.57721920000000004</v>
      </c>
      <c r="J376" s="129" t="s">
        <v>490</v>
      </c>
      <c r="K376" s="129">
        <v>0.54405780000000004</v>
      </c>
      <c r="L376" s="134">
        <v>0.51089629999999997</v>
      </c>
      <c r="M376" s="134">
        <v>0.57721920000000004</v>
      </c>
      <c r="N376" s="129" t="b">
        <f t="shared" si="15"/>
        <v>1</v>
      </c>
      <c r="O376" s="129" t="b">
        <f t="shared" si="16"/>
        <v>1</v>
      </c>
      <c r="P376" s="129" t="b">
        <f t="shared" si="17"/>
        <v>1</v>
      </c>
    </row>
    <row r="377" spans="1:16" x14ac:dyDescent="0.25">
      <c r="A377" t="str">
        <f>'[1]Observed BMI25+ (200405-2008)'!C21</f>
        <v>BMI25+_Age1_period1_LA13_Observed</v>
      </c>
      <c r="B377">
        <f>'[1]Observed BMI25+ (200405-2008)'!E21</f>
        <v>0.52338569999999995</v>
      </c>
      <c r="C377" s="87">
        <f>'[1]Observed BMI25+ (200405-2008)'!G21</f>
        <v>0.49394519999999997</v>
      </c>
      <c r="D377" s="87">
        <f>'[1]Observed BMI25+ (200405-2008)'!H21</f>
        <v>0.55282609999999999</v>
      </c>
      <c r="J377" s="129" t="s">
        <v>491</v>
      </c>
      <c r="K377" s="129">
        <v>0.52338569999999995</v>
      </c>
      <c r="L377" s="134">
        <v>0.49394519999999997</v>
      </c>
      <c r="M377" s="134">
        <v>0.55282609999999999</v>
      </c>
      <c r="N377" s="129" t="b">
        <f t="shared" si="15"/>
        <v>1</v>
      </c>
      <c r="O377" s="129" t="b">
        <f t="shared" si="16"/>
        <v>1</v>
      </c>
      <c r="P377" s="129" t="b">
        <f t="shared" si="17"/>
        <v>1</v>
      </c>
    </row>
    <row r="378" spans="1:16" x14ac:dyDescent="0.25">
      <c r="A378" t="str">
        <f>'[1]Observed BMI25+ (200405-2008)'!C22</f>
        <v>BMI25+_Age1_period1_LA14_Observed</v>
      </c>
      <c r="B378">
        <f>'[1]Observed BMI25+ (200405-2008)'!E22</f>
        <v>0.45299820000000002</v>
      </c>
      <c r="C378" s="87">
        <f>'[1]Observed BMI25+ (200405-2008)'!G22</f>
        <v>0.4184812</v>
      </c>
      <c r="D378" s="87">
        <f>'[1]Observed BMI25+ (200405-2008)'!H22</f>
        <v>0.48751529999999998</v>
      </c>
      <c r="J378" s="129" t="s">
        <v>492</v>
      </c>
      <c r="K378" s="129">
        <v>0.45299820000000002</v>
      </c>
      <c r="L378" s="134">
        <v>0.4184812</v>
      </c>
      <c r="M378" s="134">
        <v>0.48751529999999998</v>
      </c>
      <c r="N378" s="129" t="b">
        <f t="shared" si="15"/>
        <v>1</v>
      </c>
      <c r="O378" s="129" t="b">
        <f t="shared" si="16"/>
        <v>1</v>
      </c>
      <c r="P378" s="129" t="b">
        <f t="shared" si="17"/>
        <v>1</v>
      </c>
    </row>
    <row r="379" spans="1:16" x14ac:dyDescent="0.25">
      <c r="A379" t="str">
        <f>'[1]Observed BMI25+ (200405-2008)'!C23</f>
        <v>BMI25+_Age1_period1_LA15_Observed</v>
      </c>
      <c r="B379">
        <f>'[1]Observed BMI25+ (200405-2008)'!E23</f>
        <v>0.41662830000000001</v>
      </c>
      <c r="C379" s="87">
        <f>'[1]Observed BMI25+ (200405-2008)'!G23</f>
        <v>0.39175840000000001</v>
      </c>
      <c r="D379" s="87">
        <f>'[1]Observed BMI25+ (200405-2008)'!H23</f>
        <v>0.4414981</v>
      </c>
      <c r="J379" s="129" t="s">
        <v>493</v>
      </c>
      <c r="K379" s="129">
        <v>0.41662830000000001</v>
      </c>
      <c r="L379" s="134">
        <v>0.39175840000000001</v>
      </c>
      <c r="M379" s="134">
        <v>0.4414981</v>
      </c>
      <c r="N379" s="129" t="b">
        <f t="shared" si="15"/>
        <v>1</v>
      </c>
      <c r="O379" s="129" t="b">
        <f t="shared" si="16"/>
        <v>1</v>
      </c>
      <c r="P379" s="129" t="b">
        <f t="shared" si="17"/>
        <v>1</v>
      </c>
    </row>
    <row r="380" spans="1:16" x14ac:dyDescent="0.25">
      <c r="A380" t="str">
        <f>'[1]Observed BMI25+ (200405-2008)'!C24</f>
        <v>BMI25+_Age1_period1_LA16_Observed</v>
      </c>
      <c r="B380">
        <f>'[1]Observed BMI25+ (200405-2008)'!E24</f>
        <v>0.53513259999999996</v>
      </c>
      <c r="C380" s="87">
        <f>'[1]Observed BMI25+ (200405-2008)'!G24</f>
        <v>0.50680530000000001</v>
      </c>
      <c r="D380" s="87">
        <f>'[1]Observed BMI25+ (200405-2008)'!H24</f>
        <v>0.56345990000000001</v>
      </c>
      <c r="J380" s="129" t="s">
        <v>494</v>
      </c>
      <c r="K380" s="129">
        <v>0.53513259999999996</v>
      </c>
      <c r="L380" s="134">
        <v>0.50680530000000001</v>
      </c>
      <c r="M380" s="134">
        <v>0.56345990000000001</v>
      </c>
      <c r="N380" s="129" t="b">
        <f t="shared" si="15"/>
        <v>1</v>
      </c>
      <c r="O380" s="129" t="b">
        <f t="shared" si="16"/>
        <v>1</v>
      </c>
      <c r="P380" s="129" t="b">
        <f t="shared" si="17"/>
        <v>1</v>
      </c>
    </row>
    <row r="381" spans="1:16" x14ac:dyDescent="0.25">
      <c r="A381" t="str">
        <f>'[1]Observed BMI25+ (200405-2008)'!C25</f>
        <v>BMI25+_Age1_period1_LA17_Observed</v>
      </c>
      <c r="B381">
        <f>'[1]Observed BMI25+ (200405-2008)'!E25</f>
        <v>0.52318869999999995</v>
      </c>
      <c r="C381" s="87">
        <f>'[1]Observed BMI25+ (200405-2008)'!G25</f>
        <v>0.485734</v>
      </c>
      <c r="D381" s="87">
        <f>'[1]Observed BMI25+ (200405-2008)'!H25</f>
        <v>0.56064340000000001</v>
      </c>
      <c r="J381" s="129" t="s">
        <v>495</v>
      </c>
      <c r="K381" s="129">
        <v>0.52318869999999995</v>
      </c>
      <c r="L381" s="134">
        <v>0.485734</v>
      </c>
      <c r="M381" s="134">
        <v>0.56064340000000001</v>
      </c>
      <c r="N381" s="129" t="b">
        <f t="shared" si="15"/>
        <v>1</v>
      </c>
      <c r="O381" s="129" t="b">
        <f t="shared" si="16"/>
        <v>1</v>
      </c>
      <c r="P381" s="129" t="b">
        <f t="shared" si="17"/>
        <v>1</v>
      </c>
    </row>
    <row r="382" spans="1:16" x14ac:dyDescent="0.25">
      <c r="A382" t="str">
        <f>'[1]Observed BMI25+ (200405-2008)'!C26</f>
        <v>BMI25+_Age1_period1_LA18_Observed</v>
      </c>
      <c r="B382">
        <f>'[1]Observed BMI25+ (200405-2008)'!E26</f>
        <v>0.56294420000000001</v>
      </c>
      <c r="C382" s="87">
        <f>'[1]Observed BMI25+ (200405-2008)'!G26</f>
        <v>0.53240690000000002</v>
      </c>
      <c r="D382" s="87">
        <f>'[1]Observed BMI25+ (200405-2008)'!H26</f>
        <v>0.5934815</v>
      </c>
      <c r="J382" s="129" t="s">
        <v>496</v>
      </c>
      <c r="K382" s="129">
        <v>0.56294420000000001</v>
      </c>
      <c r="L382" s="134">
        <v>0.53240690000000002</v>
      </c>
      <c r="M382" s="134">
        <v>0.5934815</v>
      </c>
      <c r="N382" s="129" t="b">
        <f t="shared" si="15"/>
        <v>1</v>
      </c>
      <c r="O382" s="129" t="b">
        <f t="shared" si="16"/>
        <v>1</v>
      </c>
      <c r="P382" s="129" t="b">
        <f t="shared" si="17"/>
        <v>1</v>
      </c>
    </row>
    <row r="383" spans="1:16" x14ac:dyDescent="0.25">
      <c r="A383" t="str">
        <f>'[1]Observed BMI25+ (200405-2008)'!C27</f>
        <v>BMI25+_Age1_period1_LA19_Observed</v>
      </c>
      <c r="B383">
        <f>'[1]Observed BMI25+ (200405-2008)'!E27</f>
        <v>0.55036580000000002</v>
      </c>
      <c r="C383" s="87">
        <f>'[1]Observed BMI25+ (200405-2008)'!G27</f>
        <v>0.5129861</v>
      </c>
      <c r="D383" s="87">
        <f>'[1]Observed BMI25+ (200405-2008)'!H27</f>
        <v>0.58774550000000003</v>
      </c>
      <c r="J383" s="129" t="s">
        <v>497</v>
      </c>
      <c r="K383" s="129">
        <v>0.55036580000000002</v>
      </c>
      <c r="L383" s="134">
        <v>0.5129861</v>
      </c>
      <c r="M383" s="134">
        <v>0.58774550000000003</v>
      </c>
      <c r="N383" s="129" t="b">
        <f t="shared" si="15"/>
        <v>1</v>
      </c>
      <c r="O383" s="129" t="b">
        <f t="shared" si="16"/>
        <v>1</v>
      </c>
      <c r="P383" s="129" t="b">
        <f t="shared" si="17"/>
        <v>1</v>
      </c>
    </row>
    <row r="384" spans="1:16" x14ac:dyDescent="0.25">
      <c r="A384" t="str">
        <f>'[1]Observed BMI25+ (200405-2008)'!C28</f>
        <v>BMI25+_Age1_period1_LA20_Observed</v>
      </c>
      <c r="B384">
        <f>'[1]Observed BMI25+ (200405-2008)'!E28</f>
        <v>0.51028680000000004</v>
      </c>
      <c r="C384" s="87">
        <f>'[1]Observed BMI25+ (200405-2008)'!G28</f>
        <v>0.47564000000000001</v>
      </c>
      <c r="D384" s="87">
        <f>'[1]Observed BMI25+ (200405-2008)'!H28</f>
        <v>0.54493360000000002</v>
      </c>
      <c r="J384" s="129" t="s">
        <v>498</v>
      </c>
      <c r="K384" s="129">
        <v>0.51028680000000004</v>
      </c>
      <c r="L384" s="134">
        <v>0.47564000000000001</v>
      </c>
      <c r="M384" s="134">
        <v>0.54493360000000002</v>
      </c>
      <c r="N384" s="129" t="b">
        <f t="shared" si="15"/>
        <v>1</v>
      </c>
      <c r="O384" s="129" t="b">
        <f t="shared" si="16"/>
        <v>1</v>
      </c>
      <c r="P384" s="129" t="b">
        <f t="shared" si="17"/>
        <v>1</v>
      </c>
    </row>
    <row r="385" spans="1:16" x14ac:dyDescent="0.25">
      <c r="A385" t="str">
        <f>'[1]Observed BMI25+ (200405-2008)'!C29</f>
        <v>BMI25+_Age1_period1_LA21_Observed</v>
      </c>
      <c r="B385">
        <f>'[1]Observed BMI25+ (200405-2008)'!E29</f>
        <v>0.4311796</v>
      </c>
      <c r="C385" s="87">
        <f>'[1]Observed BMI25+ (200405-2008)'!G29</f>
        <v>0.40104329999999999</v>
      </c>
      <c r="D385" s="87">
        <f>'[1]Observed BMI25+ (200405-2008)'!H29</f>
        <v>0.4613159</v>
      </c>
      <c r="J385" s="129" t="s">
        <v>499</v>
      </c>
      <c r="K385" s="129">
        <v>0.4311796</v>
      </c>
      <c r="L385" s="134">
        <v>0.40104329999999999</v>
      </c>
      <c r="M385" s="134">
        <v>0.4613159</v>
      </c>
      <c r="N385" s="129" t="b">
        <f t="shared" si="15"/>
        <v>1</v>
      </c>
      <c r="O385" s="129" t="b">
        <f t="shared" si="16"/>
        <v>1</v>
      </c>
      <c r="P385" s="129" t="b">
        <f t="shared" si="17"/>
        <v>1</v>
      </c>
    </row>
    <row r="386" spans="1:16" x14ac:dyDescent="0.25">
      <c r="A386" t="str">
        <f>'[1]Observed BMI25+ (200405-2008)'!C30</f>
        <v>BMI25+_Age1_period1_LA22_Observed</v>
      </c>
      <c r="B386">
        <f>'[1]Observed BMI25+ (200405-2008)'!E30</f>
        <v>0.499892</v>
      </c>
      <c r="C386" s="87">
        <f>'[1]Observed BMI25+ (200405-2008)'!G30</f>
        <v>0.4651613</v>
      </c>
      <c r="D386" s="87">
        <f>'[1]Observed BMI25+ (200405-2008)'!H30</f>
        <v>0.53462259999999995</v>
      </c>
      <c r="J386" s="129" t="s">
        <v>500</v>
      </c>
      <c r="K386" s="129">
        <v>0.499892</v>
      </c>
      <c r="L386" s="134">
        <v>0.4651613</v>
      </c>
      <c r="M386" s="134">
        <v>0.53462259999999995</v>
      </c>
      <c r="N386" s="129" t="b">
        <f t="shared" si="15"/>
        <v>1</v>
      </c>
      <c r="O386" s="129" t="b">
        <f t="shared" si="16"/>
        <v>1</v>
      </c>
      <c r="P386" s="129" t="b">
        <f t="shared" si="17"/>
        <v>1</v>
      </c>
    </row>
    <row r="387" spans="1:16" x14ac:dyDescent="0.25">
      <c r="A387" t="str">
        <f>'[1]Observed BMI25+ (200405-2008)'!C31</f>
        <v>BMI25+_Age1_period1_HB1_Observed</v>
      </c>
      <c r="B387">
        <f>'[1]Observed BMI25+ (200405-2008)'!E31</f>
        <v>0.45687080000000002</v>
      </c>
      <c r="C387" s="87">
        <f>'[1]Observed BMI25+ (200405-2008)'!G31</f>
        <v>0.4419709</v>
      </c>
      <c r="D387" s="87">
        <f>'[1]Observed BMI25+ (200405-2008)'!H31</f>
        <v>0.47177079999999999</v>
      </c>
      <c r="J387" s="129" t="s">
        <v>501</v>
      </c>
      <c r="K387" s="129">
        <v>0.45687080000000002</v>
      </c>
      <c r="L387" s="134">
        <v>0.4419709</v>
      </c>
      <c r="M387" s="134">
        <v>0.47177079999999999</v>
      </c>
      <c r="N387" s="129" t="b">
        <f t="shared" si="15"/>
        <v>1</v>
      </c>
      <c r="O387" s="129" t="b">
        <f t="shared" si="16"/>
        <v>1</v>
      </c>
      <c r="P387" s="129" t="b">
        <f t="shared" si="17"/>
        <v>1</v>
      </c>
    </row>
    <row r="388" spans="1:16" x14ac:dyDescent="0.25">
      <c r="A388" t="str">
        <f>'[1]Observed BMI25+ (200405-2008)'!C32</f>
        <v>BMI25+_Age1_period1_HB2_Observed</v>
      </c>
      <c r="B388">
        <f>'[1]Observed BMI25+ (200405-2008)'!E32</f>
        <v>0.4786376</v>
      </c>
      <c r="C388" s="87">
        <f>'[1]Observed BMI25+ (200405-2008)'!G32</f>
        <v>0.4564472</v>
      </c>
      <c r="D388" s="87">
        <f>'[1]Observed BMI25+ (200405-2008)'!H32</f>
        <v>0.5008281</v>
      </c>
      <c r="J388" s="129" t="s">
        <v>502</v>
      </c>
      <c r="K388" s="129">
        <v>0.4786376</v>
      </c>
      <c r="L388" s="134">
        <v>0.4564472</v>
      </c>
      <c r="M388" s="134">
        <v>0.5008281</v>
      </c>
      <c r="N388" s="129" t="b">
        <f t="shared" si="15"/>
        <v>1</v>
      </c>
      <c r="O388" s="129" t="b">
        <f t="shared" si="16"/>
        <v>1</v>
      </c>
      <c r="P388" s="129" t="b">
        <f t="shared" si="17"/>
        <v>1</v>
      </c>
    </row>
    <row r="389" spans="1:16" x14ac:dyDescent="0.25">
      <c r="A389" t="str">
        <f>'[1]Observed BMI25+ (200405-2008)'!C33</f>
        <v>BMI25+_Age1_period1_HB3_Observed</v>
      </c>
      <c r="B389">
        <f>'[1]Observed BMI25+ (200405-2008)'!E33</f>
        <v>0.46286830000000001</v>
      </c>
      <c r="C389" s="87">
        <f>'[1]Observed BMI25+ (200405-2008)'!G33</f>
        <v>0.42561290000000002</v>
      </c>
      <c r="D389" s="87">
        <f>'[1]Observed BMI25+ (200405-2008)'!H33</f>
        <v>0.50012369999999995</v>
      </c>
      <c r="J389" s="129" t="s">
        <v>503</v>
      </c>
      <c r="K389" s="129">
        <v>0.46286830000000001</v>
      </c>
      <c r="L389" s="134">
        <v>0.42561290000000002</v>
      </c>
      <c r="M389" s="134">
        <v>0.50012369999999995</v>
      </c>
      <c r="N389" s="129" t="b">
        <f t="shared" ref="N389:N452" si="18">J389=A389</f>
        <v>1</v>
      </c>
      <c r="O389" s="129" t="b">
        <f t="shared" ref="O389:O452" si="19">K389=B389</f>
        <v>1</v>
      </c>
      <c r="P389" s="129" t="b">
        <f t="shared" ref="P389:P452" si="20">K389=VLOOKUP(J389,$A$4:$B$724,2,FALSE)</f>
        <v>1</v>
      </c>
    </row>
    <row r="390" spans="1:16" x14ac:dyDescent="0.25">
      <c r="A390" t="str">
        <f>'[1]Observed BMI25+ (200405-2008)'!C34</f>
        <v>BMI25+_Age1_period1_HB4_Observed</v>
      </c>
      <c r="B390">
        <f>'[1]Observed BMI25+ (200405-2008)'!E34</f>
        <v>0.4894598</v>
      </c>
      <c r="C390" s="87">
        <f>'[1]Observed BMI25+ (200405-2008)'!G34</f>
        <v>0.46009319999999998</v>
      </c>
      <c r="D390" s="87">
        <f>'[1]Observed BMI25+ (200405-2008)'!H34</f>
        <v>0.51882649999999997</v>
      </c>
      <c r="J390" s="129" t="s">
        <v>504</v>
      </c>
      <c r="K390" s="129">
        <v>0.4894598</v>
      </c>
      <c r="L390" s="134">
        <v>0.46009319999999998</v>
      </c>
      <c r="M390" s="134">
        <v>0.51882649999999997</v>
      </c>
      <c r="N390" s="129" t="b">
        <f t="shared" si="18"/>
        <v>1</v>
      </c>
      <c r="O390" s="129" t="b">
        <f t="shared" si="19"/>
        <v>1</v>
      </c>
      <c r="P390" s="129" t="b">
        <f t="shared" si="20"/>
        <v>1</v>
      </c>
    </row>
    <row r="391" spans="1:16" x14ac:dyDescent="0.25">
      <c r="A391" t="str">
        <f>'[1]Observed BMI25+ (200405-2008)'!C35</f>
        <v>BMI25+_Age1_period1_HB5_Observed</v>
      </c>
      <c r="B391">
        <f>'[1]Observed BMI25+ (200405-2008)'!E35</f>
        <v>0.53287510000000005</v>
      </c>
      <c r="C391" s="87">
        <f>'[1]Observed BMI25+ (200405-2008)'!G35</f>
        <v>0.50882349999999998</v>
      </c>
      <c r="D391" s="87">
        <f>'[1]Observed BMI25+ (200405-2008)'!H35</f>
        <v>0.55692680000000006</v>
      </c>
      <c r="J391" s="129" t="s">
        <v>505</v>
      </c>
      <c r="K391" s="129">
        <v>0.53287510000000005</v>
      </c>
      <c r="L391" s="134">
        <v>0.50882349999999998</v>
      </c>
      <c r="M391" s="134">
        <v>0.55692680000000006</v>
      </c>
      <c r="N391" s="129" t="b">
        <f t="shared" si="18"/>
        <v>1</v>
      </c>
      <c r="O391" s="129" t="b">
        <f t="shared" si="19"/>
        <v>1</v>
      </c>
      <c r="P391" s="129" t="b">
        <f t="shared" si="20"/>
        <v>1</v>
      </c>
    </row>
    <row r="392" spans="1:16" x14ac:dyDescent="0.25">
      <c r="A392" t="str">
        <f>'[1]Observed BMI25+ (200405-2008)'!C36</f>
        <v>BMI25+_Age1_period1_HB6_Observed</v>
      </c>
      <c r="B392">
        <f>'[1]Observed BMI25+ (200405-2008)'!E36</f>
        <v>0.42536170000000001</v>
      </c>
      <c r="C392" s="87">
        <f>'[1]Observed BMI25+ (200405-2008)'!G36</f>
        <v>0.40444960000000002</v>
      </c>
      <c r="D392" s="87">
        <f>'[1]Observed BMI25+ (200405-2008)'!H36</f>
        <v>0.4462738</v>
      </c>
      <c r="J392" s="129" t="s">
        <v>506</v>
      </c>
      <c r="K392" s="129">
        <v>0.42536170000000001</v>
      </c>
      <c r="L392" s="134">
        <v>0.40444960000000002</v>
      </c>
      <c r="M392" s="134">
        <v>0.4462738</v>
      </c>
      <c r="N392" s="129" t="b">
        <f t="shared" si="18"/>
        <v>1</v>
      </c>
      <c r="O392" s="129" t="b">
        <f t="shared" si="19"/>
        <v>1</v>
      </c>
      <c r="P392" s="129" t="b">
        <f t="shared" si="20"/>
        <v>1</v>
      </c>
    </row>
    <row r="393" spans="1:16" x14ac:dyDescent="0.25">
      <c r="A393" t="str">
        <f>'[1]Observed BMI25+ (200405-2008)'!C37</f>
        <v>BMI25+_Age1_period1_HB7_Observed</v>
      </c>
      <c r="B393">
        <f>'[1]Observed BMI25+ (200405-2008)'!E37</f>
        <v>0.51821139999999999</v>
      </c>
      <c r="C393" s="87">
        <f>'[1]Observed BMI25+ (200405-2008)'!G37</f>
        <v>0.50196260000000004</v>
      </c>
      <c r="D393" s="87">
        <f>'[1]Observed BMI25+ (200405-2008)'!H37</f>
        <v>0.5344603</v>
      </c>
      <c r="J393" s="129" t="s">
        <v>507</v>
      </c>
      <c r="K393" s="129">
        <v>0.51821139999999999</v>
      </c>
      <c r="L393" s="134">
        <v>0.50196260000000004</v>
      </c>
      <c r="M393" s="134">
        <v>0.5344603</v>
      </c>
      <c r="N393" s="129" t="b">
        <f t="shared" si="18"/>
        <v>1</v>
      </c>
      <c r="O393" s="129" t="b">
        <f t="shared" si="19"/>
        <v>1</v>
      </c>
      <c r="P393" s="129" t="b">
        <f t="shared" si="20"/>
        <v>1</v>
      </c>
    </row>
    <row r="394" spans="1:16" x14ac:dyDescent="0.25">
      <c r="A394" t="str">
        <f>'[1]Observed BMI25+ (200405-2008)'!C38</f>
        <v>BMI25+_Age1_period1_Wales_Observed</v>
      </c>
      <c r="B394">
        <f>'[1]Observed BMI25+ (200405-2008)'!E38</f>
        <v>0.47850160000000003</v>
      </c>
      <c r="C394" s="87">
        <f>'[1]Observed BMI25+ (200405-2008)'!G38</f>
        <v>0.46978310000000001</v>
      </c>
      <c r="D394" s="87">
        <f>'[1]Observed BMI25+ (200405-2008)'!H38</f>
        <v>0.48722019999999999</v>
      </c>
      <c r="J394" s="129" t="s">
        <v>508</v>
      </c>
      <c r="K394" s="129">
        <v>0.47850160000000003</v>
      </c>
      <c r="L394" s="134">
        <v>0.46978310000000001</v>
      </c>
      <c r="M394" s="134">
        <v>0.48722019999999999</v>
      </c>
      <c r="N394" s="129" t="b">
        <f t="shared" si="18"/>
        <v>1</v>
      </c>
      <c r="O394" s="129" t="b">
        <f t="shared" si="19"/>
        <v>1</v>
      </c>
      <c r="P394" s="129" t="b">
        <f t="shared" si="20"/>
        <v>1</v>
      </c>
    </row>
    <row r="395" spans="1:16" x14ac:dyDescent="0.25">
      <c r="A395" t="str">
        <f>'[1]Observed BMI25+ (200405-2008)'!C47</f>
        <v>BMI25+_Age2_period1_LA1_Observed</v>
      </c>
      <c r="B395">
        <f>'[1]Observed BMI25+ (200405-2008)'!E47</f>
        <v>0.62004809999999999</v>
      </c>
      <c r="C395" s="87">
        <f>'[1]Observed BMI25+ (200405-2008)'!G47</f>
        <v>0.5873041</v>
      </c>
      <c r="D395" s="87">
        <f>'[1]Observed BMI25+ (200405-2008)'!H47</f>
        <v>0.65279200000000004</v>
      </c>
      <c r="J395" s="129" t="s">
        <v>509</v>
      </c>
      <c r="K395" s="129">
        <v>0.62004809999999999</v>
      </c>
      <c r="L395" s="134">
        <v>0.5873041</v>
      </c>
      <c r="M395" s="134">
        <v>0.65279200000000004</v>
      </c>
      <c r="N395" s="129" t="b">
        <f t="shared" si="18"/>
        <v>1</v>
      </c>
      <c r="O395" s="129" t="b">
        <f t="shared" si="19"/>
        <v>1</v>
      </c>
      <c r="P395" s="129" t="b">
        <f t="shared" si="20"/>
        <v>1</v>
      </c>
    </row>
    <row r="396" spans="1:16" x14ac:dyDescent="0.25">
      <c r="A396" t="str">
        <f>'[1]Observed BMI25+ (200405-2008)'!C48</f>
        <v>BMI25+_Age2_period1_LA2_Observed</v>
      </c>
      <c r="B396">
        <f>'[1]Observed BMI25+ (200405-2008)'!E48</f>
        <v>0.62208640000000004</v>
      </c>
      <c r="C396" s="87">
        <f>'[1]Observed BMI25+ (200405-2008)'!G48</f>
        <v>0.58623769999999997</v>
      </c>
      <c r="D396" s="87">
        <f>'[1]Observed BMI25+ (200405-2008)'!H48</f>
        <v>0.65793509999999999</v>
      </c>
      <c r="J396" s="129" t="s">
        <v>510</v>
      </c>
      <c r="K396" s="129">
        <v>0.62208640000000004</v>
      </c>
      <c r="L396" s="134">
        <v>0.58623769999999997</v>
      </c>
      <c r="M396" s="134">
        <v>0.65793509999999999</v>
      </c>
      <c r="N396" s="129" t="b">
        <f t="shared" si="18"/>
        <v>1</v>
      </c>
      <c r="O396" s="129" t="b">
        <f t="shared" si="19"/>
        <v>1</v>
      </c>
      <c r="P396" s="129" t="b">
        <f t="shared" si="20"/>
        <v>1</v>
      </c>
    </row>
    <row r="397" spans="1:16" x14ac:dyDescent="0.25">
      <c r="A397" t="str">
        <f>'[1]Observed BMI25+ (200405-2008)'!C49</f>
        <v>BMI25+_Age2_period1_LA3_Observed</v>
      </c>
      <c r="B397">
        <f>'[1]Observed BMI25+ (200405-2008)'!E49</f>
        <v>0.62060389999999999</v>
      </c>
      <c r="C397" s="87">
        <f>'[1]Observed BMI25+ (200405-2008)'!G49</f>
        <v>0.58435680000000001</v>
      </c>
      <c r="D397" s="87">
        <f>'[1]Observed BMI25+ (200405-2008)'!H49</f>
        <v>0.65685099999999996</v>
      </c>
      <c r="J397" s="129" t="s">
        <v>511</v>
      </c>
      <c r="K397" s="129">
        <v>0.62060389999999999</v>
      </c>
      <c r="L397" s="134">
        <v>0.58435680000000001</v>
      </c>
      <c r="M397" s="134">
        <v>0.65685099999999996</v>
      </c>
      <c r="N397" s="129" t="b">
        <f t="shared" si="18"/>
        <v>1</v>
      </c>
      <c r="O397" s="129" t="b">
        <f t="shared" si="19"/>
        <v>1</v>
      </c>
      <c r="P397" s="129" t="b">
        <f t="shared" si="20"/>
        <v>1</v>
      </c>
    </row>
    <row r="398" spans="1:16" x14ac:dyDescent="0.25">
      <c r="A398" t="str">
        <f>'[1]Observed BMI25+ (200405-2008)'!C50</f>
        <v>BMI25+_Age2_period1_LA4_Observed</v>
      </c>
      <c r="B398">
        <f>'[1]Observed BMI25+ (200405-2008)'!E50</f>
        <v>0.64163309999999996</v>
      </c>
      <c r="C398" s="87">
        <f>'[1]Observed BMI25+ (200405-2008)'!G50</f>
        <v>0.60695889999999997</v>
      </c>
      <c r="D398" s="87">
        <f>'[1]Observed BMI25+ (200405-2008)'!H50</f>
        <v>0.67630729999999994</v>
      </c>
      <c r="J398" s="129" t="s">
        <v>512</v>
      </c>
      <c r="K398" s="129">
        <v>0.64163309999999996</v>
      </c>
      <c r="L398" s="134">
        <v>0.60695889999999997</v>
      </c>
      <c r="M398" s="134">
        <v>0.67630729999999994</v>
      </c>
      <c r="N398" s="129" t="b">
        <f t="shared" si="18"/>
        <v>1</v>
      </c>
      <c r="O398" s="129" t="b">
        <f t="shared" si="19"/>
        <v>1</v>
      </c>
      <c r="P398" s="129" t="b">
        <f t="shared" si="20"/>
        <v>1</v>
      </c>
    </row>
    <row r="399" spans="1:16" x14ac:dyDescent="0.25">
      <c r="A399" t="str">
        <f>'[1]Observed BMI25+ (200405-2008)'!C51</f>
        <v>BMI25+_Age2_period1_LA5_Observed</v>
      </c>
      <c r="B399">
        <f>'[1]Observed BMI25+ (200405-2008)'!E51</f>
        <v>0.64160890000000004</v>
      </c>
      <c r="C399" s="87">
        <f>'[1]Observed BMI25+ (200405-2008)'!G51</f>
        <v>0.60793940000000002</v>
      </c>
      <c r="D399" s="87">
        <f>'[1]Observed BMI25+ (200405-2008)'!H51</f>
        <v>0.67527839999999995</v>
      </c>
      <c r="J399" s="129" t="s">
        <v>513</v>
      </c>
      <c r="K399" s="129">
        <v>0.64160890000000004</v>
      </c>
      <c r="L399" s="134">
        <v>0.60793940000000002</v>
      </c>
      <c r="M399" s="134">
        <v>0.67527839999999995</v>
      </c>
      <c r="N399" s="129" t="b">
        <f t="shared" si="18"/>
        <v>1</v>
      </c>
      <c r="O399" s="129" t="b">
        <f t="shared" si="19"/>
        <v>1</v>
      </c>
      <c r="P399" s="129" t="b">
        <f t="shared" si="20"/>
        <v>1</v>
      </c>
    </row>
    <row r="400" spans="1:16" x14ac:dyDescent="0.25">
      <c r="A400" t="str">
        <f>'[1]Observed BMI25+ (200405-2008)'!C52</f>
        <v>BMI25+_Age2_period1_LA6_Observed</v>
      </c>
      <c r="B400">
        <f>'[1]Observed BMI25+ (200405-2008)'!E52</f>
        <v>0.61500659999999996</v>
      </c>
      <c r="C400" s="87">
        <f>'[1]Observed BMI25+ (200405-2008)'!G52</f>
        <v>0.58626889999999998</v>
      </c>
      <c r="D400" s="87">
        <f>'[1]Observed BMI25+ (200405-2008)'!H52</f>
        <v>0.64374439999999999</v>
      </c>
      <c r="J400" s="129" t="s">
        <v>514</v>
      </c>
      <c r="K400" s="129">
        <v>0.61500659999999996</v>
      </c>
      <c r="L400" s="134">
        <v>0.58626889999999998</v>
      </c>
      <c r="M400" s="134">
        <v>0.64374439999999999</v>
      </c>
      <c r="N400" s="129" t="b">
        <f t="shared" si="18"/>
        <v>1</v>
      </c>
      <c r="O400" s="129" t="b">
        <f t="shared" si="19"/>
        <v>1</v>
      </c>
      <c r="P400" s="129" t="b">
        <f t="shared" si="20"/>
        <v>1</v>
      </c>
    </row>
    <row r="401" spans="1:16" x14ac:dyDescent="0.25">
      <c r="A401" t="str">
        <f>'[1]Observed BMI25+ (200405-2008)'!C53</f>
        <v>BMI25+_Age2_period1_LA7_Observed</v>
      </c>
      <c r="B401">
        <f>'[1]Observed BMI25+ (200405-2008)'!E53</f>
        <v>0.61853190000000002</v>
      </c>
      <c r="C401" s="87">
        <f>'[1]Observed BMI25+ (200405-2008)'!G53</f>
        <v>0.58574479999999995</v>
      </c>
      <c r="D401" s="87">
        <f>'[1]Observed BMI25+ (200405-2008)'!H53</f>
        <v>0.65131890000000003</v>
      </c>
      <c r="J401" s="129" t="s">
        <v>515</v>
      </c>
      <c r="K401" s="129">
        <v>0.61853190000000002</v>
      </c>
      <c r="L401" s="134">
        <v>0.58574479999999995</v>
      </c>
      <c r="M401" s="134">
        <v>0.65131890000000003</v>
      </c>
      <c r="N401" s="129" t="b">
        <f t="shared" si="18"/>
        <v>1</v>
      </c>
      <c r="O401" s="129" t="b">
        <f t="shared" si="19"/>
        <v>1</v>
      </c>
      <c r="P401" s="129" t="b">
        <f t="shared" si="20"/>
        <v>1</v>
      </c>
    </row>
    <row r="402" spans="1:16" x14ac:dyDescent="0.25">
      <c r="A402" t="str">
        <f>'[1]Observed BMI25+ (200405-2008)'!C54</f>
        <v>BMI25+_Age2_period1_LA8_Observed</v>
      </c>
      <c r="B402">
        <f>'[1]Observed BMI25+ (200405-2008)'!E54</f>
        <v>0.6456752</v>
      </c>
      <c r="C402" s="87">
        <f>'[1]Observed BMI25+ (200405-2008)'!G54</f>
        <v>0.61071140000000002</v>
      </c>
      <c r="D402" s="87">
        <f>'[1]Observed BMI25+ (200405-2008)'!H54</f>
        <v>0.68063899999999999</v>
      </c>
      <c r="J402" s="129" t="s">
        <v>516</v>
      </c>
      <c r="K402" s="129">
        <v>0.6456752</v>
      </c>
      <c r="L402" s="134">
        <v>0.61071140000000002</v>
      </c>
      <c r="M402" s="134">
        <v>0.68063899999999999</v>
      </c>
      <c r="N402" s="129" t="b">
        <f t="shared" si="18"/>
        <v>1</v>
      </c>
      <c r="O402" s="129" t="b">
        <f t="shared" si="19"/>
        <v>1</v>
      </c>
      <c r="P402" s="129" t="b">
        <f t="shared" si="20"/>
        <v>1</v>
      </c>
    </row>
    <row r="403" spans="1:16" x14ac:dyDescent="0.25">
      <c r="A403" t="str">
        <f>'[1]Observed BMI25+ (200405-2008)'!C55</f>
        <v>BMI25+_Age2_period1_LA9_Observed</v>
      </c>
      <c r="B403">
        <f>'[1]Observed BMI25+ (200405-2008)'!E55</f>
        <v>0.6825097</v>
      </c>
      <c r="C403" s="87">
        <f>'[1]Observed BMI25+ (200405-2008)'!G55</f>
        <v>0.65184790000000004</v>
      </c>
      <c r="D403" s="87">
        <f>'[1]Observed BMI25+ (200405-2008)'!H55</f>
        <v>0.71317149999999996</v>
      </c>
      <c r="J403" s="129" t="s">
        <v>517</v>
      </c>
      <c r="K403" s="129">
        <v>0.6825097</v>
      </c>
      <c r="L403" s="134">
        <v>0.65184790000000004</v>
      </c>
      <c r="M403" s="134">
        <v>0.71317149999999996</v>
      </c>
      <c r="N403" s="129" t="b">
        <f t="shared" si="18"/>
        <v>1</v>
      </c>
      <c r="O403" s="129" t="b">
        <f t="shared" si="19"/>
        <v>1</v>
      </c>
      <c r="P403" s="129" t="b">
        <f t="shared" si="20"/>
        <v>1</v>
      </c>
    </row>
    <row r="404" spans="1:16" x14ac:dyDescent="0.25">
      <c r="A404" t="str">
        <f>'[1]Observed BMI25+ (200405-2008)'!C56</f>
        <v>BMI25+_Age2_period1_LA10_Observed</v>
      </c>
      <c r="B404">
        <f>'[1]Observed BMI25+ (200405-2008)'!E56</f>
        <v>0.69161269999999997</v>
      </c>
      <c r="C404" s="87">
        <f>'[1]Observed BMI25+ (200405-2008)'!G56</f>
        <v>0.66009390000000001</v>
      </c>
      <c r="D404" s="87">
        <f>'[1]Observed BMI25+ (200405-2008)'!H56</f>
        <v>0.72313150000000004</v>
      </c>
      <c r="J404" s="129" t="s">
        <v>518</v>
      </c>
      <c r="K404" s="129">
        <v>0.69161269999999997</v>
      </c>
      <c r="L404" s="134">
        <v>0.66009390000000001</v>
      </c>
      <c r="M404" s="134">
        <v>0.72313150000000004</v>
      </c>
      <c r="N404" s="129" t="b">
        <f t="shared" si="18"/>
        <v>1</v>
      </c>
      <c r="O404" s="129" t="b">
        <f t="shared" si="19"/>
        <v>1</v>
      </c>
      <c r="P404" s="129" t="b">
        <f t="shared" si="20"/>
        <v>1</v>
      </c>
    </row>
    <row r="405" spans="1:16" x14ac:dyDescent="0.25">
      <c r="A405" t="str">
        <f>'[1]Observed BMI25+ (200405-2008)'!C57</f>
        <v>BMI25+_Age2_period1_LA11_Observed</v>
      </c>
      <c r="B405">
        <f>'[1]Observed BMI25+ (200405-2008)'!E57</f>
        <v>0.66245109999999996</v>
      </c>
      <c r="C405" s="87">
        <f>'[1]Observed BMI25+ (200405-2008)'!G57</f>
        <v>0.63631839999999995</v>
      </c>
      <c r="D405" s="87">
        <f>'[1]Observed BMI25+ (200405-2008)'!H57</f>
        <v>0.68858370000000002</v>
      </c>
      <c r="J405" s="129" t="s">
        <v>519</v>
      </c>
      <c r="K405" s="129">
        <v>0.66245109999999996</v>
      </c>
      <c r="L405" s="134">
        <v>0.63631839999999995</v>
      </c>
      <c r="M405" s="134">
        <v>0.68858370000000002</v>
      </c>
      <c r="N405" s="129" t="b">
        <f t="shared" si="18"/>
        <v>1</v>
      </c>
      <c r="O405" s="129" t="b">
        <f t="shared" si="19"/>
        <v>1</v>
      </c>
      <c r="P405" s="129" t="b">
        <f t="shared" si="20"/>
        <v>1</v>
      </c>
    </row>
    <row r="406" spans="1:16" x14ac:dyDescent="0.25">
      <c r="A406" t="str">
        <f>'[1]Observed BMI25+ (200405-2008)'!C58</f>
        <v>BMI25+_Age2_period1_LA12_Observed</v>
      </c>
      <c r="B406">
        <f>'[1]Observed BMI25+ (200405-2008)'!E58</f>
        <v>0.69146399999999997</v>
      </c>
      <c r="C406" s="87">
        <f>'[1]Observed BMI25+ (200405-2008)'!G58</f>
        <v>0.65789299999999995</v>
      </c>
      <c r="D406" s="87">
        <f>'[1]Observed BMI25+ (200405-2008)'!H58</f>
        <v>0.72503490000000004</v>
      </c>
      <c r="J406" s="129" t="s">
        <v>520</v>
      </c>
      <c r="K406" s="129">
        <v>0.69146399999999997</v>
      </c>
      <c r="L406" s="134">
        <v>0.65789299999999995</v>
      </c>
      <c r="M406" s="134">
        <v>0.72503490000000004</v>
      </c>
      <c r="N406" s="129" t="b">
        <f t="shared" si="18"/>
        <v>1</v>
      </c>
      <c r="O406" s="129" t="b">
        <f t="shared" si="19"/>
        <v>1</v>
      </c>
      <c r="P406" s="129" t="b">
        <f t="shared" si="20"/>
        <v>1</v>
      </c>
    </row>
    <row r="407" spans="1:16" x14ac:dyDescent="0.25">
      <c r="A407" t="str">
        <f>'[1]Observed BMI25+ (200405-2008)'!C59</f>
        <v>BMI25+_Age2_period1_LA13_Observed</v>
      </c>
      <c r="B407">
        <f>'[1]Observed BMI25+ (200405-2008)'!E59</f>
        <v>0.66864029999999997</v>
      </c>
      <c r="C407" s="87">
        <f>'[1]Observed BMI25+ (200405-2008)'!G59</f>
        <v>0.63297490000000001</v>
      </c>
      <c r="D407" s="87">
        <f>'[1]Observed BMI25+ (200405-2008)'!H59</f>
        <v>0.70430579999999998</v>
      </c>
      <c r="J407" s="129" t="s">
        <v>521</v>
      </c>
      <c r="K407" s="129">
        <v>0.66864029999999997</v>
      </c>
      <c r="L407" s="134">
        <v>0.63297490000000001</v>
      </c>
      <c r="M407" s="134">
        <v>0.70430579999999998</v>
      </c>
      <c r="N407" s="129" t="b">
        <f t="shared" si="18"/>
        <v>1</v>
      </c>
      <c r="O407" s="129" t="b">
        <f t="shared" si="19"/>
        <v>1</v>
      </c>
      <c r="P407" s="129" t="b">
        <f t="shared" si="20"/>
        <v>1</v>
      </c>
    </row>
    <row r="408" spans="1:16" x14ac:dyDescent="0.25">
      <c r="A408" t="str">
        <f>'[1]Observed BMI25+ (200405-2008)'!C60</f>
        <v>BMI25+_Age2_period1_LA14_Observed</v>
      </c>
      <c r="B408">
        <f>'[1]Observed BMI25+ (200405-2008)'!E60</f>
        <v>0.6211122</v>
      </c>
      <c r="C408" s="87">
        <f>'[1]Observed BMI25+ (200405-2008)'!G60</f>
        <v>0.58481280000000002</v>
      </c>
      <c r="D408" s="87">
        <f>'[1]Observed BMI25+ (200405-2008)'!H60</f>
        <v>0.65741159999999998</v>
      </c>
      <c r="J408" s="129" t="s">
        <v>522</v>
      </c>
      <c r="K408" s="129">
        <v>0.6211122</v>
      </c>
      <c r="L408" s="134">
        <v>0.58481280000000002</v>
      </c>
      <c r="M408" s="134">
        <v>0.65741159999999998</v>
      </c>
      <c r="N408" s="129" t="b">
        <f t="shared" si="18"/>
        <v>1</v>
      </c>
      <c r="O408" s="129" t="b">
        <f t="shared" si="19"/>
        <v>1</v>
      </c>
      <c r="P408" s="129" t="b">
        <f t="shared" si="20"/>
        <v>1</v>
      </c>
    </row>
    <row r="409" spans="1:16" x14ac:dyDescent="0.25">
      <c r="A409" t="str">
        <f>'[1]Observed BMI25+ (200405-2008)'!C61</f>
        <v>BMI25+_Age2_period1_LA15_Observed</v>
      </c>
      <c r="B409">
        <f>'[1]Observed BMI25+ (200405-2008)'!E61</f>
        <v>0.62129020000000001</v>
      </c>
      <c r="C409" s="87">
        <f>'[1]Observed BMI25+ (200405-2008)'!G61</f>
        <v>0.59131820000000002</v>
      </c>
      <c r="D409" s="87">
        <f>'[1]Observed BMI25+ (200405-2008)'!H61</f>
        <v>0.65126220000000001</v>
      </c>
      <c r="J409" s="129" t="s">
        <v>523</v>
      </c>
      <c r="K409" s="129">
        <v>0.62129020000000001</v>
      </c>
      <c r="L409" s="134">
        <v>0.59131820000000002</v>
      </c>
      <c r="M409" s="134">
        <v>0.65126220000000001</v>
      </c>
      <c r="N409" s="129" t="b">
        <f t="shared" si="18"/>
        <v>1</v>
      </c>
      <c r="O409" s="129" t="b">
        <f t="shared" si="19"/>
        <v>1</v>
      </c>
      <c r="P409" s="129" t="b">
        <f t="shared" si="20"/>
        <v>1</v>
      </c>
    </row>
    <row r="410" spans="1:16" x14ac:dyDescent="0.25">
      <c r="A410" t="str">
        <f>'[1]Observed BMI25+ (200405-2008)'!C62</f>
        <v>BMI25+_Age2_period1_LA16_Observed</v>
      </c>
      <c r="B410">
        <f>'[1]Observed BMI25+ (200405-2008)'!E62</f>
        <v>0.70411089999999998</v>
      </c>
      <c r="C410" s="87">
        <f>'[1]Observed BMI25+ (200405-2008)'!G62</f>
        <v>0.67638419999999999</v>
      </c>
      <c r="D410" s="87">
        <f>'[1]Observed BMI25+ (200405-2008)'!H62</f>
        <v>0.73183770000000004</v>
      </c>
      <c r="J410" s="129" t="s">
        <v>524</v>
      </c>
      <c r="K410" s="129">
        <v>0.70411089999999998</v>
      </c>
      <c r="L410" s="134">
        <v>0.67638419999999999</v>
      </c>
      <c r="M410" s="134">
        <v>0.73183770000000004</v>
      </c>
      <c r="N410" s="129" t="b">
        <f t="shared" si="18"/>
        <v>1</v>
      </c>
      <c r="O410" s="129" t="b">
        <f t="shared" si="19"/>
        <v>1</v>
      </c>
      <c r="P410" s="129" t="b">
        <f t="shared" si="20"/>
        <v>1</v>
      </c>
    </row>
    <row r="411" spans="1:16" x14ac:dyDescent="0.25">
      <c r="A411" t="str">
        <f>'[1]Observed BMI25+ (200405-2008)'!C63</f>
        <v>BMI25+_Age2_period1_LA17_Observed</v>
      </c>
      <c r="B411">
        <f>'[1]Observed BMI25+ (200405-2008)'!E63</f>
        <v>0.68838509999999997</v>
      </c>
      <c r="C411" s="87">
        <f>'[1]Observed BMI25+ (200405-2008)'!G63</f>
        <v>0.655308</v>
      </c>
      <c r="D411" s="87">
        <f>'[1]Observed BMI25+ (200405-2008)'!H63</f>
        <v>0.72146220000000005</v>
      </c>
      <c r="J411" s="129" t="s">
        <v>525</v>
      </c>
      <c r="K411" s="129">
        <v>0.68838509999999997</v>
      </c>
      <c r="L411" s="134">
        <v>0.655308</v>
      </c>
      <c r="M411" s="134">
        <v>0.72146220000000005</v>
      </c>
      <c r="N411" s="129" t="b">
        <f t="shared" si="18"/>
        <v>1</v>
      </c>
      <c r="O411" s="129" t="b">
        <f t="shared" si="19"/>
        <v>1</v>
      </c>
      <c r="P411" s="129" t="b">
        <f t="shared" si="20"/>
        <v>1</v>
      </c>
    </row>
    <row r="412" spans="1:16" x14ac:dyDescent="0.25">
      <c r="A412" t="str">
        <f>'[1]Observed BMI25+ (200405-2008)'!C64</f>
        <v>BMI25+_Age2_period1_LA18_Observed</v>
      </c>
      <c r="B412">
        <f>'[1]Observed BMI25+ (200405-2008)'!E64</f>
        <v>0.71016769999999996</v>
      </c>
      <c r="C412" s="87">
        <f>'[1]Observed BMI25+ (200405-2008)'!G64</f>
        <v>0.67680309999999999</v>
      </c>
      <c r="D412" s="87">
        <f>'[1]Observed BMI25+ (200405-2008)'!H64</f>
        <v>0.74353219999999998</v>
      </c>
      <c r="J412" s="129" t="s">
        <v>526</v>
      </c>
      <c r="K412" s="129">
        <v>0.71016769999999996</v>
      </c>
      <c r="L412" s="134">
        <v>0.67680309999999999</v>
      </c>
      <c r="M412" s="134">
        <v>0.74353219999999998</v>
      </c>
      <c r="N412" s="129" t="b">
        <f t="shared" si="18"/>
        <v>1</v>
      </c>
      <c r="O412" s="129" t="b">
        <f t="shared" si="19"/>
        <v>1</v>
      </c>
      <c r="P412" s="129" t="b">
        <f t="shared" si="20"/>
        <v>1</v>
      </c>
    </row>
    <row r="413" spans="1:16" x14ac:dyDescent="0.25">
      <c r="A413" t="str">
        <f>'[1]Observed BMI25+ (200405-2008)'!C65</f>
        <v>BMI25+_Age2_period1_LA19_Observed</v>
      </c>
      <c r="B413">
        <f>'[1]Observed BMI25+ (200405-2008)'!E65</f>
        <v>0.70221180000000005</v>
      </c>
      <c r="C413" s="87">
        <f>'[1]Observed BMI25+ (200405-2008)'!G65</f>
        <v>0.67106379999999999</v>
      </c>
      <c r="D413" s="87">
        <f>'[1]Observed BMI25+ (200405-2008)'!H65</f>
        <v>0.73335980000000001</v>
      </c>
      <c r="J413" s="129" t="s">
        <v>527</v>
      </c>
      <c r="K413" s="129">
        <v>0.70221180000000005</v>
      </c>
      <c r="L413" s="134">
        <v>0.67106379999999999</v>
      </c>
      <c r="M413" s="134">
        <v>0.73335980000000001</v>
      </c>
      <c r="N413" s="129" t="b">
        <f t="shared" si="18"/>
        <v>1</v>
      </c>
      <c r="O413" s="129" t="b">
        <f t="shared" si="19"/>
        <v>1</v>
      </c>
      <c r="P413" s="129" t="b">
        <f t="shared" si="20"/>
        <v>1</v>
      </c>
    </row>
    <row r="414" spans="1:16" x14ac:dyDescent="0.25">
      <c r="A414" t="str">
        <f>'[1]Observed BMI25+ (200405-2008)'!C66</f>
        <v>BMI25+_Age2_period1_LA20_Observed</v>
      </c>
      <c r="B414">
        <f>'[1]Observed BMI25+ (200405-2008)'!E66</f>
        <v>0.71577559999999996</v>
      </c>
      <c r="C414" s="87">
        <f>'[1]Observed BMI25+ (200405-2008)'!G66</f>
        <v>0.67971990000000004</v>
      </c>
      <c r="D414" s="87">
        <f>'[1]Observed BMI25+ (200405-2008)'!H66</f>
        <v>0.75183129999999998</v>
      </c>
      <c r="J414" s="129" t="s">
        <v>528</v>
      </c>
      <c r="K414" s="129">
        <v>0.71577559999999996</v>
      </c>
      <c r="L414" s="134">
        <v>0.67971990000000004</v>
      </c>
      <c r="M414" s="134">
        <v>0.75183129999999998</v>
      </c>
      <c r="N414" s="129" t="b">
        <f t="shared" si="18"/>
        <v>1</v>
      </c>
      <c r="O414" s="129" t="b">
        <f t="shared" si="19"/>
        <v>1</v>
      </c>
      <c r="P414" s="129" t="b">
        <f t="shared" si="20"/>
        <v>1</v>
      </c>
    </row>
    <row r="415" spans="1:16" x14ac:dyDescent="0.25">
      <c r="A415" t="str">
        <f>'[1]Observed BMI25+ (200405-2008)'!C67</f>
        <v>BMI25+_Age2_period1_LA21_Observed</v>
      </c>
      <c r="B415">
        <f>'[1]Observed BMI25+ (200405-2008)'!E67</f>
        <v>0.63976639999999996</v>
      </c>
      <c r="C415" s="87">
        <f>'[1]Observed BMI25+ (200405-2008)'!G67</f>
        <v>0.60788980000000004</v>
      </c>
      <c r="D415" s="87">
        <f>'[1]Observed BMI25+ (200405-2008)'!H67</f>
        <v>0.67164299999999999</v>
      </c>
      <c r="J415" s="129" t="s">
        <v>529</v>
      </c>
      <c r="K415" s="129">
        <v>0.63976639999999996</v>
      </c>
      <c r="L415" s="134">
        <v>0.60788980000000004</v>
      </c>
      <c r="M415" s="134">
        <v>0.67164299999999999</v>
      </c>
      <c r="N415" s="129" t="b">
        <f t="shared" si="18"/>
        <v>1</v>
      </c>
      <c r="O415" s="129" t="b">
        <f t="shared" si="19"/>
        <v>1</v>
      </c>
      <c r="P415" s="129" t="b">
        <f t="shared" si="20"/>
        <v>1</v>
      </c>
    </row>
    <row r="416" spans="1:16" x14ac:dyDescent="0.25">
      <c r="A416" t="str">
        <f>'[1]Observed BMI25+ (200405-2008)'!C68</f>
        <v>BMI25+_Age2_period1_LA22_Observed</v>
      </c>
      <c r="B416">
        <f>'[1]Observed BMI25+ (200405-2008)'!E68</f>
        <v>0.67648070000000005</v>
      </c>
      <c r="C416" s="87">
        <f>'[1]Observed BMI25+ (200405-2008)'!G68</f>
        <v>0.63895670000000004</v>
      </c>
      <c r="D416" s="87">
        <f>'[1]Observed BMI25+ (200405-2008)'!H68</f>
        <v>0.71400459999999999</v>
      </c>
      <c r="J416" s="129" t="s">
        <v>530</v>
      </c>
      <c r="K416" s="129">
        <v>0.67648070000000005</v>
      </c>
      <c r="L416" s="134">
        <v>0.63895670000000004</v>
      </c>
      <c r="M416" s="134">
        <v>0.71400459999999999</v>
      </c>
      <c r="N416" s="129" t="b">
        <f t="shared" si="18"/>
        <v>1</v>
      </c>
      <c r="O416" s="129" t="b">
        <f t="shared" si="19"/>
        <v>1</v>
      </c>
      <c r="P416" s="129" t="b">
        <f t="shared" si="20"/>
        <v>1</v>
      </c>
    </row>
    <row r="417" spans="1:16" x14ac:dyDescent="0.25">
      <c r="A417" t="str">
        <f>'[1]Observed BMI25+ (200405-2008)'!C69</f>
        <v>BMI25+_Age2_period1_HB1_Observed</v>
      </c>
      <c r="B417">
        <f>'[1]Observed BMI25+ (200405-2008)'!E69</f>
        <v>0.62733170000000005</v>
      </c>
      <c r="C417" s="87">
        <f>'[1]Observed BMI25+ (200405-2008)'!G69</f>
        <v>0.61330910000000005</v>
      </c>
      <c r="D417" s="87">
        <f>'[1]Observed BMI25+ (200405-2008)'!H69</f>
        <v>0.64135430000000004</v>
      </c>
      <c r="J417" s="129" t="s">
        <v>531</v>
      </c>
      <c r="K417" s="129">
        <v>0.62733170000000005</v>
      </c>
      <c r="L417" s="134">
        <v>0.61330910000000005</v>
      </c>
      <c r="M417" s="134">
        <v>0.64135430000000004</v>
      </c>
      <c r="N417" s="129" t="b">
        <f t="shared" si="18"/>
        <v>1</v>
      </c>
      <c r="O417" s="129" t="b">
        <f t="shared" si="19"/>
        <v>1</v>
      </c>
      <c r="P417" s="129" t="b">
        <f t="shared" si="20"/>
        <v>1</v>
      </c>
    </row>
    <row r="418" spans="1:16" x14ac:dyDescent="0.25">
      <c r="A418" t="str">
        <f>'[1]Observed BMI25+ (200405-2008)'!C70</f>
        <v>BMI25+_Age2_period1_HB2_Observed</v>
      </c>
      <c r="B418">
        <f>'[1]Observed BMI25+ (200405-2008)'!E70</f>
        <v>0.67928789999999994</v>
      </c>
      <c r="C418" s="87">
        <f>'[1]Observed BMI25+ (200405-2008)'!G70</f>
        <v>0.65994609999999998</v>
      </c>
      <c r="D418" s="87">
        <f>'[1]Observed BMI25+ (200405-2008)'!H70</f>
        <v>0.69862959999999996</v>
      </c>
      <c r="J418" s="129" t="s">
        <v>532</v>
      </c>
      <c r="K418" s="129">
        <v>0.67928789999999994</v>
      </c>
      <c r="L418" s="134">
        <v>0.65994609999999998</v>
      </c>
      <c r="M418" s="134">
        <v>0.69862959999999996</v>
      </c>
      <c r="N418" s="129" t="b">
        <f t="shared" si="18"/>
        <v>1</v>
      </c>
      <c r="O418" s="129" t="b">
        <f t="shared" si="19"/>
        <v>1</v>
      </c>
      <c r="P418" s="129" t="b">
        <f t="shared" si="20"/>
        <v>1</v>
      </c>
    </row>
    <row r="419" spans="1:16" x14ac:dyDescent="0.25">
      <c r="A419" t="str">
        <f>'[1]Observed BMI25+ (200405-2008)'!C71</f>
        <v>BMI25+_Age2_period1_HB3_Observed</v>
      </c>
      <c r="B419">
        <f>'[1]Observed BMI25+ (200405-2008)'!E71</f>
        <v>0.61853190000000002</v>
      </c>
      <c r="C419" s="87">
        <f>'[1]Observed BMI25+ (200405-2008)'!G71</f>
        <v>0.58574479999999995</v>
      </c>
      <c r="D419" s="87">
        <f>'[1]Observed BMI25+ (200405-2008)'!H71</f>
        <v>0.65131890000000003</v>
      </c>
      <c r="J419" s="129" t="s">
        <v>533</v>
      </c>
      <c r="K419" s="129">
        <v>0.61853190000000002</v>
      </c>
      <c r="L419" s="134">
        <v>0.58574479999999995</v>
      </c>
      <c r="M419" s="134">
        <v>0.65131890000000003</v>
      </c>
      <c r="N419" s="129" t="b">
        <f t="shared" si="18"/>
        <v>1</v>
      </c>
      <c r="O419" s="129" t="b">
        <f t="shared" si="19"/>
        <v>1</v>
      </c>
      <c r="P419" s="129" t="b">
        <f t="shared" si="20"/>
        <v>1</v>
      </c>
    </row>
    <row r="420" spans="1:16" x14ac:dyDescent="0.25">
      <c r="A420" t="str">
        <f>'[1]Observed BMI25+ (200405-2008)'!C72</f>
        <v>BMI25+_Age2_period1_HB4_Observed</v>
      </c>
      <c r="B420">
        <f>'[1]Observed BMI25+ (200405-2008)'!E72</f>
        <v>0.67208080000000003</v>
      </c>
      <c r="C420" s="87">
        <f>'[1]Observed BMI25+ (200405-2008)'!G72</f>
        <v>0.65410460000000004</v>
      </c>
      <c r="D420" s="87">
        <f>'[1]Observed BMI25+ (200405-2008)'!H72</f>
        <v>0.69005689999999997</v>
      </c>
      <c r="J420" s="129" t="s">
        <v>534</v>
      </c>
      <c r="K420" s="129">
        <v>0.67208080000000003</v>
      </c>
      <c r="L420" s="134">
        <v>0.65410460000000004</v>
      </c>
      <c r="M420" s="134">
        <v>0.69005689999999997</v>
      </c>
      <c r="N420" s="129" t="b">
        <f t="shared" si="18"/>
        <v>1</v>
      </c>
      <c r="O420" s="129" t="b">
        <f t="shared" si="19"/>
        <v>1</v>
      </c>
      <c r="P420" s="129" t="b">
        <f t="shared" si="20"/>
        <v>1</v>
      </c>
    </row>
    <row r="421" spans="1:16" x14ac:dyDescent="0.25">
      <c r="A421" t="str">
        <f>'[1]Observed BMI25+ (200405-2008)'!C73</f>
        <v>BMI25+_Age2_period1_HB5_Observed</v>
      </c>
      <c r="B421">
        <f>'[1]Observed BMI25+ (200405-2008)'!E73</f>
        <v>0.70098309999999997</v>
      </c>
      <c r="C421" s="87">
        <f>'[1]Observed BMI25+ (200405-2008)'!G73</f>
        <v>0.67782019999999998</v>
      </c>
      <c r="D421" s="87">
        <f>'[1]Observed BMI25+ (200405-2008)'!H73</f>
        <v>0.72414599999999996</v>
      </c>
      <c r="J421" s="129" t="s">
        <v>535</v>
      </c>
      <c r="K421" s="129">
        <v>0.70098309999999997</v>
      </c>
      <c r="L421" s="134">
        <v>0.67782019999999998</v>
      </c>
      <c r="M421" s="134">
        <v>0.72414599999999996</v>
      </c>
      <c r="N421" s="129" t="b">
        <f t="shared" si="18"/>
        <v>1</v>
      </c>
      <c r="O421" s="129" t="b">
        <f t="shared" si="19"/>
        <v>1</v>
      </c>
      <c r="P421" s="129" t="b">
        <f t="shared" si="20"/>
        <v>1</v>
      </c>
    </row>
    <row r="422" spans="1:16" x14ac:dyDescent="0.25">
      <c r="A422" t="str">
        <f>'[1]Observed BMI25+ (200405-2008)'!C74</f>
        <v>BMI25+_Age2_period1_HB6_Observed</v>
      </c>
      <c r="B422">
        <f>'[1]Observed BMI25+ (200405-2008)'!E74</f>
        <v>0.62123379999999995</v>
      </c>
      <c r="C422" s="87">
        <f>'[1]Observed BMI25+ (200405-2008)'!G74</f>
        <v>0.59782919999999995</v>
      </c>
      <c r="D422" s="87">
        <f>'[1]Observed BMI25+ (200405-2008)'!H74</f>
        <v>0.64463839999999994</v>
      </c>
      <c r="J422" s="129" t="s">
        <v>536</v>
      </c>
      <c r="K422" s="129">
        <v>0.62123379999999995</v>
      </c>
      <c r="L422" s="134">
        <v>0.59782919999999995</v>
      </c>
      <c r="M422" s="134">
        <v>0.64463839999999994</v>
      </c>
      <c r="N422" s="129" t="b">
        <f t="shared" si="18"/>
        <v>1</v>
      </c>
      <c r="O422" s="129" t="b">
        <f t="shared" si="19"/>
        <v>1</v>
      </c>
      <c r="P422" s="129" t="b">
        <f t="shared" si="20"/>
        <v>1</v>
      </c>
    </row>
    <row r="423" spans="1:16" x14ac:dyDescent="0.25">
      <c r="A423" t="str">
        <f>'[1]Observed BMI25+ (200405-2008)'!C75</f>
        <v>BMI25+_Age2_period1_HB7_Observed</v>
      </c>
      <c r="B423">
        <f>'[1]Observed BMI25+ (200405-2008)'!E75</f>
        <v>0.68997019999999998</v>
      </c>
      <c r="C423" s="87">
        <f>'[1]Observed BMI25+ (200405-2008)'!G75</f>
        <v>0.67348450000000004</v>
      </c>
      <c r="D423" s="87">
        <f>'[1]Observed BMI25+ (200405-2008)'!H75</f>
        <v>0.70645579999999997</v>
      </c>
      <c r="J423" s="129" t="s">
        <v>537</v>
      </c>
      <c r="K423" s="129">
        <v>0.68997019999999998</v>
      </c>
      <c r="L423" s="134">
        <v>0.67348450000000004</v>
      </c>
      <c r="M423" s="134">
        <v>0.70645579999999997</v>
      </c>
      <c r="N423" s="129" t="b">
        <f t="shared" si="18"/>
        <v>1</v>
      </c>
      <c r="O423" s="129" t="b">
        <f t="shared" si="19"/>
        <v>1</v>
      </c>
      <c r="P423" s="129" t="b">
        <f t="shared" si="20"/>
        <v>1</v>
      </c>
    </row>
    <row r="424" spans="1:16" x14ac:dyDescent="0.25">
      <c r="A424" t="str">
        <f>'[1]Observed BMI25+ (200405-2008)'!C76</f>
        <v>BMI25+_Age2_period1_Wales_Observed</v>
      </c>
      <c r="B424">
        <f>'[1]Observed BMI25+ (200405-2008)'!E76</f>
        <v>0.65975989999999995</v>
      </c>
      <c r="C424" s="87">
        <f>'[1]Observed BMI25+ (200405-2008)'!G76</f>
        <v>0.65232299999999999</v>
      </c>
      <c r="D424" s="87">
        <f>'[1]Observed BMI25+ (200405-2008)'!H76</f>
        <v>0.66719680000000003</v>
      </c>
      <c r="J424" s="129" t="s">
        <v>538</v>
      </c>
      <c r="K424" s="129">
        <v>0.65975989999999995</v>
      </c>
      <c r="L424" s="134">
        <v>0.65232299999999999</v>
      </c>
      <c r="M424" s="134">
        <v>0.66719680000000003</v>
      </c>
      <c r="N424" s="129" t="b">
        <f t="shared" si="18"/>
        <v>1</v>
      </c>
      <c r="O424" s="129" t="b">
        <f t="shared" si="19"/>
        <v>1</v>
      </c>
      <c r="P424" s="129" t="b">
        <f t="shared" si="20"/>
        <v>1</v>
      </c>
    </row>
    <row r="425" spans="1:16" x14ac:dyDescent="0.25">
      <c r="A425" t="str">
        <f>'[1]Observed BMI25+ (200405-2008)'!C85</f>
        <v>BMI25+_Age3_period1_LA1_Observed</v>
      </c>
      <c r="B425">
        <f>'[1]Observed BMI25+ (200405-2008)'!E85</f>
        <v>0.57464059999999995</v>
      </c>
      <c r="C425" s="87">
        <f>'[1]Observed BMI25+ (200405-2008)'!G85</f>
        <v>0.53154679999999999</v>
      </c>
      <c r="D425" s="87">
        <f>'[1]Observed BMI25+ (200405-2008)'!H85</f>
        <v>0.61773449999999996</v>
      </c>
      <c r="J425" s="129" t="s">
        <v>539</v>
      </c>
      <c r="K425" s="129">
        <v>0.57464059999999995</v>
      </c>
      <c r="L425" s="134">
        <v>0.53154679999999999</v>
      </c>
      <c r="M425" s="134">
        <v>0.61773449999999996</v>
      </c>
      <c r="N425" s="129" t="b">
        <f t="shared" si="18"/>
        <v>1</v>
      </c>
      <c r="O425" s="129" t="b">
        <f t="shared" si="19"/>
        <v>1</v>
      </c>
      <c r="P425" s="129" t="b">
        <f t="shared" si="20"/>
        <v>1</v>
      </c>
    </row>
    <row r="426" spans="1:16" x14ac:dyDescent="0.25">
      <c r="A426" t="str">
        <f>'[1]Observed BMI25+ (200405-2008)'!C86</f>
        <v>BMI25+_Age3_period1_LA2_Observed</v>
      </c>
      <c r="B426">
        <f>'[1]Observed BMI25+ (200405-2008)'!E86</f>
        <v>0.54816149999999997</v>
      </c>
      <c r="C426" s="87">
        <f>'[1]Observed BMI25+ (200405-2008)'!G86</f>
        <v>0.51162450000000004</v>
      </c>
      <c r="D426" s="87">
        <f>'[1]Observed BMI25+ (200405-2008)'!H86</f>
        <v>0.58469850000000001</v>
      </c>
      <c r="J426" s="129" t="s">
        <v>540</v>
      </c>
      <c r="K426" s="129">
        <v>0.54816149999999997</v>
      </c>
      <c r="L426" s="134">
        <v>0.51162450000000004</v>
      </c>
      <c r="M426" s="134">
        <v>0.58469850000000001</v>
      </c>
      <c r="N426" s="129" t="b">
        <f t="shared" si="18"/>
        <v>1</v>
      </c>
      <c r="O426" s="129" t="b">
        <f t="shared" si="19"/>
        <v>1</v>
      </c>
      <c r="P426" s="129" t="b">
        <f t="shared" si="20"/>
        <v>1</v>
      </c>
    </row>
    <row r="427" spans="1:16" x14ac:dyDescent="0.25">
      <c r="A427" t="str">
        <f>'[1]Observed BMI25+ (200405-2008)'!C87</f>
        <v>BMI25+_Age3_period1_LA3_Observed</v>
      </c>
      <c r="B427">
        <f>'[1]Observed BMI25+ (200405-2008)'!E87</f>
        <v>0.50057110000000005</v>
      </c>
      <c r="C427" s="87">
        <f>'[1]Observed BMI25+ (200405-2008)'!G87</f>
        <v>0.4582309</v>
      </c>
      <c r="D427" s="87">
        <f>'[1]Observed BMI25+ (200405-2008)'!H87</f>
        <v>0.54291129999999999</v>
      </c>
      <c r="J427" s="129" t="s">
        <v>541</v>
      </c>
      <c r="K427" s="129">
        <v>0.50057110000000005</v>
      </c>
      <c r="L427" s="134">
        <v>0.4582309</v>
      </c>
      <c r="M427" s="134">
        <v>0.54291129999999999</v>
      </c>
      <c r="N427" s="129" t="b">
        <f t="shared" si="18"/>
        <v>1</v>
      </c>
      <c r="O427" s="129" t="b">
        <f t="shared" si="19"/>
        <v>1</v>
      </c>
      <c r="P427" s="129" t="b">
        <f t="shared" si="20"/>
        <v>1</v>
      </c>
    </row>
    <row r="428" spans="1:16" x14ac:dyDescent="0.25">
      <c r="A428" t="str">
        <f>'[1]Observed BMI25+ (200405-2008)'!C88</f>
        <v>BMI25+_Age3_period1_LA4_Observed</v>
      </c>
      <c r="B428">
        <f>'[1]Observed BMI25+ (200405-2008)'!E88</f>
        <v>0.5602357</v>
      </c>
      <c r="C428" s="87">
        <f>'[1]Observed BMI25+ (200405-2008)'!G88</f>
        <v>0.51518169999999996</v>
      </c>
      <c r="D428" s="87">
        <f>'[1]Observed BMI25+ (200405-2008)'!H88</f>
        <v>0.60528959999999998</v>
      </c>
      <c r="J428" s="129" t="s">
        <v>542</v>
      </c>
      <c r="K428" s="129">
        <v>0.5602357</v>
      </c>
      <c r="L428" s="134">
        <v>0.51518169999999996</v>
      </c>
      <c r="M428" s="134">
        <v>0.60528959999999998</v>
      </c>
      <c r="N428" s="129" t="b">
        <f t="shared" si="18"/>
        <v>1</v>
      </c>
      <c r="O428" s="129" t="b">
        <f t="shared" si="19"/>
        <v>1</v>
      </c>
      <c r="P428" s="129" t="b">
        <f t="shared" si="20"/>
        <v>1</v>
      </c>
    </row>
    <row r="429" spans="1:16" x14ac:dyDescent="0.25">
      <c r="A429" t="str">
        <f>'[1]Observed BMI25+ (200405-2008)'!C89</f>
        <v>BMI25+_Age3_period1_LA5_Observed</v>
      </c>
      <c r="B429">
        <f>'[1]Observed BMI25+ (200405-2008)'!E89</f>
        <v>0.57313049999999999</v>
      </c>
      <c r="C429" s="87">
        <f>'[1]Observed BMI25+ (200405-2008)'!G89</f>
        <v>0.52728549999999996</v>
      </c>
      <c r="D429" s="87">
        <f>'[1]Observed BMI25+ (200405-2008)'!H89</f>
        <v>0.61897550000000001</v>
      </c>
      <c r="J429" s="129" t="s">
        <v>543</v>
      </c>
      <c r="K429" s="129">
        <v>0.57313049999999999</v>
      </c>
      <c r="L429" s="134">
        <v>0.52728549999999996</v>
      </c>
      <c r="M429" s="134">
        <v>0.61897550000000001</v>
      </c>
      <c r="N429" s="129" t="b">
        <f t="shared" si="18"/>
        <v>1</v>
      </c>
      <c r="O429" s="129" t="b">
        <f t="shared" si="19"/>
        <v>1</v>
      </c>
      <c r="P429" s="129" t="b">
        <f t="shared" si="20"/>
        <v>1</v>
      </c>
    </row>
    <row r="430" spans="1:16" x14ac:dyDescent="0.25">
      <c r="A430" t="str">
        <f>'[1]Observed BMI25+ (200405-2008)'!C90</f>
        <v>BMI25+_Age3_period1_LA6_Observed</v>
      </c>
      <c r="B430">
        <f>'[1]Observed BMI25+ (200405-2008)'!E90</f>
        <v>0.57670600000000005</v>
      </c>
      <c r="C430" s="87">
        <f>'[1]Observed BMI25+ (200405-2008)'!G90</f>
        <v>0.52582050000000002</v>
      </c>
      <c r="D430" s="87">
        <f>'[1]Observed BMI25+ (200405-2008)'!H90</f>
        <v>0.62759149999999997</v>
      </c>
      <c r="J430" s="129" t="s">
        <v>544</v>
      </c>
      <c r="K430" s="129">
        <v>0.57670600000000005</v>
      </c>
      <c r="L430" s="134">
        <v>0.52582050000000002</v>
      </c>
      <c r="M430" s="134">
        <v>0.62759149999999997</v>
      </c>
      <c r="N430" s="129" t="b">
        <f t="shared" si="18"/>
        <v>1</v>
      </c>
      <c r="O430" s="129" t="b">
        <f t="shared" si="19"/>
        <v>1</v>
      </c>
      <c r="P430" s="129" t="b">
        <f t="shared" si="20"/>
        <v>1</v>
      </c>
    </row>
    <row r="431" spans="1:16" x14ac:dyDescent="0.25">
      <c r="A431" t="str">
        <f>'[1]Observed BMI25+ (200405-2008)'!C91</f>
        <v>BMI25+_Age3_period1_LA7_Observed</v>
      </c>
      <c r="B431">
        <f>'[1]Observed BMI25+ (200405-2008)'!E91</f>
        <v>0.57768989999999998</v>
      </c>
      <c r="C431" s="87">
        <f>'[1]Observed BMI25+ (200405-2008)'!G91</f>
        <v>0.54101960000000004</v>
      </c>
      <c r="D431" s="87">
        <f>'[1]Observed BMI25+ (200405-2008)'!H91</f>
        <v>0.61436020000000002</v>
      </c>
      <c r="J431" s="129" t="s">
        <v>545</v>
      </c>
      <c r="K431" s="129">
        <v>0.57768989999999998</v>
      </c>
      <c r="L431" s="134">
        <v>0.54101960000000004</v>
      </c>
      <c r="M431" s="134">
        <v>0.61436020000000002</v>
      </c>
      <c r="N431" s="129" t="b">
        <f t="shared" si="18"/>
        <v>1</v>
      </c>
      <c r="O431" s="129" t="b">
        <f t="shared" si="19"/>
        <v>1</v>
      </c>
      <c r="P431" s="129" t="b">
        <f t="shared" si="20"/>
        <v>1</v>
      </c>
    </row>
    <row r="432" spans="1:16" x14ac:dyDescent="0.25">
      <c r="A432" t="str">
        <f>'[1]Observed BMI25+ (200405-2008)'!C92</f>
        <v>BMI25+_Age3_period1_LA8_Observed</v>
      </c>
      <c r="B432">
        <f>'[1]Observed BMI25+ (200405-2008)'!E92</f>
        <v>0.53851629999999995</v>
      </c>
      <c r="C432" s="87">
        <f>'[1]Observed BMI25+ (200405-2008)'!G92</f>
        <v>0.49932510000000002</v>
      </c>
      <c r="D432" s="87">
        <f>'[1]Observed BMI25+ (200405-2008)'!H92</f>
        <v>0.57770750000000004</v>
      </c>
      <c r="J432" s="129" t="s">
        <v>546</v>
      </c>
      <c r="K432" s="129">
        <v>0.53851629999999995</v>
      </c>
      <c r="L432" s="134">
        <v>0.49932510000000002</v>
      </c>
      <c r="M432" s="134">
        <v>0.57770750000000004</v>
      </c>
      <c r="N432" s="129" t="b">
        <f t="shared" si="18"/>
        <v>1</v>
      </c>
      <c r="O432" s="129" t="b">
        <f t="shared" si="19"/>
        <v>1</v>
      </c>
      <c r="P432" s="129" t="b">
        <f t="shared" si="20"/>
        <v>1</v>
      </c>
    </row>
    <row r="433" spans="1:16" x14ac:dyDescent="0.25">
      <c r="A433" t="str">
        <f>'[1]Observed BMI25+ (200405-2008)'!C93</f>
        <v>BMI25+_Age3_period1_LA9_Observed</v>
      </c>
      <c r="B433">
        <f>'[1]Observed BMI25+ (200405-2008)'!E93</f>
        <v>0.58637070000000002</v>
      </c>
      <c r="C433" s="87">
        <f>'[1]Observed BMI25+ (200405-2008)'!G93</f>
        <v>0.54866369999999998</v>
      </c>
      <c r="D433" s="87">
        <f>'[1]Observed BMI25+ (200405-2008)'!H93</f>
        <v>0.62407769999999996</v>
      </c>
      <c r="J433" s="129" t="s">
        <v>547</v>
      </c>
      <c r="K433" s="129">
        <v>0.58637070000000002</v>
      </c>
      <c r="L433" s="134">
        <v>0.54866369999999998</v>
      </c>
      <c r="M433" s="134">
        <v>0.62407769999999996</v>
      </c>
      <c r="N433" s="129" t="b">
        <f t="shared" si="18"/>
        <v>1</v>
      </c>
      <c r="O433" s="129" t="b">
        <f t="shared" si="19"/>
        <v>1</v>
      </c>
      <c r="P433" s="129" t="b">
        <f t="shared" si="20"/>
        <v>1</v>
      </c>
    </row>
    <row r="434" spans="1:16" x14ac:dyDescent="0.25">
      <c r="A434" t="str">
        <f>'[1]Observed BMI25+ (200405-2008)'!C94</f>
        <v>BMI25+_Age3_period1_LA10_Observed</v>
      </c>
      <c r="B434">
        <f>'[1]Observed BMI25+ (200405-2008)'!E94</f>
        <v>0.5738586</v>
      </c>
      <c r="C434" s="87">
        <f>'[1]Observed BMI25+ (200405-2008)'!G94</f>
        <v>0.53767569999999998</v>
      </c>
      <c r="D434" s="87">
        <f>'[1]Observed BMI25+ (200405-2008)'!H94</f>
        <v>0.61004139999999996</v>
      </c>
      <c r="J434" s="129" t="s">
        <v>548</v>
      </c>
      <c r="K434" s="129">
        <v>0.5738586</v>
      </c>
      <c r="L434" s="134">
        <v>0.53767569999999998</v>
      </c>
      <c r="M434" s="134">
        <v>0.61004139999999996</v>
      </c>
      <c r="N434" s="129" t="b">
        <f t="shared" si="18"/>
        <v>1</v>
      </c>
      <c r="O434" s="129" t="b">
        <f t="shared" si="19"/>
        <v>1</v>
      </c>
      <c r="P434" s="129" t="b">
        <f t="shared" si="20"/>
        <v>1</v>
      </c>
    </row>
    <row r="435" spans="1:16" x14ac:dyDescent="0.25">
      <c r="A435" t="str">
        <f>'[1]Observed BMI25+ (200405-2008)'!C95</f>
        <v>BMI25+_Age3_period1_LA11_Observed</v>
      </c>
      <c r="B435">
        <f>'[1]Observed BMI25+ (200405-2008)'!E95</f>
        <v>0.5774878</v>
      </c>
      <c r="C435" s="87">
        <f>'[1]Observed BMI25+ (200405-2008)'!G95</f>
        <v>0.54200519999999996</v>
      </c>
      <c r="D435" s="87">
        <f>'[1]Observed BMI25+ (200405-2008)'!H95</f>
        <v>0.61297029999999997</v>
      </c>
      <c r="J435" s="129" t="s">
        <v>549</v>
      </c>
      <c r="K435" s="129">
        <v>0.5774878</v>
      </c>
      <c r="L435" s="134">
        <v>0.54200519999999996</v>
      </c>
      <c r="M435" s="134">
        <v>0.61297029999999997</v>
      </c>
      <c r="N435" s="129" t="b">
        <f t="shared" si="18"/>
        <v>1</v>
      </c>
      <c r="O435" s="129" t="b">
        <f t="shared" si="19"/>
        <v>1</v>
      </c>
      <c r="P435" s="129" t="b">
        <f t="shared" si="20"/>
        <v>1</v>
      </c>
    </row>
    <row r="436" spans="1:16" x14ac:dyDescent="0.25">
      <c r="A436" t="str">
        <f>'[1]Observed BMI25+ (200405-2008)'!C96</f>
        <v>BMI25+_Age3_period1_LA12_Observed</v>
      </c>
      <c r="B436">
        <f>'[1]Observed BMI25+ (200405-2008)'!E96</f>
        <v>0.58731659999999997</v>
      </c>
      <c r="C436" s="87">
        <f>'[1]Observed BMI25+ (200405-2008)'!G96</f>
        <v>0.54696480000000003</v>
      </c>
      <c r="D436" s="87">
        <f>'[1]Observed BMI25+ (200405-2008)'!H96</f>
        <v>0.62766840000000002</v>
      </c>
      <c r="J436" s="129" t="s">
        <v>550</v>
      </c>
      <c r="K436" s="129">
        <v>0.58731659999999997</v>
      </c>
      <c r="L436" s="134">
        <v>0.54696480000000003</v>
      </c>
      <c r="M436" s="134">
        <v>0.62766840000000002</v>
      </c>
      <c r="N436" s="129" t="b">
        <f t="shared" si="18"/>
        <v>1</v>
      </c>
      <c r="O436" s="129" t="b">
        <f t="shared" si="19"/>
        <v>1</v>
      </c>
      <c r="P436" s="129" t="b">
        <f t="shared" si="20"/>
        <v>1</v>
      </c>
    </row>
    <row r="437" spans="1:16" x14ac:dyDescent="0.25">
      <c r="A437" t="str">
        <f>'[1]Observed BMI25+ (200405-2008)'!C97</f>
        <v>BMI25+_Age3_period1_LA13_Observed</v>
      </c>
      <c r="B437">
        <f>'[1]Observed BMI25+ (200405-2008)'!E97</f>
        <v>0.58688300000000004</v>
      </c>
      <c r="C437" s="87">
        <f>'[1]Observed BMI25+ (200405-2008)'!G97</f>
        <v>0.54593119999999995</v>
      </c>
      <c r="D437" s="87">
        <f>'[1]Observed BMI25+ (200405-2008)'!H97</f>
        <v>0.62783480000000003</v>
      </c>
      <c r="J437" s="129" t="s">
        <v>551</v>
      </c>
      <c r="K437" s="129">
        <v>0.58688300000000004</v>
      </c>
      <c r="L437" s="134">
        <v>0.54593119999999995</v>
      </c>
      <c r="M437" s="134">
        <v>0.62783480000000003</v>
      </c>
      <c r="N437" s="129" t="b">
        <f t="shared" si="18"/>
        <v>1</v>
      </c>
      <c r="O437" s="129" t="b">
        <f t="shared" si="19"/>
        <v>1</v>
      </c>
      <c r="P437" s="129" t="b">
        <f t="shared" si="20"/>
        <v>1</v>
      </c>
    </row>
    <row r="438" spans="1:16" x14ac:dyDescent="0.25">
      <c r="A438" t="str">
        <f>'[1]Observed BMI25+ (200405-2008)'!C98</f>
        <v>BMI25+_Age3_period1_LA14_Observed</v>
      </c>
      <c r="B438">
        <f>'[1]Observed BMI25+ (200405-2008)'!E98</f>
        <v>0.5679824</v>
      </c>
      <c r="C438" s="87">
        <f>'[1]Observed BMI25+ (200405-2008)'!G98</f>
        <v>0.52571069999999998</v>
      </c>
      <c r="D438" s="87">
        <f>'[1]Observed BMI25+ (200405-2008)'!H98</f>
        <v>0.61025419999999997</v>
      </c>
      <c r="J438" s="129" t="s">
        <v>552</v>
      </c>
      <c r="K438" s="129">
        <v>0.5679824</v>
      </c>
      <c r="L438" s="134">
        <v>0.52571069999999998</v>
      </c>
      <c r="M438" s="134">
        <v>0.61025419999999997</v>
      </c>
      <c r="N438" s="129" t="b">
        <f t="shared" si="18"/>
        <v>1</v>
      </c>
      <c r="O438" s="129" t="b">
        <f t="shared" si="19"/>
        <v>1</v>
      </c>
      <c r="P438" s="129" t="b">
        <f t="shared" si="20"/>
        <v>1</v>
      </c>
    </row>
    <row r="439" spans="1:16" x14ac:dyDescent="0.25">
      <c r="A439" t="str">
        <f>'[1]Observed BMI25+ (200405-2008)'!C99</f>
        <v>BMI25+_Age3_period1_LA15_Observed</v>
      </c>
      <c r="B439">
        <f>'[1]Observed BMI25+ (200405-2008)'!E99</f>
        <v>0.61525660000000004</v>
      </c>
      <c r="C439" s="87">
        <f>'[1]Observed BMI25+ (200405-2008)'!G99</f>
        <v>0.58187489999999997</v>
      </c>
      <c r="D439" s="87">
        <f>'[1]Observed BMI25+ (200405-2008)'!H99</f>
        <v>0.64863820000000005</v>
      </c>
      <c r="J439" s="129" t="s">
        <v>553</v>
      </c>
      <c r="K439" s="129">
        <v>0.61525660000000004</v>
      </c>
      <c r="L439" s="134">
        <v>0.58187489999999997</v>
      </c>
      <c r="M439" s="134">
        <v>0.64863820000000005</v>
      </c>
      <c r="N439" s="129" t="b">
        <f t="shared" si="18"/>
        <v>1</v>
      </c>
      <c r="O439" s="129" t="b">
        <f t="shared" si="19"/>
        <v>1</v>
      </c>
      <c r="P439" s="129" t="b">
        <f t="shared" si="20"/>
        <v>1</v>
      </c>
    </row>
    <row r="440" spans="1:16" x14ac:dyDescent="0.25">
      <c r="A440" t="str">
        <f>'[1]Observed BMI25+ (200405-2008)'!C100</f>
        <v>BMI25+_Age3_period1_LA16_Observed</v>
      </c>
      <c r="B440">
        <f>'[1]Observed BMI25+ (200405-2008)'!E100</f>
        <v>0.65223379999999997</v>
      </c>
      <c r="C440" s="87">
        <f>'[1]Observed BMI25+ (200405-2008)'!G100</f>
        <v>0.61273500000000003</v>
      </c>
      <c r="D440" s="87">
        <f>'[1]Observed BMI25+ (200405-2008)'!H100</f>
        <v>0.69173249999999997</v>
      </c>
      <c r="J440" s="129" t="s">
        <v>554</v>
      </c>
      <c r="K440" s="129">
        <v>0.65223379999999997</v>
      </c>
      <c r="L440" s="134">
        <v>0.61273500000000003</v>
      </c>
      <c r="M440" s="134">
        <v>0.69173249999999997</v>
      </c>
      <c r="N440" s="129" t="b">
        <f t="shared" si="18"/>
        <v>1</v>
      </c>
      <c r="O440" s="129" t="b">
        <f t="shared" si="19"/>
        <v>1</v>
      </c>
      <c r="P440" s="129" t="b">
        <f t="shared" si="20"/>
        <v>1</v>
      </c>
    </row>
    <row r="441" spans="1:16" x14ac:dyDescent="0.25">
      <c r="A441" t="str">
        <f>'[1]Observed BMI25+ (200405-2008)'!C101</f>
        <v>BMI25+_Age3_period1_LA17_Observed</v>
      </c>
      <c r="B441">
        <f>'[1]Observed BMI25+ (200405-2008)'!E101</f>
        <v>0.56360259999999995</v>
      </c>
      <c r="C441" s="87">
        <f>'[1]Observed BMI25+ (200405-2008)'!G101</f>
        <v>0.52068669999999995</v>
      </c>
      <c r="D441" s="87">
        <f>'[1]Observed BMI25+ (200405-2008)'!H101</f>
        <v>0.60651849999999996</v>
      </c>
      <c r="J441" s="129" t="s">
        <v>555</v>
      </c>
      <c r="K441" s="129">
        <v>0.56360259999999995</v>
      </c>
      <c r="L441" s="134">
        <v>0.52068669999999995</v>
      </c>
      <c r="M441" s="134">
        <v>0.60651849999999996</v>
      </c>
      <c r="N441" s="129" t="b">
        <f t="shared" si="18"/>
        <v>1</v>
      </c>
      <c r="O441" s="129" t="b">
        <f t="shared" si="19"/>
        <v>1</v>
      </c>
      <c r="P441" s="129" t="b">
        <f t="shared" si="20"/>
        <v>1</v>
      </c>
    </row>
    <row r="442" spans="1:16" x14ac:dyDescent="0.25">
      <c r="A442" t="str">
        <f>'[1]Observed BMI25+ (200405-2008)'!C102</f>
        <v>BMI25+_Age3_period1_LA18_Observed</v>
      </c>
      <c r="B442">
        <f>'[1]Observed BMI25+ (200405-2008)'!E102</f>
        <v>0.57646269999999999</v>
      </c>
      <c r="C442" s="87">
        <f>'[1]Observed BMI25+ (200405-2008)'!G102</f>
        <v>0.52520319999999998</v>
      </c>
      <c r="D442" s="87">
        <f>'[1]Observed BMI25+ (200405-2008)'!H102</f>
        <v>0.62772209999999995</v>
      </c>
      <c r="J442" s="129" t="s">
        <v>556</v>
      </c>
      <c r="K442" s="129">
        <v>0.57646269999999999</v>
      </c>
      <c r="L442" s="134">
        <v>0.52520319999999998</v>
      </c>
      <c r="M442" s="134">
        <v>0.62772209999999995</v>
      </c>
      <c r="N442" s="129" t="b">
        <f t="shared" si="18"/>
        <v>1</v>
      </c>
      <c r="O442" s="129" t="b">
        <f t="shared" si="19"/>
        <v>1</v>
      </c>
      <c r="P442" s="129" t="b">
        <f t="shared" si="20"/>
        <v>1</v>
      </c>
    </row>
    <row r="443" spans="1:16" x14ac:dyDescent="0.25">
      <c r="A443" t="str">
        <f>'[1]Observed BMI25+ (200405-2008)'!C103</f>
        <v>BMI25+_Age3_period1_LA19_Observed</v>
      </c>
      <c r="B443">
        <f>'[1]Observed BMI25+ (200405-2008)'!E103</f>
        <v>0.62014579999999997</v>
      </c>
      <c r="C443" s="87">
        <f>'[1]Observed BMI25+ (200405-2008)'!G103</f>
        <v>0.57613579999999998</v>
      </c>
      <c r="D443" s="87">
        <f>'[1]Observed BMI25+ (200405-2008)'!H103</f>
        <v>0.66415590000000002</v>
      </c>
      <c r="J443" s="129" t="s">
        <v>557</v>
      </c>
      <c r="K443" s="129">
        <v>0.62014579999999997</v>
      </c>
      <c r="L443" s="134">
        <v>0.57613579999999998</v>
      </c>
      <c r="M443" s="134">
        <v>0.66415590000000002</v>
      </c>
      <c r="N443" s="129" t="b">
        <f t="shared" si="18"/>
        <v>1</v>
      </c>
      <c r="O443" s="129" t="b">
        <f t="shared" si="19"/>
        <v>1</v>
      </c>
      <c r="P443" s="129" t="b">
        <f t="shared" si="20"/>
        <v>1</v>
      </c>
    </row>
    <row r="444" spans="1:16" x14ac:dyDescent="0.25">
      <c r="A444" t="str">
        <f>'[1]Observed BMI25+ (200405-2008)'!C104</f>
        <v>BMI25+_Age3_period1_LA20_Observed</v>
      </c>
      <c r="B444">
        <f>'[1]Observed BMI25+ (200405-2008)'!E104</f>
        <v>0.59830879999999997</v>
      </c>
      <c r="C444" s="87">
        <f>'[1]Observed BMI25+ (200405-2008)'!G104</f>
        <v>0.55661760000000005</v>
      </c>
      <c r="D444" s="87">
        <f>'[1]Observed BMI25+ (200405-2008)'!H104</f>
        <v>0.64000009999999996</v>
      </c>
      <c r="J444" s="129" t="s">
        <v>558</v>
      </c>
      <c r="K444" s="129">
        <v>0.59830879999999997</v>
      </c>
      <c r="L444" s="134">
        <v>0.55661760000000005</v>
      </c>
      <c r="M444" s="134">
        <v>0.64000009999999996</v>
      </c>
      <c r="N444" s="129" t="b">
        <f t="shared" si="18"/>
        <v>1</v>
      </c>
      <c r="O444" s="129" t="b">
        <f t="shared" si="19"/>
        <v>1</v>
      </c>
      <c r="P444" s="129" t="b">
        <f t="shared" si="20"/>
        <v>1</v>
      </c>
    </row>
    <row r="445" spans="1:16" x14ac:dyDescent="0.25">
      <c r="A445" t="str">
        <f>'[1]Observed BMI25+ (200405-2008)'!C105</f>
        <v>BMI25+_Age3_period1_LA21_Observed</v>
      </c>
      <c r="B445">
        <f>'[1]Observed BMI25+ (200405-2008)'!E105</f>
        <v>0.53014530000000004</v>
      </c>
      <c r="C445" s="87">
        <f>'[1]Observed BMI25+ (200405-2008)'!G105</f>
        <v>0.483989</v>
      </c>
      <c r="D445" s="87">
        <f>'[1]Observed BMI25+ (200405-2008)'!H105</f>
        <v>0.57630159999999997</v>
      </c>
      <c r="J445" s="129" t="s">
        <v>559</v>
      </c>
      <c r="K445" s="129">
        <v>0.53014530000000004</v>
      </c>
      <c r="L445" s="134">
        <v>0.483989</v>
      </c>
      <c r="M445" s="134">
        <v>0.57630159999999997</v>
      </c>
      <c r="N445" s="129" t="b">
        <f t="shared" si="18"/>
        <v>1</v>
      </c>
      <c r="O445" s="129" t="b">
        <f t="shared" si="19"/>
        <v>1</v>
      </c>
      <c r="P445" s="129" t="b">
        <f t="shared" si="20"/>
        <v>1</v>
      </c>
    </row>
    <row r="446" spans="1:16" x14ac:dyDescent="0.25">
      <c r="A446" t="str">
        <f>'[1]Observed BMI25+ (200405-2008)'!C106</f>
        <v>BMI25+_Age3_period1_LA22_Observed</v>
      </c>
      <c r="B446">
        <f>'[1]Observed BMI25+ (200405-2008)'!E106</f>
        <v>0.59990840000000001</v>
      </c>
      <c r="C446" s="87">
        <f>'[1]Observed BMI25+ (200405-2008)'!G106</f>
        <v>0.55794619999999995</v>
      </c>
      <c r="D446" s="87">
        <f>'[1]Observed BMI25+ (200405-2008)'!H106</f>
        <v>0.64187050000000001</v>
      </c>
      <c r="J446" s="129" t="s">
        <v>560</v>
      </c>
      <c r="K446" s="129">
        <v>0.59990840000000001</v>
      </c>
      <c r="L446" s="134">
        <v>0.55794619999999995</v>
      </c>
      <c r="M446" s="134">
        <v>0.64187050000000001</v>
      </c>
      <c r="N446" s="129" t="b">
        <f t="shared" si="18"/>
        <v>1</v>
      </c>
      <c r="O446" s="129" t="b">
        <f t="shared" si="19"/>
        <v>1</v>
      </c>
      <c r="P446" s="129" t="b">
        <f t="shared" si="20"/>
        <v>1</v>
      </c>
    </row>
    <row r="447" spans="1:16" x14ac:dyDescent="0.25">
      <c r="A447" t="str">
        <f>'[1]Observed BMI25+ (200405-2008)'!C107</f>
        <v>BMI25+_Age3_period1_HB1_Observed</v>
      </c>
      <c r="B447">
        <f>'[1]Observed BMI25+ (200405-2008)'!E107</f>
        <v>0.55255259999999995</v>
      </c>
      <c r="C447" s="87">
        <f>'[1]Observed BMI25+ (200405-2008)'!G107</f>
        <v>0.53389699999999995</v>
      </c>
      <c r="D447" s="87">
        <f>'[1]Observed BMI25+ (200405-2008)'!H107</f>
        <v>0.57120820000000005</v>
      </c>
      <c r="J447" s="129" t="s">
        <v>561</v>
      </c>
      <c r="K447" s="129">
        <v>0.55255259999999995</v>
      </c>
      <c r="L447" s="134">
        <v>0.53389699999999995</v>
      </c>
      <c r="M447" s="134">
        <v>0.57120820000000005</v>
      </c>
      <c r="N447" s="129" t="b">
        <f t="shared" si="18"/>
        <v>1</v>
      </c>
      <c r="O447" s="129" t="b">
        <f t="shared" si="19"/>
        <v>1</v>
      </c>
      <c r="P447" s="129" t="b">
        <f t="shared" si="20"/>
        <v>1</v>
      </c>
    </row>
    <row r="448" spans="1:16" x14ac:dyDescent="0.25">
      <c r="A448" t="str">
        <f>'[1]Observed BMI25+ (200405-2008)'!C108</f>
        <v>BMI25+_Age3_period1_HB2_Observed</v>
      </c>
      <c r="B448">
        <f>'[1]Observed BMI25+ (200405-2008)'!E108</f>
        <v>0.5708723</v>
      </c>
      <c r="C448" s="87">
        <f>'[1]Observed BMI25+ (200405-2008)'!G108</f>
        <v>0.54828129999999997</v>
      </c>
      <c r="D448" s="87">
        <f>'[1]Observed BMI25+ (200405-2008)'!H108</f>
        <v>0.59346330000000003</v>
      </c>
      <c r="J448" s="129" t="s">
        <v>562</v>
      </c>
      <c r="K448" s="129">
        <v>0.5708723</v>
      </c>
      <c r="L448" s="134">
        <v>0.54828129999999997</v>
      </c>
      <c r="M448" s="134">
        <v>0.59346330000000003</v>
      </c>
      <c r="N448" s="129" t="b">
        <f t="shared" si="18"/>
        <v>1</v>
      </c>
      <c r="O448" s="129" t="b">
        <f t="shared" si="19"/>
        <v>1</v>
      </c>
      <c r="P448" s="129" t="b">
        <f t="shared" si="20"/>
        <v>1</v>
      </c>
    </row>
    <row r="449" spans="1:16" x14ac:dyDescent="0.25">
      <c r="A449" t="str">
        <f>'[1]Observed BMI25+ (200405-2008)'!C109</f>
        <v>BMI25+_Age3_period1_HB3_Observed</v>
      </c>
      <c r="B449">
        <f>'[1]Observed BMI25+ (200405-2008)'!E109</f>
        <v>0.57768989999999998</v>
      </c>
      <c r="C449" s="87">
        <f>'[1]Observed BMI25+ (200405-2008)'!G109</f>
        <v>0.54101960000000004</v>
      </c>
      <c r="D449" s="87">
        <f>'[1]Observed BMI25+ (200405-2008)'!H109</f>
        <v>0.61436020000000002</v>
      </c>
      <c r="J449" s="129" t="s">
        <v>563</v>
      </c>
      <c r="K449" s="129">
        <v>0.57768989999999998</v>
      </c>
      <c r="L449" s="134">
        <v>0.54101960000000004</v>
      </c>
      <c r="M449" s="134">
        <v>0.61436020000000002</v>
      </c>
      <c r="N449" s="129" t="b">
        <f t="shared" si="18"/>
        <v>1</v>
      </c>
      <c r="O449" s="129" t="b">
        <f t="shared" si="19"/>
        <v>1</v>
      </c>
      <c r="P449" s="129" t="b">
        <f t="shared" si="20"/>
        <v>1</v>
      </c>
    </row>
    <row r="450" spans="1:16" x14ac:dyDescent="0.25">
      <c r="A450" t="str">
        <f>'[1]Observed BMI25+ (200405-2008)'!C110</f>
        <v>BMI25+_Age3_period1_HB4_Observed</v>
      </c>
      <c r="B450">
        <f>'[1]Observed BMI25+ (200405-2008)'!E110</f>
        <v>0.58267500000000005</v>
      </c>
      <c r="C450" s="87">
        <f>'[1]Observed BMI25+ (200405-2008)'!G110</f>
        <v>0.56014569999999997</v>
      </c>
      <c r="D450" s="87">
        <f>'[1]Observed BMI25+ (200405-2008)'!H110</f>
        <v>0.60520419999999997</v>
      </c>
      <c r="J450" s="129" t="s">
        <v>564</v>
      </c>
      <c r="K450" s="129">
        <v>0.58267500000000005</v>
      </c>
      <c r="L450" s="134">
        <v>0.56014569999999997</v>
      </c>
      <c r="M450" s="134">
        <v>0.60520419999999997</v>
      </c>
      <c r="N450" s="129" t="b">
        <f t="shared" si="18"/>
        <v>1</v>
      </c>
      <c r="O450" s="129" t="b">
        <f t="shared" si="19"/>
        <v>1</v>
      </c>
      <c r="P450" s="129" t="b">
        <f t="shared" si="20"/>
        <v>1</v>
      </c>
    </row>
    <row r="451" spans="1:16" x14ac:dyDescent="0.25">
      <c r="A451" t="str">
        <f>'[1]Observed BMI25+ (200405-2008)'!C111</f>
        <v>BMI25+_Age3_period1_HB5_Observed</v>
      </c>
      <c r="B451">
        <f>'[1]Observed BMI25+ (200405-2008)'!E111</f>
        <v>0.63486030000000004</v>
      </c>
      <c r="C451" s="87">
        <f>'[1]Observed BMI25+ (200405-2008)'!G111</f>
        <v>0.60173920000000003</v>
      </c>
      <c r="D451" s="87">
        <f>'[1]Observed BMI25+ (200405-2008)'!H111</f>
        <v>0.66798139999999995</v>
      </c>
      <c r="J451" s="129" t="s">
        <v>565</v>
      </c>
      <c r="K451" s="129">
        <v>0.63486030000000004</v>
      </c>
      <c r="L451" s="134">
        <v>0.60173920000000003</v>
      </c>
      <c r="M451" s="134">
        <v>0.66798139999999995</v>
      </c>
      <c r="N451" s="129" t="b">
        <f t="shared" si="18"/>
        <v>1</v>
      </c>
      <c r="O451" s="129" t="b">
        <f t="shared" si="19"/>
        <v>1</v>
      </c>
      <c r="P451" s="129" t="b">
        <f t="shared" si="20"/>
        <v>1</v>
      </c>
    </row>
    <row r="452" spans="1:16" x14ac:dyDescent="0.25">
      <c r="A452" t="str">
        <f>'[1]Observed BMI25+ (200405-2008)'!C112</f>
        <v>BMI25+_Age3_period1_HB6_Observed</v>
      </c>
      <c r="B452">
        <f>'[1]Observed BMI25+ (200405-2008)'!E112</f>
        <v>0.59959700000000005</v>
      </c>
      <c r="C452" s="87">
        <f>'[1]Observed BMI25+ (200405-2008)'!G112</f>
        <v>0.57313840000000005</v>
      </c>
      <c r="D452" s="87">
        <f>'[1]Observed BMI25+ (200405-2008)'!H112</f>
        <v>0.62605560000000005</v>
      </c>
      <c r="J452" s="129" t="s">
        <v>566</v>
      </c>
      <c r="K452" s="129">
        <v>0.59959700000000005</v>
      </c>
      <c r="L452" s="134">
        <v>0.57313840000000005</v>
      </c>
      <c r="M452" s="134">
        <v>0.62605560000000005</v>
      </c>
      <c r="N452" s="129" t="b">
        <f t="shared" si="18"/>
        <v>1</v>
      </c>
      <c r="O452" s="129" t="b">
        <f t="shared" si="19"/>
        <v>1</v>
      </c>
      <c r="P452" s="129" t="b">
        <f t="shared" si="20"/>
        <v>1</v>
      </c>
    </row>
    <row r="453" spans="1:16" x14ac:dyDescent="0.25">
      <c r="A453" t="str">
        <f>'[1]Observed BMI25+ (200405-2008)'!C113</f>
        <v>BMI25+_Age3_period1_HB7_Observed</v>
      </c>
      <c r="B453">
        <f>'[1]Observed BMI25+ (200405-2008)'!E113</f>
        <v>0.58248080000000002</v>
      </c>
      <c r="C453" s="87">
        <f>'[1]Observed BMI25+ (200405-2008)'!G113</f>
        <v>0.56054950000000003</v>
      </c>
      <c r="D453" s="87">
        <f>'[1]Observed BMI25+ (200405-2008)'!H113</f>
        <v>0.60441210000000001</v>
      </c>
      <c r="J453" s="129" t="s">
        <v>567</v>
      </c>
      <c r="K453" s="129">
        <v>0.58248080000000002</v>
      </c>
      <c r="L453" s="134">
        <v>0.56054950000000003</v>
      </c>
      <c r="M453" s="134">
        <v>0.60441210000000001</v>
      </c>
      <c r="N453" s="129" t="b">
        <f t="shared" ref="N453:N516" si="21">J453=A453</f>
        <v>1</v>
      </c>
      <c r="O453" s="129" t="b">
        <f t="shared" ref="O453:O516" si="22">K453=B453</f>
        <v>1</v>
      </c>
      <c r="P453" s="129" t="b">
        <f t="shared" ref="P453:P516" si="23">K453=VLOOKUP(J453,$A$4:$B$724,2,FALSE)</f>
        <v>1</v>
      </c>
    </row>
    <row r="454" spans="1:16" x14ac:dyDescent="0.25">
      <c r="A454" t="str">
        <f>'[1]Observed BMI25+ (200405-2008)'!C114</f>
        <v>BMI25+_Age3_period1_Wales_Observed</v>
      </c>
      <c r="B454">
        <f>'[1]Observed BMI25+ (200405-2008)'!E114</f>
        <v>0.57966930000000005</v>
      </c>
      <c r="C454" s="87">
        <f>'[1]Observed BMI25+ (200405-2008)'!G114</f>
        <v>0.57043330000000003</v>
      </c>
      <c r="D454" s="87">
        <f>'[1]Observed BMI25+ (200405-2008)'!H114</f>
        <v>0.58890520000000002</v>
      </c>
      <c r="J454" s="129" t="s">
        <v>568</v>
      </c>
      <c r="K454" s="129">
        <v>0.57966930000000005</v>
      </c>
      <c r="L454" s="134">
        <v>0.57043330000000003</v>
      </c>
      <c r="M454" s="134">
        <v>0.58890520000000002</v>
      </c>
      <c r="N454" s="129" t="b">
        <f t="shared" si="21"/>
        <v>1</v>
      </c>
      <c r="O454" s="129" t="b">
        <f t="shared" si="22"/>
        <v>1</v>
      </c>
      <c r="P454" s="129" t="b">
        <f t="shared" si="23"/>
        <v>1</v>
      </c>
    </row>
    <row r="455" spans="1:16" x14ac:dyDescent="0.25">
      <c r="A455" t="str">
        <f>'[1]Observed BMI25+ (2009-12)'!C9</f>
        <v>BMI25+_Age1_period2_LA1_Observed</v>
      </c>
      <c r="B455">
        <f>'[1]Observed BMI25+ (2009-12)'!E9</f>
        <v>0.46152589999999999</v>
      </c>
      <c r="C455">
        <f>'[1]Observed BMI25+ (2009-12)'!G9</f>
        <v>0.42443989999999998</v>
      </c>
      <c r="D455">
        <f>'[1]Observed BMI25+ (2009-12)'!H9</f>
        <v>0.49861179999999999</v>
      </c>
      <c r="J455" s="129" t="s">
        <v>569</v>
      </c>
      <c r="K455" s="129">
        <v>0.46152589999999999</v>
      </c>
      <c r="L455" s="129">
        <v>0.42443989999999998</v>
      </c>
      <c r="M455" s="129">
        <v>0.49861179999999999</v>
      </c>
      <c r="N455" s="129" t="b">
        <f t="shared" si="21"/>
        <v>1</v>
      </c>
      <c r="O455" s="129" t="b">
        <f t="shared" si="22"/>
        <v>1</v>
      </c>
      <c r="P455" s="129" t="b">
        <f t="shared" si="23"/>
        <v>1</v>
      </c>
    </row>
    <row r="456" spans="1:16" x14ac:dyDescent="0.25">
      <c r="A456" t="str">
        <f>'[1]Observed BMI25+ (2009-12)'!C10</f>
        <v>BMI25+_Age1_period2_LA2_Observed</v>
      </c>
      <c r="B456">
        <f>'[1]Observed BMI25+ (2009-12)'!E10</f>
        <v>0.45507789999999998</v>
      </c>
      <c r="C456">
        <f>'[1]Observed BMI25+ (2009-12)'!G10</f>
        <v>0.41840309999999997</v>
      </c>
      <c r="D456">
        <f>'[1]Observed BMI25+ (2009-12)'!H10</f>
        <v>0.49175259999999998</v>
      </c>
      <c r="J456" s="129" t="s">
        <v>570</v>
      </c>
      <c r="K456" s="129">
        <v>0.45507789999999998</v>
      </c>
      <c r="L456" s="129">
        <v>0.41840309999999997</v>
      </c>
      <c r="M456" s="129">
        <v>0.49175259999999998</v>
      </c>
      <c r="N456" s="129" t="b">
        <f t="shared" si="21"/>
        <v>1</v>
      </c>
      <c r="O456" s="129" t="b">
        <f t="shared" si="22"/>
        <v>1</v>
      </c>
      <c r="P456" s="129" t="b">
        <f t="shared" si="23"/>
        <v>1</v>
      </c>
    </row>
    <row r="457" spans="1:16" x14ac:dyDescent="0.25">
      <c r="A457" t="str">
        <f>'[1]Observed BMI25+ (2009-12)'!C11</f>
        <v>BMI25+_Age1_period2_LA3_Observed</v>
      </c>
      <c r="B457">
        <f>'[1]Observed BMI25+ (2009-12)'!E11</f>
        <v>0.46505249999999998</v>
      </c>
      <c r="C457">
        <f>'[1]Observed BMI25+ (2009-12)'!G11</f>
        <v>0.42931900000000001</v>
      </c>
      <c r="D457">
        <f>'[1]Observed BMI25+ (2009-12)'!H11</f>
        <v>0.50078599999999995</v>
      </c>
      <c r="J457" s="129" t="s">
        <v>571</v>
      </c>
      <c r="K457" s="129">
        <v>0.46505249999999998</v>
      </c>
      <c r="L457" s="129">
        <v>0.42931900000000001</v>
      </c>
      <c r="M457" s="129">
        <v>0.50078599999999995</v>
      </c>
      <c r="N457" s="129" t="b">
        <f t="shared" si="21"/>
        <v>1</v>
      </c>
      <c r="O457" s="129" t="b">
        <f t="shared" si="22"/>
        <v>1</v>
      </c>
      <c r="P457" s="129" t="b">
        <f t="shared" si="23"/>
        <v>1</v>
      </c>
    </row>
    <row r="458" spans="1:16" x14ac:dyDescent="0.25">
      <c r="A458" t="str">
        <f>'[1]Observed BMI25+ (2009-12)'!C12</f>
        <v>BMI25+_Age1_period2_LA4_Observed</v>
      </c>
      <c r="B458">
        <f>'[1]Observed BMI25+ (2009-12)'!E12</f>
        <v>0.45356259999999998</v>
      </c>
      <c r="C458">
        <f>'[1]Observed BMI25+ (2009-12)'!G12</f>
        <v>0.41920479999999999</v>
      </c>
      <c r="D458">
        <f>'[1]Observed BMI25+ (2009-12)'!H12</f>
        <v>0.48792039999999998</v>
      </c>
      <c r="J458" s="129" t="s">
        <v>572</v>
      </c>
      <c r="K458" s="129">
        <v>0.45356259999999998</v>
      </c>
      <c r="L458" s="129">
        <v>0.41920479999999999</v>
      </c>
      <c r="M458" s="129">
        <v>0.48792039999999998</v>
      </c>
      <c r="N458" s="129" t="b">
        <f t="shared" si="21"/>
        <v>1</v>
      </c>
      <c r="O458" s="129" t="b">
        <f t="shared" si="22"/>
        <v>1</v>
      </c>
      <c r="P458" s="129" t="b">
        <f t="shared" si="23"/>
        <v>1</v>
      </c>
    </row>
    <row r="459" spans="1:16" x14ac:dyDescent="0.25">
      <c r="A459" t="str">
        <f>'[1]Observed BMI25+ (2009-12)'!C13</f>
        <v>BMI25+_Age1_period2_LA5_Observed</v>
      </c>
      <c r="B459">
        <f>'[1]Observed BMI25+ (2009-12)'!E13</f>
        <v>0.49205589999999999</v>
      </c>
      <c r="C459">
        <f>'[1]Observed BMI25+ (2009-12)'!G13</f>
        <v>0.45898489999999997</v>
      </c>
      <c r="D459">
        <f>'[1]Observed BMI25+ (2009-12)'!H13</f>
        <v>0.52512689999999995</v>
      </c>
      <c r="J459" s="129" t="s">
        <v>573</v>
      </c>
      <c r="K459" s="129">
        <v>0.49205589999999999</v>
      </c>
      <c r="L459" s="129">
        <v>0.45898489999999997</v>
      </c>
      <c r="M459" s="129">
        <v>0.52512689999999995</v>
      </c>
      <c r="N459" s="129" t="b">
        <f t="shared" si="21"/>
        <v>1</v>
      </c>
      <c r="O459" s="129" t="b">
        <f t="shared" si="22"/>
        <v>1</v>
      </c>
      <c r="P459" s="129" t="b">
        <f t="shared" si="23"/>
        <v>1</v>
      </c>
    </row>
    <row r="460" spans="1:16" x14ac:dyDescent="0.25">
      <c r="A460" t="str">
        <f>'[1]Observed BMI25+ (2009-12)'!C14</f>
        <v>BMI25+_Age1_period2_LA6_Observed</v>
      </c>
      <c r="B460">
        <f>'[1]Observed BMI25+ (2009-12)'!E14</f>
        <v>0.47406510000000002</v>
      </c>
      <c r="C460">
        <f>'[1]Observed BMI25+ (2009-12)'!G14</f>
        <v>0.44166650000000002</v>
      </c>
      <c r="D460">
        <f>'[1]Observed BMI25+ (2009-12)'!H14</f>
        <v>0.50646380000000002</v>
      </c>
      <c r="J460" s="129" t="s">
        <v>574</v>
      </c>
      <c r="K460" s="129">
        <v>0.47406510000000002</v>
      </c>
      <c r="L460" s="129">
        <v>0.44166650000000002</v>
      </c>
      <c r="M460" s="129">
        <v>0.50646380000000002</v>
      </c>
      <c r="N460" s="129" t="b">
        <f t="shared" si="21"/>
        <v>1</v>
      </c>
      <c r="O460" s="129" t="b">
        <f t="shared" si="22"/>
        <v>1</v>
      </c>
      <c r="P460" s="129" t="b">
        <f t="shared" si="23"/>
        <v>1</v>
      </c>
    </row>
    <row r="461" spans="1:16" x14ac:dyDescent="0.25">
      <c r="A461" t="str">
        <f>'[1]Observed BMI25+ (2009-12)'!C15</f>
        <v>BMI25+_Age1_period2_LA7_Observed</v>
      </c>
      <c r="B461">
        <f>'[1]Observed BMI25+ (2009-12)'!E15</f>
        <v>0.468393</v>
      </c>
      <c r="C461">
        <f>'[1]Observed BMI25+ (2009-12)'!G15</f>
        <v>0.43080560000000001</v>
      </c>
      <c r="D461">
        <f>'[1]Observed BMI25+ (2009-12)'!H15</f>
        <v>0.5059804</v>
      </c>
      <c r="J461" s="129" t="s">
        <v>575</v>
      </c>
      <c r="K461" s="129">
        <v>0.468393</v>
      </c>
      <c r="L461" s="129">
        <v>0.43080560000000001</v>
      </c>
      <c r="M461" s="129">
        <v>0.5059804</v>
      </c>
      <c r="N461" s="129" t="b">
        <f t="shared" si="21"/>
        <v>1</v>
      </c>
      <c r="O461" s="129" t="b">
        <f t="shared" si="22"/>
        <v>1</v>
      </c>
      <c r="P461" s="129" t="b">
        <f t="shared" si="23"/>
        <v>1</v>
      </c>
    </row>
    <row r="462" spans="1:16" x14ac:dyDescent="0.25">
      <c r="A462" t="str">
        <f>'[1]Observed BMI25+ (2009-12)'!C16</f>
        <v>BMI25+_Age1_period2_LA8_Observed</v>
      </c>
      <c r="B462">
        <f>'[1]Observed BMI25+ (2009-12)'!E16</f>
        <v>0.38947680000000001</v>
      </c>
      <c r="C462">
        <f>'[1]Observed BMI25+ (2009-12)'!G16</f>
        <v>0.35152299999999997</v>
      </c>
      <c r="D462">
        <f>'[1]Observed BMI25+ (2009-12)'!H16</f>
        <v>0.42743059999999999</v>
      </c>
      <c r="J462" s="129" t="s">
        <v>576</v>
      </c>
      <c r="K462" s="129">
        <v>0.38947680000000001</v>
      </c>
      <c r="L462" s="129">
        <v>0.35152299999999997</v>
      </c>
      <c r="M462" s="129">
        <v>0.42743059999999999</v>
      </c>
      <c r="N462" s="129" t="b">
        <f t="shared" si="21"/>
        <v>1</v>
      </c>
      <c r="O462" s="129" t="b">
        <f t="shared" si="22"/>
        <v>1</v>
      </c>
      <c r="P462" s="129" t="b">
        <f t="shared" si="23"/>
        <v>1</v>
      </c>
    </row>
    <row r="463" spans="1:16" x14ac:dyDescent="0.25">
      <c r="A463" t="str">
        <f>'[1]Observed BMI25+ (2009-12)'!C17</f>
        <v>BMI25+_Age1_period2_LA9_Observed</v>
      </c>
      <c r="B463">
        <f>'[1]Observed BMI25+ (2009-12)'!E17</f>
        <v>0.4924559</v>
      </c>
      <c r="C463">
        <f>'[1]Observed BMI25+ (2009-12)'!G17</f>
        <v>0.4563953</v>
      </c>
      <c r="D463">
        <f>'[1]Observed BMI25+ (2009-12)'!H17</f>
        <v>0.52851649999999994</v>
      </c>
      <c r="J463" s="129" t="s">
        <v>577</v>
      </c>
      <c r="K463" s="129">
        <v>0.4924559</v>
      </c>
      <c r="L463" s="129">
        <v>0.4563953</v>
      </c>
      <c r="M463" s="129">
        <v>0.52851649999999994</v>
      </c>
      <c r="N463" s="129" t="b">
        <f t="shared" si="21"/>
        <v>1</v>
      </c>
      <c r="O463" s="129" t="b">
        <f t="shared" si="22"/>
        <v>1</v>
      </c>
      <c r="P463" s="129" t="b">
        <f t="shared" si="23"/>
        <v>1</v>
      </c>
    </row>
    <row r="464" spans="1:16" x14ac:dyDescent="0.25">
      <c r="A464" t="str">
        <f>'[1]Observed BMI25+ (2009-12)'!C18</f>
        <v>BMI25+_Age1_period2_LA10_Observed</v>
      </c>
      <c r="B464">
        <f>'[1]Observed BMI25+ (2009-12)'!E18</f>
        <v>0.54002660000000002</v>
      </c>
      <c r="C464">
        <f>'[1]Observed BMI25+ (2009-12)'!G18</f>
        <v>0.50658479999999995</v>
      </c>
      <c r="D464">
        <f>'[1]Observed BMI25+ (2009-12)'!H18</f>
        <v>0.57346850000000005</v>
      </c>
      <c r="J464" s="129" t="s">
        <v>578</v>
      </c>
      <c r="K464" s="129">
        <v>0.54002660000000002</v>
      </c>
      <c r="L464" s="129">
        <v>0.50658479999999995</v>
      </c>
      <c r="M464" s="129">
        <v>0.57346850000000005</v>
      </c>
      <c r="N464" s="129" t="b">
        <f t="shared" si="21"/>
        <v>1</v>
      </c>
      <c r="O464" s="129" t="b">
        <f t="shared" si="22"/>
        <v>1</v>
      </c>
      <c r="P464" s="129" t="b">
        <f t="shared" si="23"/>
        <v>1</v>
      </c>
    </row>
    <row r="465" spans="1:16" x14ac:dyDescent="0.25">
      <c r="A465" t="str">
        <f>'[1]Observed BMI25+ (2009-12)'!C19</f>
        <v>BMI25+_Age1_period2_LA11_Observed</v>
      </c>
      <c r="B465">
        <f>'[1]Observed BMI25+ (2009-12)'!E19</f>
        <v>0.46437260000000002</v>
      </c>
      <c r="C465">
        <f>'[1]Observed BMI25+ (2009-12)'!G19</f>
        <v>0.43477759999999999</v>
      </c>
      <c r="D465">
        <f>'[1]Observed BMI25+ (2009-12)'!H19</f>
        <v>0.49396770000000001</v>
      </c>
      <c r="J465" s="129" t="s">
        <v>579</v>
      </c>
      <c r="K465" s="129">
        <v>0.46437260000000002</v>
      </c>
      <c r="L465" s="129">
        <v>0.43477759999999999</v>
      </c>
      <c r="M465" s="129">
        <v>0.49396770000000001</v>
      </c>
      <c r="N465" s="129" t="b">
        <f t="shared" si="21"/>
        <v>1</v>
      </c>
      <c r="O465" s="129" t="b">
        <f t="shared" si="22"/>
        <v>1</v>
      </c>
      <c r="P465" s="129" t="b">
        <f t="shared" si="23"/>
        <v>1</v>
      </c>
    </row>
    <row r="466" spans="1:16" x14ac:dyDescent="0.25">
      <c r="A466" t="str">
        <f>'[1]Observed BMI25+ (2009-12)'!C20</f>
        <v>BMI25+_Age1_period2_LA12_Observed</v>
      </c>
      <c r="B466">
        <f>'[1]Observed BMI25+ (2009-12)'!E20</f>
        <v>0.55923279999999997</v>
      </c>
      <c r="C466">
        <f>'[1]Observed BMI25+ (2009-12)'!G20</f>
        <v>0.52669969999999999</v>
      </c>
      <c r="D466">
        <f>'[1]Observed BMI25+ (2009-12)'!H20</f>
        <v>0.59176589999999996</v>
      </c>
      <c r="J466" s="129" t="s">
        <v>580</v>
      </c>
      <c r="K466" s="129">
        <v>0.55923279999999997</v>
      </c>
      <c r="L466" s="129">
        <v>0.52669969999999999</v>
      </c>
      <c r="M466" s="129">
        <v>0.59176589999999996</v>
      </c>
      <c r="N466" s="129" t="b">
        <f t="shared" si="21"/>
        <v>1</v>
      </c>
      <c r="O466" s="129" t="b">
        <f t="shared" si="22"/>
        <v>1</v>
      </c>
      <c r="P466" s="129" t="b">
        <f t="shared" si="23"/>
        <v>1</v>
      </c>
    </row>
    <row r="467" spans="1:16" x14ac:dyDescent="0.25">
      <c r="A467" t="str">
        <f>'[1]Observed BMI25+ (2009-12)'!C21</f>
        <v>BMI25+_Age1_period2_LA13_Observed</v>
      </c>
      <c r="B467">
        <f>'[1]Observed BMI25+ (2009-12)'!E21</f>
        <v>0.52385009999999999</v>
      </c>
      <c r="C467">
        <f>'[1]Observed BMI25+ (2009-12)'!G21</f>
        <v>0.49171930000000003</v>
      </c>
      <c r="D467">
        <f>'[1]Observed BMI25+ (2009-12)'!H21</f>
        <v>0.55598099999999995</v>
      </c>
      <c r="J467" s="129" t="s">
        <v>581</v>
      </c>
      <c r="K467" s="129">
        <v>0.52385009999999999</v>
      </c>
      <c r="L467" s="129">
        <v>0.49171930000000003</v>
      </c>
      <c r="M467" s="129">
        <v>0.55598099999999995</v>
      </c>
      <c r="N467" s="129" t="b">
        <f t="shared" si="21"/>
        <v>1</v>
      </c>
      <c r="O467" s="129" t="b">
        <f t="shared" si="22"/>
        <v>1</v>
      </c>
      <c r="P467" s="129" t="b">
        <f t="shared" si="23"/>
        <v>1</v>
      </c>
    </row>
    <row r="468" spans="1:16" x14ac:dyDescent="0.25">
      <c r="A468" t="str">
        <f>'[1]Observed BMI25+ (2009-12)'!C22</f>
        <v>BMI25+_Age1_period2_LA14_Observed</v>
      </c>
      <c r="B468">
        <f>'[1]Observed BMI25+ (2009-12)'!E22</f>
        <v>0.47656749999999998</v>
      </c>
      <c r="C468">
        <f>'[1]Observed BMI25+ (2009-12)'!G22</f>
        <v>0.44026860000000001</v>
      </c>
      <c r="D468">
        <f>'[1]Observed BMI25+ (2009-12)'!H22</f>
        <v>0.5128665</v>
      </c>
      <c r="J468" s="129" t="s">
        <v>582</v>
      </c>
      <c r="K468" s="129">
        <v>0.47656749999999998</v>
      </c>
      <c r="L468" s="129">
        <v>0.44026860000000001</v>
      </c>
      <c r="M468" s="129">
        <v>0.5128665</v>
      </c>
      <c r="N468" s="129" t="b">
        <f t="shared" si="21"/>
        <v>1</v>
      </c>
      <c r="O468" s="129" t="b">
        <f t="shared" si="22"/>
        <v>1</v>
      </c>
      <c r="P468" s="129" t="b">
        <f t="shared" si="23"/>
        <v>1</v>
      </c>
    </row>
    <row r="469" spans="1:16" x14ac:dyDescent="0.25">
      <c r="A469" t="str">
        <f>'[1]Observed BMI25+ (2009-12)'!C23</f>
        <v>BMI25+_Age1_period2_LA15_Observed</v>
      </c>
      <c r="B469">
        <f>'[1]Observed BMI25+ (2009-12)'!E23</f>
        <v>0.41765400000000003</v>
      </c>
      <c r="C469">
        <f>'[1]Observed BMI25+ (2009-12)'!G23</f>
        <v>0.39386739999999998</v>
      </c>
      <c r="D469">
        <f>'[1]Observed BMI25+ (2009-12)'!H23</f>
        <v>0.44144060000000002</v>
      </c>
      <c r="J469" s="129" t="s">
        <v>583</v>
      </c>
      <c r="K469" s="129">
        <v>0.41765400000000003</v>
      </c>
      <c r="L469" s="129">
        <v>0.39386739999999998</v>
      </c>
      <c r="M469" s="129">
        <v>0.44144060000000002</v>
      </c>
      <c r="N469" s="129" t="b">
        <f t="shared" si="21"/>
        <v>1</v>
      </c>
      <c r="O469" s="129" t="b">
        <f t="shared" si="22"/>
        <v>1</v>
      </c>
      <c r="P469" s="129" t="b">
        <f t="shared" si="23"/>
        <v>1</v>
      </c>
    </row>
    <row r="470" spans="1:16" x14ac:dyDescent="0.25">
      <c r="A470" t="str">
        <f>'[1]Observed BMI25+ (2009-12)'!C24</f>
        <v>BMI25+_Age1_period2_LA16_Observed</v>
      </c>
      <c r="B470">
        <f>'[1]Observed BMI25+ (2009-12)'!E24</f>
        <v>0.55796029999999996</v>
      </c>
      <c r="C470">
        <f>'[1]Observed BMI25+ (2009-12)'!G24</f>
        <v>0.52960410000000002</v>
      </c>
      <c r="D470">
        <f>'[1]Observed BMI25+ (2009-12)'!H24</f>
        <v>0.58631650000000002</v>
      </c>
      <c r="J470" s="129" t="s">
        <v>584</v>
      </c>
      <c r="K470" s="129">
        <v>0.55796029999999996</v>
      </c>
      <c r="L470" s="129">
        <v>0.52960410000000002</v>
      </c>
      <c r="M470" s="129">
        <v>0.58631650000000002</v>
      </c>
      <c r="N470" s="129" t="b">
        <f t="shared" si="21"/>
        <v>1</v>
      </c>
      <c r="O470" s="129" t="b">
        <f t="shared" si="22"/>
        <v>1</v>
      </c>
      <c r="P470" s="129" t="b">
        <f t="shared" si="23"/>
        <v>1</v>
      </c>
    </row>
    <row r="471" spans="1:16" x14ac:dyDescent="0.25">
      <c r="A471" t="str">
        <f>'[1]Observed BMI25+ (2009-12)'!C25</f>
        <v>BMI25+_Age1_period2_LA17_Observed</v>
      </c>
      <c r="B471">
        <f>'[1]Observed BMI25+ (2009-12)'!E25</f>
        <v>0.57761050000000003</v>
      </c>
      <c r="C471">
        <f>'[1]Observed BMI25+ (2009-12)'!G25</f>
        <v>0.54480470000000003</v>
      </c>
      <c r="D471">
        <f>'[1]Observed BMI25+ (2009-12)'!H25</f>
        <v>0.61041639999999997</v>
      </c>
      <c r="J471" s="129" t="s">
        <v>585</v>
      </c>
      <c r="K471" s="129">
        <v>0.57761050000000003</v>
      </c>
      <c r="L471" s="129">
        <v>0.54480470000000003</v>
      </c>
      <c r="M471" s="129">
        <v>0.61041639999999997</v>
      </c>
      <c r="N471" s="129" t="b">
        <f t="shared" si="21"/>
        <v>1</v>
      </c>
      <c r="O471" s="129" t="b">
        <f t="shared" si="22"/>
        <v>1</v>
      </c>
      <c r="P471" s="129" t="b">
        <f t="shared" si="23"/>
        <v>1</v>
      </c>
    </row>
    <row r="472" spans="1:16" x14ac:dyDescent="0.25">
      <c r="A472" t="str">
        <f>'[1]Observed BMI25+ (2009-12)'!C26</f>
        <v>BMI25+_Age1_period2_LA18_Observed</v>
      </c>
      <c r="B472">
        <f>'[1]Observed BMI25+ (2009-12)'!E26</f>
        <v>0.54003939999999995</v>
      </c>
      <c r="C472">
        <f>'[1]Observed BMI25+ (2009-12)'!G26</f>
        <v>0.5090365</v>
      </c>
      <c r="D472">
        <f>'[1]Observed BMI25+ (2009-12)'!H26</f>
        <v>0.5710423</v>
      </c>
      <c r="J472" s="129" t="s">
        <v>586</v>
      </c>
      <c r="K472" s="129">
        <v>0.54003939999999995</v>
      </c>
      <c r="L472" s="129">
        <v>0.5090365</v>
      </c>
      <c r="M472" s="129">
        <v>0.5710423</v>
      </c>
      <c r="N472" s="129" t="b">
        <f t="shared" si="21"/>
        <v>1</v>
      </c>
      <c r="O472" s="129" t="b">
        <f t="shared" si="22"/>
        <v>1</v>
      </c>
      <c r="P472" s="129" t="b">
        <f t="shared" si="23"/>
        <v>1</v>
      </c>
    </row>
    <row r="473" spans="1:16" x14ac:dyDescent="0.25">
      <c r="A473" t="str">
        <f>'[1]Observed BMI25+ (2009-12)'!C27</f>
        <v>BMI25+_Age1_period2_LA19_Observed</v>
      </c>
      <c r="B473">
        <f>'[1]Observed BMI25+ (2009-12)'!E27</f>
        <v>0.54349479999999994</v>
      </c>
      <c r="C473">
        <f>'[1]Observed BMI25+ (2009-12)'!G27</f>
        <v>0.5091637</v>
      </c>
      <c r="D473">
        <f>'[1]Observed BMI25+ (2009-12)'!H27</f>
        <v>0.57782579999999995</v>
      </c>
      <c r="J473" s="129" t="s">
        <v>587</v>
      </c>
      <c r="K473" s="129">
        <v>0.54349479999999994</v>
      </c>
      <c r="L473" s="129">
        <v>0.5091637</v>
      </c>
      <c r="M473" s="129">
        <v>0.57782579999999995</v>
      </c>
      <c r="N473" s="129" t="b">
        <f t="shared" si="21"/>
        <v>1</v>
      </c>
      <c r="O473" s="129" t="b">
        <f t="shared" si="22"/>
        <v>1</v>
      </c>
      <c r="P473" s="129" t="b">
        <f t="shared" si="23"/>
        <v>1</v>
      </c>
    </row>
    <row r="474" spans="1:16" x14ac:dyDescent="0.25">
      <c r="A474" t="str">
        <f>'[1]Observed BMI25+ (2009-12)'!C28</f>
        <v>BMI25+_Age1_period2_LA20_Observed</v>
      </c>
      <c r="B474">
        <f>'[1]Observed BMI25+ (2009-12)'!E28</f>
        <v>0.55140520000000004</v>
      </c>
      <c r="C474">
        <f>'[1]Observed BMI25+ (2009-12)'!G28</f>
        <v>0.51741369999999998</v>
      </c>
      <c r="D474">
        <f>'[1]Observed BMI25+ (2009-12)'!H28</f>
        <v>0.58539680000000005</v>
      </c>
      <c r="J474" s="129" t="s">
        <v>588</v>
      </c>
      <c r="K474" s="129">
        <v>0.55140520000000004</v>
      </c>
      <c r="L474" s="129">
        <v>0.51741369999999998</v>
      </c>
      <c r="M474" s="129">
        <v>0.58539680000000005</v>
      </c>
      <c r="N474" s="129" t="b">
        <f t="shared" si="21"/>
        <v>1</v>
      </c>
      <c r="O474" s="129" t="b">
        <f t="shared" si="22"/>
        <v>1</v>
      </c>
      <c r="P474" s="129" t="b">
        <f t="shared" si="23"/>
        <v>1</v>
      </c>
    </row>
    <row r="475" spans="1:16" x14ac:dyDescent="0.25">
      <c r="A475" t="str">
        <f>'[1]Observed BMI25+ (2009-12)'!C29</f>
        <v>BMI25+_Age1_period2_LA21_Observed</v>
      </c>
      <c r="B475">
        <f>'[1]Observed BMI25+ (2009-12)'!E29</f>
        <v>0.48377730000000002</v>
      </c>
      <c r="C475">
        <f>'[1]Observed BMI25+ (2009-12)'!G29</f>
        <v>0.44870739999999998</v>
      </c>
      <c r="D475">
        <f>'[1]Observed BMI25+ (2009-12)'!H29</f>
        <v>0.51884719999999995</v>
      </c>
      <c r="J475" s="129" t="s">
        <v>589</v>
      </c>
      <c r="K475" s="129">
        <v>0.48377730000000002</v>
      </c>
      <c r="L475" s="129">
        <v>0.44870739999999998</v>
      </c>
      <c r="M475" s="129">
        <v>0.51884719999999995</v>
      </c>
      <c r="N475" s="129" t="b">
        <f t="shared" si="21"/>
        <v>1</v>
      </c>
      <c r="O475" s="129" t="b">
        <f t="shared" si="22"/>
        <v>1</v>
      </c>
      <c r="P475" s="129" t="b">
        <f t="shared" si="23"/>
        <v>1</v>
      </c>
    </row>
    <row r="476" spans="1:16" x14ac:dyDescent="0.25">
      <c r="A476" t="str">
        <f>'[1]Observed BMI25+ (2009-12)'!C30</f>
        <v>BMI25+_Age1_period2_LA22_Observed</v>
      </c>
      <c r="B476">
        <f>'[1]Observed BMI25+ (2009-12)'!E30</f>
        <v>0.50949979999999995</v>
      </c>
      <c r="C476">
        <f>'[1]Observed BMI25+ (2009-12)'!G30</f>
        <v>0.47571829999999998</v>
      </c>
      <c r="D476">
        <f>'[1]Observed BMI25+ (2009-12)'!H30</f>
        <v>0.54328129999999997</v>
      </c>
      <c r="J476" s="129" t="s">
        <v>590</v>
      </c>
      <c r="K476" s="129">
        <v>0.50949979999999995</v>
      </c>
      <c r="L476" s="129">
        <v>0.47571829999999998</v>
      </c>
      <c r="M476" s="129">
        <v>0.54328129999999997</v>
      </c>
      <c r="N476" s="129" t="b">
        <f t="shared" si="21"/>
        <v>1</v>
      </c>
      <c r="O476" s="129" t="b">
        <f t="shared" si="22"/>
        <v>1</v>
      </c>
      <c r="P476" s="129" t="b">
        <f t="shared" si="23"/>
        <v>1</v>
      </c>
    </row>
    <row r="477" spans="1:16" x14ac:dyDescent="0.25">
      <c r="A477" t="str">
        <f>'[1]Observed BMI25+ (2009-12)'!C31</f>
        <v>BMI25+_Age1_period2_HB1_Observed</v>
      </c>
      <c r="B477">
        <f>'[1]Observed BMI25+ (2009-12)'!E31</f>
        <v>0.46950239999999999</v>
      </c>
      <c r="C477">
        <f>'[1]Observed BMI25+ (2009-12)'!G31</f>
        <v>0.45502589999999998</v>
      </c>
      <c r="D477">
        <f>'[1]Observed BMI25+ (2009-12)'!H31</f>
        <v>0.48397879999999999</v>
      </c>
      <c r="J477" s="129" t="s">
        <v>591</v>
      </c>
      <c r="K477" s="129">
        <v>0.46950239999999999</v>
      </c>
      <c r="L477" s="129">
        <v>0.45502589999999998</v>
      </c>
      <c r="M477" s="129">
        <v>0.48397879999999999</v>
      </c>
      <c r="N477" s="129" t="b">
        <f t="shared" si="21"/>
        <v>1</v>
      </c>
      <c r="O477" s="129" t="b">
        <f t="shared" si="22"/>
        <v>1</v>
      </c>
      <c r="P477" s="129" t="b">
        <f t="shared" si="23"/>
        <v>1</v>
      </c>
    </row>
    <row r="478" spans="1:16" x14ac:dyDescent="0.25">
      <c r="A478" t="str">
        <f>'[1]Observed BMI25+ (2009-12)'!C32</f>
        <v>BMI25+_Age1_period2_HB2_Observed</v>
      </c>
      <c r="B478">
        <f>'[1]Observed BMI25+ (2009-12)'!E32</f>
        <v>0.49008030000000002</v>
      </c>
      <c r="C478">
        <f>'[1]Observed BMI25+ (2009-12)'!G32</f>
        <v>0.46861350000000002</v>
      </c>
      <c r="D478">
        <f>'[1]Observed BMI25+ (2009-12)'!H32</f>
        <v>0.51154710000000003</v>
      </c>
      <c r="J478" s="129" t="s">
        <v>592</v>
      </c>
      <c r="K478" s="129">
        <v>0.49008030000000002</v>
      </c>
      <c r="L478" s="129">
        <v>0.46861350000000002</v>
      </c>
      <c r="M478" s="129">
        <v>0.51154710000000003</v>
      </c>
      <c r="N478" s="129" t="b">
        <f t="shared" si="21"/>
        <v>1</v>
      </c>
      <c r="O478" s="129" t="b">
        <f t="shared" si="22"/>
        <v>1</v>
      </c>
      <c r="P478" s="129" t="b">
        <f t="shared" si="23"/>
        <v>1</v>
      </c>
    </row>
    <row r="479" spans="1:16" x14ac:dyDescent="0.25">
      <c r="A479" t="str">
        <f>'[1]Observed BMI25+ (2009-12)'!C33</f>
        <v>BMI25+_Age1_period2_HB3_Observed</v>
      </c>
      <c r="B479">
        <f>'[1]Observed BMI25+ (2009-12)'!E33</f>
        <v>0.468393</v>
      </c>
      <c r="C479">
        <f>'[1]Observed BMI25+ (2009-12)'!G33</f>
        <v>0.43080560000000001</v>
      </c>
      <c r="D479">
        <f>'[1]Observed BMI25+ (2009-12)'!H33</f>
        <v>0.5059804</v>
      </c>
      <c r="J479" s="129" t="s">
        <v>593</v>
      </c>
      <c r="K479" s="129">
        <v>0.468393</v>
      </c>
      <c r="L479" s="129">
        <v>0.43080560000000001</v>
      </c>
      <c r="M479" s="129">
        <v>0.5059804</v>
      </c>
      <c r="N479" s="129" t="b">
        <f t="shared" si="21"/>
        <v>1</v>
      </c>
      <c r="O479" s="129" t="b">
        <f t="shared" si="22"/>
        <v>1</v>
      </c>
      <c r="P479" s="129" t="b">
        <f t="shared" si="23"/>
        <v>1</v>
      </c>
    </row>
    <row r="480" spans="1:16" x14ac:dyDescent="0.25">
      <c r="A480" t="str">
        <f>'[1]Observed BMI25+ (2009-12)'!C34</f>
        <v>BMI25+_Age1_period2_HB4_Observed</v>
      </c>
      <c r="B480">
        <f>'[1]Observed BMI25+ (2009-12)'!E34</f>
        <v>0.50490139999999994</v>
      </c>
      <c r="C480">
        <f>'[1]Observed BMI25+ (2009-12)'!G34</f>
        <v>0.48627150000000002</v>
      </c>
      <c r="D480">
        <f>'[1]Observed BMI25+ (2009-12)'!H34</f>
        <v>0.52353130000000003</v>
      </c>
      <c r="J480" s="129" t="s">
        <v>594</v>
      </c>
      <c r="K480" s="129">
        <v>0.50490139999999994</v>
      </c>
      <c r="L480" s="129">
        <v>0.48627150000000002</v>
      </c>
      <c r="M480" s="129">
        <v>0.52353130000000003</v>
      </c>
      <c r="N480" s="129" t="b">
        <f t="shared" si="21"/>
        <v>1</v>
      </c>
      <c r="O480" s="129" t="b">
        <f t="shared" si="22"/>
        <v>1</v>
      </c>
      <c r="P480" s="129" t="b">
        <f t="shared" si="23"/>
        <v>1</v>
      </c>
    </row>
    <row r="481" spans="1:16" x14ac:dyDescent="0.25">
      <c r="A481" t="str">
        <f>'[1]Observed BMI25+ (2009-12)'!C35</f>
        <v>BMI25+_Age1_period2_HB5_Observed</v>
      </c>
      <c r="B481">
        <f>'[1]Observed BMI25+ (2009-12)'!E35</f>
        <v>0.56180580000000002</v>
      </c>
      <c r="C481">
        <f>'[1]Observed BMI25+ (2009-12)'!G35</f>
        <v>0.5381011</v>
      </c>
      <c r="D481">
        <f>'[1]Observed BMI25+ (2009-12)'!H35</f>
        <v>0.58551059999999999</v>
      </c>
      <c r="J481" s="129" t="s">
        <v>595</v>
      </c>
      <c r="K481" s="129">
        <v>0.56180580000000002</v>
      </c>
      <c r="L481" s="129">
        <v>0.5381011</v>
      </c>
      <c r="M481" s="129">
        <v>0.58551059999999999</v>
      </c>
      <c r="N481" s="129" t="b">
        <f t="shared" si="21"/>
        <v>1</v>
      </c>
      <c r="O481" s="129" t="b">
        <f t="shared" si="22"/>
        <v>1</v>
      </c>
      <c r="P481" s="129" t="b">
        <f t="shared" si="23"/>
        <v>1</v>
      </c>
    </row>
    <row r="482" spans="1:16" x14ac:dyDescent="0.25">
      <c r="A482" t="str">
        <f>'[1]Observed BMI25+ (2009-12)'!C36</f>
        <v>BMI25+_Age1_period2_HB6_Observed</v>
      </c>
      <c r="B482">
        <f>'[1]Observed BMI25+ (2009-12)'!E36</f>
        <v>0.4300408</v>
      </c>
      <c r="C482">
        <f>'[1]Observed BMI25+ (2009-12)'!G36</f>
        <v>0.40968850000000001</v>
      </c>
      <c r="D482">
        <f>'[1]Observed BMI25+ (2009-12)'!H36</f>
        <v>0.45039319999999999</v>
      </c>
      <c r="J482" s="129" t="s">
        <v>596</v>
      </c>
      <c r="K482" s="129">
        <v>0.4300408</v>
      </c>
      <c r="L482" s="129">
        <v>0.40968850000000001</v>
      </c>
      <c r="M482" s="129">
        <v>0.45039319999999999</v>
      </c>
      <c r="N482" s="129" t="b">
        <f t="shared" si="21"/>
        <v>1</v>
      </c>
      <c r="O482" s="129" t="b">
        <f t="shared" si="22"/>
        <v>1</v>
      </c>
      <c r="P482" s="129" t="b">
        <f t="shared" si="23"/>
        <v>1</v>
      </c>
    </row>
    <row r="483" spans="1:16" x14ac:dyDescent="0.25">
      <c r="A483" t="str">
        <f>'[1]Observed BMI25+ (2009-12)'!C37</f>
        <v>BMI25+_Age1_period2_HB7_Observed</v>
      </c>
      <c r="B483">
        <f>'[1]Observed BMI25+ (2009-12)'!E37</f>
        <v>0.52652180000000004</v>
      </c>
      <c r="C483">
        <f>'[1]Observed BMI25+ (2009-12)'!G37</f>
        <v>0.51080970000000003</v>
      </c>
      <c r="D483">
        <f>'[1]Observed BMI25+ (2009-12)'!H37</f>
        <v>0.54223390000000005</v>
      </c>
      <c r="J483" s="129" t="s">
        <v>597</v>
      </c>
      <c r="K483" s="129">
        <v>0.52652180000000004</v>
      </c>
      <c r="L483" s="129">
        <v>0.51080970000000003</v>
      </c>
      <c r="M483" s="129">
        <v>0.54223390000000005</v>
      </c>
      <c r="N483" s="129" t="b">
        <f t="shared" si="21"/>
        <v>1</v>
      </c>
      <c r="O483" s="129" t="b">
        <f t="shared" si="22"/>
        <v>1</v>
      </c>
      <c r="P483" s="129" t="b">
        <f t="shared" si="23"/>
        <v>1</v>
      </c>
    </row>
    <row r="484" spans="1:16" x14ac:dyDescent="0.25">
      <c r="A484" t="str">
        <f>'[1]Observed BMI25+ (2009-12)'!C38</f>
        <v>BMI25+_Age1_period2_Wales_Observed</v>
      </c>
      <c r="B484">
        <f>'[1]Observed BMI25+ (2009-12)'!E38</f>
        <v>0.49066599999999999</v>
      </c>
      <c r="C484">
        <f>'[1]Observed BMI25+ (2009-12)'!G38</f>
        <v>0.48319970000000001</v>
      </c>
      <c r="D484">
        <f>'[1]Observed BMI25+ (2009-12)'!H38</f>
        <v>0.49813229999999997</v>
      </c>
      <c r="J484" s="129" t="s">
        <v>598</v>
      </c>
      <c r="K484" s="129">
        <v>0.49066599999999999</v>
      </c>
      <c r="L484" s="129">
        <v>0.48319970000000001</v>
      </c>
      <c r="M484" s="129">
        <v>0.49813229999999997</v>
      </c>
      <c r="N484" s="129" t="b">
        <f t="shared" si="21"/>
        <v>1</v>
      </c>
      <c r="O484" s="129" t="b">
        <f t="shared" si="22"/>
        <v>1</v>
      </c>
      <c r="P484" s="129" t="b">
        <f t="shared" si="23"/>
        <v>1</v>
      </c>
    </row>
    <row r="485" spans="1:16" x14ac:dyDescent="0.25">
      <c r="A485" t="str">
        <f>'[1]Observed BMI25+ (2009-12)'!C47</f>
        <v>BMI25+_Age2_period2_LA1_Observed</v>
      </c>
      <c r="B485">
        <f>'[1]Observed BMI25+ (2009-12)'!E47</f>
        <v>0.62531729999999996</v>
      </c>
      <c r="C485">
        <f>'[1]Observed BMI25+ (2009-12)'!G47</f>
        <v>0.59134940000000003</v>
      </c>
      <c r="D485">
        <f>'[1]Observed BMI25+ (2009-12)'!H47</f>
        <v>0.65928529999999996</v>
      </c>
      <c r="J485" s="129" t="s">
        <v>599</v>
      </c>
      <c r="K485" s="129">
        <v>0.62531729999999996</v>
      </c>
      <c r="L485" s="129">
        <v>0.59134940000000003</v>
      </c>
      <c r="M485" s="129">
        <v>0.65928529999999996</v>
      </c>
      <c r="N485" s="129" t="b">
        <f t="shared" si="21"/>
        <v>1</v>
      </c>
      <c r="O485" s="129" t="b">
        <f t="shared" si="22"/>
        <v>1</v>
      </c>
      <c r="P485" s="129" t="b">
        <f t="shared" si="23"/>
        <v>1</v>
      </c>
    </row>
    <row r="486" spans="1:16" x14ac:dyDescent="0.25">
      <c r="A486" t="str">
        <f>'[1]Observed BMI25+ (2009-12)'!C48</f>
        <v>BMI25+_Age2_period2_LA2_Observed</v>
      </c>
      <c r="B486">
        <f>'[1]Observed BMI25+ (2009-12)'!E48</f>
        <v>0.66198489999999999</v>
      </c>
      <c r="C486">
        <f>'[1]Observed BMI25+ (2009-12)'!G48</f>
        <v>0.62889309999999998</v>
      </c>
      <c r="D486">
        <f>'[1]Observed BMI25+ (2009-12)'!H48</f>
        <v>0.69507680000000005</v>
      </c>
      <c r="J486" s="129" t="s">
        <v>600</v>
      </c>
      <c r="K486" s="129">
        <v>0.66198489999999999</v>
      </c>
      <c r="L486" s="129">
        <v>0.62889309999999998</v>
      </c>
      <c r="M486" s="129">
        <v>0.69507680000000005</v>
      </c>
      <c r="N486" s="129" t="b">
        <f t="shared" si="21"/>
        <v>1</v>
      </c>
      <c r="O486" s="129" t="b">
        <f t="shared" si="22"/>
        <v>1</v>
      </c>
      <c r="P486" s="129" t="b">
        <f t="shared" si="23"/>
        <v>1</v>
      </c>
    </row>
    <row r="487" spans="1:16" x14ac:dyDescent="0.25">
      <c r="A487" t="str">
        <f>'[1]Observed BMI25+ (2009-12)'!C49</f>
        <v>BMI25+_Age2_period2_LA3_Observed</v>
      </c>
      <c r="B487">
        <f>'[1]Observed BMI25+ (2009-12)'!E49</f>
        <v>0.61358919999999995</v>
      </c>
      <c r="C487">
        <f>'[1]Observed BMI25+ (2009-12)'!G49</f>
        <v>0.5822138</v>
      </c>
      <c r="D487">
        <f>'[1]Observed BMI25+ (2009-12)'!H49</f>
        <v>0.6449646</v>
      </c>
      <c r="J487" s="129" t="s">
        <v>601</v>
      </c>
      <c r="K487" s="129">
        <v>0.61358919999999995</v>
      </c>
      <c r="L487" s="129">
        <v>0.5822138</v>
      </c>
      <c r="M487" s="129">
        <v>0.6449646</v>
      </c>
      <c r="N487" s="129" t="b">
        <f t="shared" si="21"/>
        <v>1</v>
      </c>
      <c r="O487" s="129" t="b">
        <f t="shared" si="22"/>
        <v>1</v>
      </c>
      <c r="P487" s="129" t="b">
        <f t="shared" si="23"/>
        <v>1</v>
      </c>
    </row>
    <row r="488" spans="1:16" x14ac:dyDescent="0.25">
      <c r="A488" t="str">
        <f>'[1]Observed BMI25+ (2009-12)'!C50</f>
        <v>BMI25+_Age2_period2_LA4_Observed</v>
      </c>
      <c r="B488">
        <f>'[1]Observed BMI25+ (2009-12)'!E50</f>
        <v>0.64316819999999997</v>
      </c>
      <c r="C488">
        <f>'[1]Observed BMI25+ (2009-12)'!G50</f>
        <v>0.61111559999999998</v>
      </c>
      <c r="D488">
        <f>'[1]Observed BMI25+ (2009-12)'!H50</f>
        <v>0.67522070000000001</v>
      </c>
      <c r="J488" s="129" t="s">
        <v>602</v>
      </c>
      <c r="K488" s="129">
        <v>0.64316819999999997</v>
      </c>
      <c r="L488" s="129">
        <v>0.61111559999999998</v>
      </c>
      <c r="M488" s="129">
        <v>0.67522070000000001</v>
      </c>
      <c r="N488" s="129" t="b">
        <f t="shared" si="21"/>
        <v>1</v>
      </c>
      <c r="O488" s="129" t="b">
        <f t="shared" si="22"/>
        <v>1</v>
      </c>
      <c r="P488" s="129" t="b">
        <f t="shared" si="23"/>
        <v>1</v>
      </c>
    </row>
    <row r="489" spans="1:16" x14ac:dyDescent="0.25">
      <c r="A489" t="str">
        <f>'[1]Observed BMI25+ (2009-12)'!C51</f>
        <v>BMI25+_Age2_period2_LA5_Observed</v>
      </c>
      <c r="B489">
        <f>'[1]Observed BMI25+ (2009-12)'!E51</f>
        <v>0.68832159999999998</v>
      </c>
      <c r="C489">
        <f>'[1]Observed BMI25+ (2009-12)'!G51</f>
        <v>0.65885150000000003</v>
      </c>
      <c r="D489">
        <f>'[1]Observed BMI25+ (2009-12)'!H51</f>
        <v>0.71779170000000003</v>
      </c>
      <c r="J489" s="129" t="s">
        <v>603</v>
      </c>
      <c r="K489" s="129">
        <v>0.68832159999999998</v>
      </c>
      <c r="L489" s="129">
        <v>0.65885150000000003</v>
      </c>
      <c r="M489" s="129">
        <v>0.71779170000000003</v>
      </c>
      <c r="N489" s="129" t="b">
        <f t="shared" si="21"/>
        <v>1</v>
      </c>
      <c r="O489" s="129" t="b">
        <f t="shared" si="22"/>
        <v>1</v>
      </c>
      <c r="P489" s="129" t="b">
        <f t="shared" si="23"/>
        <v>1</v>
      </c>
    </row>
    <row r="490" spans="1:16" x14ac:dyDescent="0.25">
      <c r="A490" t="str">
        <f>'[1]Observed BMI25+ (2009-12)'!C52</f>
        <v>BMI25+_Age2_period2_LA6_Observed</v>
      </c>
      <c r="B490">
        <f>'[1]Observed BMI25+ (2009-12)'!E52</f>
        <v>0.66217309999999996</v>
      </c>
      <c r="C490">
        <f>'[1]Observed BMI25+ (2009-12)'!G52</f>
        <v>0.63211810000000002</v>
      </c>
      <c r="D490">
        <f>'[1]Observed BMI25+ (2009-12)'!H52</f>
        <v>0.69222819999999996</v>
      </c>
      <c r="J490" s="129" t="s">
        <v>604</v>
      </c>
      <c r="K490" s="129">
        <v>0.66217309999999996</v>
      </c>
      <c r="L490" s="129">
        <v>0.63211810000000002</v>
      </c>
      <c r="M490" s="129">
        <v>0.69222819999999996</v>
      </c>
      <c r="N490" s="129" t="b">
        <f t="shared" si="21"/>
        <v>1</v>
      </c>
      <c r="O490" s="129" t="b">
        <f t="shared" si="22"/>
        <v>1</v>
      </c>
      <c r="P490" s="129" t="b">
        <f t="shared" si="23"/>
        <v>1</v>
      </c>
    </row>
    <row r="491" spans="1:16" x14ac:dyDescent="0.25">
      <c r="A491" t="str">
        <f>'[1]Observed BMI25+ (2009-12)'!C53</f>
        <v>BMI25+_Age2_period2_LA7_Observed</v>
      </c>
      <c r="B491">
        <f>'[1]Observed BMI25+ (2009-12)'!E53</f>
        <v>0.63977399999999995</v>
      </c>
      <c r="C491">
        <f>'[1]Observed BMI25+ (2009-12)'!G53</f>
        <v>0.60877040000000004</v>
      </c>
      <c r="D491">
        <f>'[1]Observed BMI25+ (2009-12)'!H53</f>
        <v>0.67077770000000003</v>
      </c>
      <c r="J491" s="129" t="s">
        <v>605</v>
      </c>
      <c r="K491" s="129">
        <v>0.63977399999999995</v>
      </c>
      <c r="L491" s="129">
        <v>0.60877040000000004</v>
      </c>
      <c r="M491" s="129">
        <v>0.67077770000000003</v>
      </c>
      <c r="N491" s="129" t="b">
        <f t="shared" si="21"/>
        <v>1</v>
      </c>
      <c r="O491" s="129" t="b">
        <f t="shared" si="22"/>
        <v>1</v>
      </c>
      <c r="P491" s="129" t="b">
        <f t="shared" si="23"/>
        <v>1</v>
      </c>
    </row>
    <row r="492" spans="1:16" x14ac:dyDescent="0.25">
      <c r="A492" t="str">
        <f>'[1]Observed BMI25+ (2009-12)'!C54</f>
        <v>BMI25+_Age2_period2_LA8_Observed</v>
      </c>
      <c r="B492">
        <f>'[1]Observed BMI25+ (2009-12)'!E54</f>
        <v>0.62711729999999999</v>
      </c>
      <c r="C492">
        <f>'[1]Observed BMI25+ (2009-12)'!G54</f>
        <v>0.59351589999999999</v>
      </c>
      <c r="D492">
        <f>'[1]Observed BMI25+ (2009-12)'!H54</f>
        <v>0.66071869999999999</v>
      </c>
      <c r="J492" s="129" t="s">
        <v>606</v>
      </c>
      <c r="K492" s="129">
        <v>0.62711729999999999</v>
      </c>
      <c r="L492" s="129">
        <v>0.59351589999999999</v>
      </c>
      <c r="M492" s="129">
        <v>0.66071869999999999</v>
      </c>
      <c r="N492" s="129" t="b">
        <f t="shared" si="21"/>
        <v>1</v>
      </c>
      <c r="O492" s="129" t="b">
        <f t="shared" si="22"/>
        <v>1</v>
      </c>
      <c r="P492" s="129" t="b">
        <f t="shared" si="23"/>
        <v>1</v>
      </c>
    </row>
    <row r="493" spans="1:16" x14ac:dyDescent="0.25">
      <c r="A493" t="str">
        <f>'[1]Observed BMI25+ (2009-12)'!C55</f>
        <v>BMI25+_Age2_period2_LA9_Observed</v>
      </c>
      <c r="B493">
        <f>'[1]Observed BMI25+ (2009-12)'!E55</f>
        <v>0.66206180000000003</v>
      </c>
      <c r="C493">
        <f>'[1]Observed BMI25+ (2009-12)'!G55</f>
        <v>0.63027979999999995</v>
      </c>
      <c r="D493">
        <f>'[1]Observed BMI25+ (2009-12)'!H55</f>
        <v>0.69384369999999995</v>
      </c>
      <c r="J493" s="129" t="s">
        <v>607</v>
      </c>
      <c r="K493" s="129">
        <v>0.66206180000000003</v>
      </c>
      <c r="L493" s="129">
        <v>0.63027979999999995</v>
      </c>
      <c r="M493" s="129">
        <v>0.69384369999999995</v>
      </c>
      <c r="N493" s="129" t="b">
        <f t="shared" si="21"/>
        <v>1</v>
      </c>
      <c r="O493" s="129" t="b">
        <f t="shared" si="22"/>
        <v>1</v>
      </c>
      <c r="P493" s="129" t="b">
        <f t="shared" si="23"/>
        <v>1</v>
      </c>
    </row>
    <row r="494" spans="1:16" x14ac:dyDescent="0.25">
      <c r="A494" t="str">
        <f>'[1]Observed BMI25+ (2009-12)'!C56</f>
        <v>BMI25+_Age2_period2_LA10_Observed</v>
      </c>
      <c r="B494">
        <f>'[1]Observed BMI25+ (2009-12)'!E56</f>
        <v>0.70167420000000003</v>
      </c>
      <c r="C494">
        <f>'[1]Observed BMI25+ (2009-12)'!G56</f>
        <v>0.67318140000000004</v>
      </c>
      <c r="D494">
        <f>'[1]Observed BMI25+ (2009-12)'!H56</f>
        <v>0.73016700000000001</v>
      </c>
      <c r="J494" s="129" t="s">
        <v>608</v>
      </c>
      <c r="K494" s="129">
        <v>0.70167420000000003</v>
      </c>
      <c r="L494" s="129">
        <v>0.67318140000000004</v>
      </c>
      <c r="M494" s="129">
        <v>0.73016700000000001</v>
      </c>
      <c r="N494" s="129" t="b">
        <f t="shared" si="21"/>
        <v>1</v>
      </c>
      <c r="O494" s="129" t="b">
        <f t="shared" si="22"/>
        <v>1</v>
      </c>
      <c r="P494" s="129" t="b">
        <f t="shared" si="23"/>
        <v>1</v>
      </c>
    </row>
    <row r="495" spans="1:16" x14ac:dyDescent="0.25">
      <c r="A495" t="str">
        <f>'[1]Observed BMI25+ (2009-12)'!C57</f>
        <v>BMI25+_Age2_period2_LA11_Observed</v>
      </c>
      <c r="B495">
        <f>'[1]Observed BMI25+ (2009-12)'!E57</f>
        <v>0.67279999999999995</v>
      </c>
      <c r="C495">
        <f>'[1]Observed BMI25+ (2009-12)'!G57</f>
        <v>0.64398809999999995</v>
      </c>
      <c r="D495">
        <f>'[1]Observed BMI25+ (2009-12)'!H57</f>
        <v>0.70161200000000001</v>
      </c>
      <c r="J495" s="129" t="s">
        <v>609</v>
      </c>
      <c r="K495" s="129">
        <v>0.67279999999999995</v>
      </c>
      <c r="L495" s="129">
        <v>0.64398809999999995</v>
      </c>
      <c r="M495" s="129">
        <v>0.70161200000000001</v>
      </c>
      <c r="N495" s="129" t="b">
        <f t="shared" si="21"/>
        <v>1</v>
      </c>
      <c r="O495" s="129" t="b">
        <f t="shared" si="22"/>
        <v>1</v>
      </c>
      <c r="P495" s="129" t="b">
        <f t="shared" si="23"/>
        <v>1</v>
      </c>
    </row>
    <row r="496" spans="1:16" x14ac:dyDescent="0.25">
      <c r="A496" t="str">
        <f>'[1]Observed BMI25+ (2009-12)'!C58</f>
        <v>BMI25+_Age2_period2_LA12_Observed</v>
      </c>
      <c r="B496">
        <f>'[1]Observed BMI25+ (2009-12)'!E58</f>
        <v>0.70438780000000001</v>
      </c>
      <c r="C496">
        <f>'[1]Observed BMI25+ (2009-12)'!G58</f>
        <v>0.67540210000000001</v>
      </c>
      <c r="D496">
        <f>'[1]Observed BMI25+ (2009-12)'!H58</f>
        <v>0.73337359999999996</v>
      </c>
      <c r="J496" s="129" t="s">
        <v>610</v>
      </c>
      <c r="K496" s="129">
        <v>0.70438780000000001</v>
      </c>
      <c r="L496" s="129">
        <v>0.67540210000000001</v>
      </c>
      <c r="M496" s="129">
        <v>0.73337359999999996</v>
      </c>
      <c r="N496" s="129" t="b">
        <f t="shared" si="21"/>
        <v>1</v>
      </c>
      <c r="O496" s="129" t="b">
        <f t="shared" si="22"/>
        <v>1</v>
      </c>
      <c r="P496" s="129" t="b">
        <f t="shared" si="23"/>
        <v>1</v>
      </c>
    </row>
    <row r="497" spans="1:16" x14ac:dyDescent="0.25">
      <c r="A497" t="str">
        <f>'[1]Observed BMI25+ (2009-12)'!C59</f>
        <v>BMI25+_Age2_period2_LA13_Observed</v>
      </c>
      <c r="B497">
        <f>'[1]Observed BMI25+ (2009-12)'!E59</f>
        <v>0.67945759999999999</v>
      </c>
      <c r="C497">
        <f>'[1]Observed BMI25+ (2009-12)'!G59</f>
        <v>0.64810559999999995</v>
      </c>
      <c r="D497">
        <f>'[1]Observed BMI25+ (2009-12)'!H59</f>
        <v>0.71080969999999999</v>
      </c>
      <c r="J497" s="129" t="s">
        <v>611</v>
      </c>
      <c r="K497" s="129">
        <v>0.67945759999999999</v>
      </c>
      <c r="L497" s="129">
        <v>0.64810559999999995</v>
      </c>
      <c r="M497" s="129">
        <v>0.71080969999999999</v>
      </c>
      <c r="N497" s="129" t="b">
        <f t="shared" si="21"/>
        <v>1</v>
      </c>
      <c r="O497" s="129" t="b">
        <f t="shared" si="22"/>
        <v>1</v>
      </c>
      <c r="P497" s="129" t="b">
        <f t="shared" si="23"/>
        <v>1</v>
      </c>
    </row>
    <row r="498" spans="1:16" x14ac:dyDescent="0.25">
      <c r="A498" t="str">
        <f>'[1]Observed BMI25+ (2009-12)'!C60</f>
        <v>BMI25+_Age2_period2_LA14_Observed</v>
      </c>
      <c r="B498">
        <f>'[1]Observed BMI25+ (2009-12)'!E60</f>
        <v>0.64133249999999997</v>
      </c>
      <c r="C498">
        <f>'[1]Observed BMI25+ (2009-12)'!G60</f>
        <v>0.60774150000000005</v>
      </c>
      <c r="D498">
        <f>'[1]Observed BMI25+ (2009-12)'!H60</f>
        <v>0.67492339999999995</v>
      </c>
      <c r="J498" s="129" t="s">
        <v>612</v>
      </c>
      <c r="K498" s="129">
        <v>0.64133249999999997</v>
      </c>
      <c r="L498" s="129">
        <v>0.60774150000000005</v>
      </c>
      <c r="M498" s="129">
        <v>0.67492339999999995</v>
      </c>
      <c r="N498" s="129" t="b">
        <f t="shared" si="21"/>
        <v>1</v>
      </c>
      <c r="O498" s="129" t="b">
        <f t="shared" si="22"/>
        <v>1</v>
      </c>
      <c r="P498" s="129" t="b">
        <f t="shared" si="23"/>
        <v>1</v>
      </c>
    </row>
    <row r="499" spans="1:16" x14ac:dyDescent="0.25">
      <c r="A499" t="str">
        <f>'[1]Observed BMI25+ (2009-12)'!C61</f>
        <v>BMI25+_Age2_period2_LA15_Observed</v>
      </c>
      <c r="B499">
        <f>'[1]Observed BMI25+ (2009-12)'!E61</f>
        <v>0.63844380000000001</v>
      </c>
      <c r="C499">
        <f>'[1]Observed BMI25+ (2009-12)'!G61</f>
        <v>0.61129840000000002</v>
      </c>
      <c r="D499">
        <f>'[1]Observed BMI25+ (2009-12)'!H61</f>
        <v>0.66558910000000004</v>
      </c>
      <c r="J499" s="129" t="s">
        <v>613</v>
      </c>
      <c r="K499" s="129">
        <v>0.63844380000000001</v>
      </c>
      <c r="L499" s="129">
        <v>0.61129840000000002</v>
      </c>
      <c r="M499" s="129">
        <v>0.66558910000000004</v>
      </c>
      <c r="N499" s="129" t="b">
        <f t="shared" si="21"/>
        <v>1</v>
      </c>
      <c r="O499" s="129" t="b">
        <f t="shared" si="22"/>
        <v>1</v>
      </c>
      <c r="P499" s="129" t="b">
        <f t="shared" si="23"/>
        <v>1</v>
      </c>
    </row>
    <row r="500" spans="1:16" x14ac:dyDescent="0.25">
      <c r="A500" t="str">
        <f>'[1]Observed BMI25+ (2009-12)'!C62</f>
        <v>BMI25+_Age2_period2_LA16_Observed</v>
      </c>
      <c r="B500">
        <f>'[1]Observed BMI25+ (2009-12)'!E62</f>
        <v>0.73977459999999995</v>
      </c>
      <c r="C500">
        <f>'[1]Observed BMI25+ (2009-12)'!G62</f>
        <v>0.71467530000000001</v>
      </c>
      <c r="D500">
        <f>'[1]Observed BMI25+ (2009-12)'!H62</f>
        <v>0.7648739</v>
      </c>
      <c r="J500" s="129" t="s">
        <v>614</v>
      </c>
      <c r="K500" s="129">
        <v>0.73977459999999995</v>
      </c>
      <c r="L500" s="129">
        <v>0.71467530000000001</v>
      </c>
      <c r="M500" s="129">
        <v>0.7648739</v>
      </c>
      <c r="N500" s="129" t="b">
        <f t="shared" si="21"/>
        <v>1</v>
      </c>
      <c r="O500" s="129" t="b">
        <f t="shared" si="22"/>
        <v>1</v>
      </c>
      <c r="P500" s="129" t="b">
        <f t="shared" si="23"/>
        <v>1</v>
      </c>
    </row>
    <row r="501" spans="1:16" x14ac:dyDescent="0.25">
      <c r="A501" t="str">
        <f>'[1]Observed BMI25+ (2009-12)'!C63</f>
        <v>BMI25+_Age2_period2_LA17_Observed</v>
      </c>
      <c r="B501">
        <f>'[1]Observed BMI25+ (2009-12)'!E63</f>
        <v>0.74538360000000004</v>
      </c>
      <c r="C501">
        <f>'[1]Observed BMI25+ (2009-12)'!G63</f>
        <v>0.71597980000000006</v>
      </c>
      <c r="D501">
        <f>'[1]Observed BMI25+ (2009-12)'!H63</f>
        <v>0.77478740000000001</v>
      </c>
      <c r="J501" s="129" t="s">
        <v>615</v>
      </c>
      <c r="K501" s="129">
        <v>0.74538360000000004</v>
      </c>
      <c r="L501" s="129">
        <v>0.71597980000000006</v>
      </c>
      <c r="M501" s="129">
        <v>0.77478740000000001</v>
      </c>
      <c r="N501" s="129" t="b">
        <f t="shared" si="21"/>
        <v>1</v>
      </c>
      <c r="O501" s="129" t="b">
        <f t="shared" si="22"/>
        <v>1</v>
      </c>
      <c r="P501" s="129" t="b">
        <f t="shared" si="23"/>
        <v>1</v>
      </c>
    </row>
    <row r="502" spans="1:16" x14ac:dyDescent="0.25">
      <c r="A502" t="str">
        <f>'[1]Observed BMI25+ (2009-12)'!C64</f>
        <v>BMI25+_Age2_period2_LA18_Observed</v>
      </c>
      <c r="B502">
        <f>'[1]Observed BMI25+ (2009-12)'!E64</f>
        <v>0.71531160000000005</v>
      </c>
      <c r="C502">
        <f>'[1]Observed BMI25+ (2009-12)'!G64</f>
        <v>0.68499710000000003</v>
      </c>
      <c r="D502">
        <f>'[1]Observed BMI25+ (2009-12)'!H64</f>
        <v>0.74562620000000002</v>
      </c>
      <c r="J502" s="129" t="s">
        <v>616</v>
      </c>
      <c r="K502" s="129">
        <v>0.71531160000000005</v>
      </c>
      <c r="L502" s="129">
        <v>0.68499710000000003</v>
      </c>
      <c r="M502" s="129">
        <v>0.74562620000000002</v>
      </c>
      <c r="N502" s="129" t="b">
        <f t="shared" si="21"/>
        <v>1</v>
      </c>
      <c r="O502" s="129" t="b">
        <f t="shared" si="22"/>
        <v>1</v>
      </c>
      <c r="P502" s="129" t="b">
        <f t="shared" si="23"/>
        <v>1</v>
      </c>
    </row>
    <row r="503" spans="1:16" x14ac:dyDescent="0.25">
      <c r="A503" t="str">
        <f>'[1]Observed BMI25+ (2009-12)'!C65</f>
        <v>BMI25+_Age2_period2_LA19_Observed</v>
      </c>
      <c r="B503">
        <f>'[1]Observed BMI25+ (2009-12)'!E65</f>
        <v>0.69185549999999996</v>
      </c>
      <c r="C503">
        <f>'[1]Observed BMI25+ (2009-12)'!G65</f>
        <v>0.66033660000000005</v>
      </c>
      <c r="D503">
        <f>'[1]Observed BMI25+ (2009-12)'!H65</f>
        <v>0.72337439999999997</v>
      </c>
      <c r="J503" s="129" t="s">
        <v>617</v>
      </c>
      <c r="K503" s="129">
        <v>0.69185549999999996</v>
      </c>
      <c r="L503" s="129">
        <v>0.66033660000000005</v>
      </c>
      <c r="M503" s="129">
        <v>0.72337439999999997</v>
      </c>
      <c r="N503" s="129" t="b">
        <f t="shared" si="21"/>
        <v>1</v>
      </c>
      <c r="O503" s="129" t="b">
        <f t="shared" si="22"/>
        <v>1</v>
      </c>
      <c r="P503" s="129" t="b">
        <f t="shared" si="23"/>
        <v>1</v>
      </c>
    </row>
    <row r="504" spans="1:16" x14ac:dyDescent="0.25">
      <c r="A504" t="str">
        <f>'[1]Observed BMI25+ (2009-12)'!C66</f>
        <v>BMI25+_Age2_period2_LA20_Observed</v>
      </c>
      <c r="B504">
        <f>'[1]Observed BMI25+ (2009-12)'!E66</f>
        <v>0.71873889999999996</v>
      </c>
      <c r="C504">
        <f>'[1]Observed BMI25+ (2009-12)'!G66</f>
        <v>0.69024099999999999</v>
      </c>
      <c r="D504">
        <f>'[1]Observed BMI25+ (2009-12)'!H66</f>
        <v>0.74723689999999998</v>
      </c>
      <c r="J504" s="129" t="s">
        <v>618</v>
      </c>
      <c r="K504" s="129">
        <v>0.71873889999999996</v>
      </c>
      <c r="L504" s="129">
        <v>0.69024099999999999</v>
      </c>
      <c r="M504" s="129">
        <v>0.74723689999999998</v>
      </c>
      <c r="N504" s="129" t="b">
        <f t="shared" si="21"/>
        <v>1</v>
      </c>
      <c r="O504" s="129" t="b">
        <f t="shared" si="22"/>
        <v>1</v>
      </c>
      <c r="P504" s="129" t="b">
        <f t="shared" si="23"/>
        <v>1</v>
      </c>
    </row>
    <row r="505" spans="1:16" x14ac:dyDescent="0.25">
      <c r="A505" t="str">
        <f>'[1]Observed BMI25+ (2009-12)'!C67</f>
        <v>BMI25+_Age2_period2_LA21_Observed</v>
      </c>
      <c r="B505">
        <f>'[1]Observed BMI25+ (2009-12)'!E67</f>
        <v>0.62763539999999995</v>
      </c>
      <c r="C505">
        <f>'[1]Observed BMI25+ (2009-12)'!G67</f>
        <v>0.59611860000000005</v>
      </c>
      <c r="D505">
        <f>'[1]Observed BMI25+ (2009-12)'!H67</f>
        <v>0.65915219999999997</v>
      </c>
      <c r="J505" s="129" t="s">
        <v>619</v>
      </c>
      <c r="K505" s="129">
        <v>0.62763539999999995</v>
      </c>
      <c r="L505" s="129">
        <v>0.59611860000000005</v>
      </c>
      <c r="M505" s="129">
        <v>0.65915219999999997</v>
      </c>
      <c r="N505" s="129" t="b">
        <f t="shared" si="21"/>
        <v>1</v>
      </c>
      <c r="O505" s="129" t="b">
        <f t="shared" si="22"/>
        <v>1</v>
      </c>
      <c r="P505" s="129" t="b">
        <f t="shared" si="23"/>
        <v>1</v>
      </c>
    </row>
    <row r="506" spans="1:16" x14ac:dyDescent="0.25">
      <c r="A506" t="str">
        <f>'[1]Observed BMI25+ (2009-12)'!C68</f>
        <v>BMI25+_Age2_period2_LA22_Observed</v>
      </c>
      <c r="B506">
        <f>'[1]Observed BMI25+ (2009-12)'!E68</f>
        <v>0.66139049999999999</v>
      </c>
      <c r="C506">
        <f>'[1]Observed BMI25+ (2009-12)'!G68</f>
        <v>0.62729610000000002</v>
      </c>
      <c r="D506">
        <f>'[1]Observed BMI25+ (2009-12)'!H68</f>
        <v>0.69548500000000002</v>
      </c>
      <c r="J506" s="129" t="s">
        <v>620</v>
      </c>
      <c r="K506" s="129">
        <v>0.66139049999999999</v>
      </c>
      <c r="L506" s="129">
        <v>0.62729610000000002</v>
      </c>
      <c r="M506" s="129">
        <v>0.69548500000000002</v>
      </c>
      <c r="N506" s="129" t="b">
        <f t="shared" si="21"/>
        <v>1</v>
      </c>
      <c r="O506" s="129" t="b">
        <f t="shared" si="22"/>
        <v>1</v>
      </c>
      <c r="P506" s="129" t="b">
        <f t="shared" si="23"/>
        <v>1</v>
      </c>
    </row>
    <row r="507" spans="1:16" x14ac:dyDescent="0.25">
      <c r="A507" t="str">
        <f>'[1]Observed BMI25+ (2009-12)'!C69</f>
        <v>BMI25+_Age2_period2_HB1_Observed</v>
      </c>
      <c r="B507">
        <f>'[1]Observed BMI25+ (2009-12)'!E69</f>
        <v>0.65308219999999995</v>
      </c>
      <c r="C507">
        <f>'[1]Observed BMI25+ (2009-12)'!G69</f>
        <v>0.64004329999999998</v>
      </c>
      <c r="D507">
        <f>'[1]Observed BMI25+ (2009-12)'!H69</f>
        <v>0.66612099999999996</v>
      </c>
      <c r="J507" s="129" t="s">
        <v>621</v>
      </c>
      <c r="K507" s="129">
        <v>0.65308219999999995</v>
      </c>
      <c r="L507" s="129">
        <v>0.64004329999999998</v>
      </c>
      <c r="M507" s="129">
        <v>0.66612099999999996</v>
      </c>
      <c r="N507" s="129" t="b">
        <f t="shared" si="21"/>
        <v>1</v>
      </c>
      <c r="O507" s="129" t="b">
        <f t="shared" si="22"/>
        <v>1</v>
      </c>
      <c r="P507" s="129" t="b">
        <f t="shared" si="23"/>
        <v>1</v>
      </c>
    </row>
    <row r="508" spans="1:16" x14ac:dyDescent="0.25">
      <c r="A508" t="str">
        <f>'[1]Observed BMI25+ (2009-12)'!C70</f>
        <v>BMI25+_Age2_period2_HB2_Observed</v>
      </c>
      <c r="B508">
        <f>'[1]Observed BMI25+ (2009-12)'!E70</f>
        <v>0.67567999999999995</v>
      </c>
      <c r="C508">
        <f>'[1]Observed BMI25+ (2009-12)'!G70</f>
        <v>0.65709660000000003</v>
      </c>
      <c r="D508">
        <f>'[1]Observed BMI25+ (2009-12)'!H70</f>
        <v>0.69426330000000003</v>
      </c>
      <c r="J508" s="129" t="s">
        <v>622</v>
      </c>
      <c r="K508" s="129">
        <v>0.67567999999999995</v>
      </c>
      <c r="L508" s="129">
        <v>0.65709660000000003</v>
      </c>
      <c r="M508" s="129">
        <v>0.69426330000000003</v>
      </c>
      <c r="N508" s="129" t="b">
        <f t="shared" si="21"/>
        <v>1</v>
      </c>
      <c r="O508" s="129" t="b">
        <f t="shared" si="22"/>
        <v>1</v>
      </c>
      <c r="P508" s="129" t="b">
        <f t="shared" si="23"/>
        <v>1</v>
      </c>
    </row>
    <row r="509" spans="1:16" x14ac:dyDescent="0.25">
      <c r="A509" t="str">
        <f>'[1]Observed BMI25+ (2009-12)'!C71</f>
        <v>BMI25+_Age2_period2_HB3_Observed</v>
      </c>
      <c r="B509">
        <f>'[1]Observed BMI25+ (2009-12)'!E71</f>
        <v>0.63977399999999995</v>
      </c>
      <c r="C509">
        <f>'[1]Observed BMI25+ (2009-12)'!G71</f>
        <v>0.60877040000000004</v>
      </c>
      <c r="D509">
        <f>'[1]Observed BMI25+ (2009-12)'!H71</f>
        <v>0.67077770000000003</v>
      </c>
      <c r="J509" s="129" t="s">
        <v>623</v>
      </c>
      <c r="K509" s="129">
        <v>0.63977399999999995</v>
      </c>
      <c r="L509" s="129">
        <v>0.60877040000000004</v>
      </c>
      <c r="M509" s="129">
        <v>0.67077770000000003</v>
      </c>
      <c r="N509" s="129" t="b">
        <f t="shared" si="21"/>
        <v>1</v>
      </c>
      <c r="O509" s="129" t="b">
        <f t="shared" si="22"/>
        <v>1</v>
      </c>
      <c r="P509" s="129" t="b">
        <f t="shared" si="23"/>
        <v>1</v>
      </c>
    </row>
    <row r="510" spans="1:16" x14ac:dyDescent="0.25">
      <c r="A510" t="str">
        <f>'[1]Observed BMI25+ (2009-12)'!C72</f>
        <v>BMI25+_Age2_period2_HB4_Observed</v>
      </c>
      <c r="B510">
        <f>'[1]Observed BMI25+ (2009-12)'!E72</f>
        <v>0.68357760000000001</v>
      </c>
      <c r="C510">
        <f>'[1]Observed BMI25+ (2009-12)'!G72</f>
        <v>0.6661397</v>
      </c>
      <c r="D510">
        <f>'[1]Observed BMI25+ (2009-12)'!H72</f>
        <v>0.70101559999999996</v>
      </c>
      <c r="J510" s="129" t="s">
        <v>624</v>
      </c>
      <c r="K510" s="129">
        <v>0.68357760000000001</v>
      </c>
      <c r="L510" s="129">
        <v>0.6661397</v>
      </c>
      <c r="M510" s="129">
        <v>0.70101559999999996</v>
      </c>
      <c r="N510" s="129" t="b">
        <f t="shared" si="21"/>
        <v>1</v>
      </c>
      <c r="O510" s="129" t="b">
        <f t="shared" si="22"/>
        <v>1</v>
      </c>
      <c r="P510" s="129" t="b">
        <f t="shared" si="23"/>
        <v>1</v>
      </c>
    </row>
    <row r="511" spans="1:16" x14ac:dyDescent="0.25">
      <c r="A511" t="str">
        <f>'[1]Observed BMI25+ (2009-12)'!C73</f>
        <v>BMI25+_Age2_period2_HB5_Observed</v>
      </c>
      <c r="B511">
        <f>'[1]Observed BMI25+ (2009-12)'!E73</f>
        <v>0.74084419999999995</v>
      </c>
      <c r="C511">
        <f>'[1]Observed BMI25+ (2009-12)'!G73</f>
        <v>0.71977089999999999</v>
      </c>
      <c r="D511">
        <f>'[1]Observed BMI25+ (2009-12)'!H73</f>
        <v>0.76191739999999997</v>
      </c>
      <c r="J511" s="129" t="s">
        <v>625</v>
      </c>
      <c r="K511" s="129">
        <v>0.74084419999999995</v>
      </c>
      <c r="L511" s="129">
        <v>0.71977089999999999</v>
      </c>
      <c r="M511" s="129">
        <v>0.76191739999999997</v>
      </c>
      <c r="N511" s="129" t="b">
        <f t="shared" si="21"/>
        <v>1</v>
      </c>
      <c r="O511" s="129" t="b">
        <f t="shared" si="22"/>
        <v>1</v>
      </c>
      <c r="P511" s="129" t="b">
        <f t="shared" si="23"/>
        <v>1</v>
      </c>
    </row>
    <row r="512" spans="1:16" x14ac:dyDescent="0.25">
      <c r="A512" t="str">
        <f>'[1]Observed BMI25+ (2009-12)'!C74</f>
        <v>BMI25+_Age2_period2_HB6_Observed</v>
      </c>
      <c r="B512">
        <f>'[1]Observed BMI25+ (2009-12)'!E74</f>
        <v>0.63933050000000002</v>
      </c>
      <c r="C512">
        <f>'[1]Observed BMI25+ (2009-12)'!G74</f>
        <v>0.61787669999999995</v>
      </c>
      <c r="D512">
        <f>'[1]Observed BMI25+ (2009-12)'!H74</f>
        <v>0.66078420000000004</v>
      </c>
      <c r="J512" s="129" t="s">
        <v>626</v>
      </c>
      <c r="K512" s="129">
        <v>0.63933050000000002</v>
      </c>
      <c r="L512" s="129">
        <v>0.61787669999999995</v>
      </c>
      <c r="M512" s="129">
        <v>0.66078420000000004</v>
      </c>
      <c r="N512" s="129" t="b">
        <f t="shared" si="21"/>
        <v>1</v>
      </c>
      <c r="O512" s="129" t="b">
        <f t="shared" si="22"/>
        <v>1</v>
      </c>
      <c r="P512" s="129" t="b">
        <f t="shared" si="23"/>
        <v>1</v>
      </c>
    </row>
    <row r="513" spans="1:16" x14ac:dyDescent="0.25">
      <c r="A513" t="str">
        <f>'[1]Observed BMI25+ (2009-12)'!C75</f>
        <v>BMI25+_Age2_period2_HB7_Observed</v>
      </c>
      <c r="B513">
        <f>'[1]Observed BMI25+ (2009-12)'!E75</f>
        <v>0.68495240000000002</v>
      </c>
      <c r="C513">
        <f>'[1]Observed BMI25+ (2009-12)'!G75</f>
        <v>0.67035389999999995</v>
      </c>
      <c r="D513">
        <f>'[1]Observed BMI25+ (2009-12)'!H75</f>
        <v>0.69955080000000003</v>
      </c>
      <c r="J513" s="129" t="s">
        <v>627</v>
      </c>
      <c r="K513" s="129">
        <v>0.68495240000000002</v>
      </c>
      <c r="L513" s="129">
        <v>0.67035389999999995</v>
      </c>
      <c r="M513" s="129">
        <v>0.69955080000000003</v>
      </c>
      <c r="N513" s="129" t="b">
        <f t="shared" si="21"/>
        <v>1</v>
      </c>
      <c r="O513" s="129" t="b">
        <f t="shared" si="22"/>
        <v>1</v>
      </c>
      <c r="P513" s="129" t="b">
        <f t="shared" si="23"/>
        <v>1</v>
      </c>
    </row>
    <row r="514" spans="1:16" x14ac:dyDescent="0.25">
      <c r="A514" t="str">
        <f>'[1]Observed BMI25+ (2009-12)'!C76</f>
        <v>BMI25+_Age2_period2_Wales_Observed</v>
      </c>
      <c r="B514">
        <f>'[1]Observed BMI25+ (2009-12)'!E76</f>
        <v>0.67305060000000005</v>
      </c>
      <c r="C514">
        <f>'[1]Observed BMI25+ (2009-12)'!G76</f>
        <v>0.66624430000000001</v>
      </c>
      <c r="D514">
        <f>'[1]Observed BMI25+ (2009-12)'!H76</f>
        <v>0.67985680000000004</v>
      </c>
      <c r="J514" s="129" t="s">
        <v>628</v>
      </c>
      <c r="K514" s="129">
        <v>0.67305060000000005</v>
      </c>
      <c r="L514" s="129">
        <v>0.66624430000000001</v>
      </c>
      <c r="M514" s="129">
        <v>0.67985680000000004</v>
      </c>
      <c r="N514" s="129" t="b">
        <f t="shared" si="21"/>
        <v>1</v>
      </c>
      <c r="O514" s="129" t="b">
        <f t="shared" si="22"/>
        <v>1</v>
      </c>
      <c r="P514" s="129" t="b">
        <f t="shared" si="23"/>
        <v>1</v>
      </c>
    </row>
    <row r="515" spans="1:16" x14ac:dyDescent="0.25">
      <c r="A515" t="str">
        <f>'[1]Observed BMI25+ (2009-12)'!C85</f>
        <v>BMI25+_Age3_period2_LA1_Observed</v>
      </c>
      <c r="B515">
        <f>'[1]Observed BMI25+ (2009-12)'!E85</f>
        <v>0.56857329999999995</v>
      </c>
      <c r="C515">
        <f>'[1]Observed BMI25+ (2009-12)'!G85</f>
        <v>0.53118759999999998</v>
      </c>
      <c r="D515">
        <f>'[1]Observed BMI25+ (2009-12)'!H85</f>
        <v>0.60595909999999997</v>
      </c>
      <c r="J515" s="129" t="s">
        <v>629</v>
      </c>
      <c r="K515" s="129">
        <v>0.56857329999999995</v>
      </c>
      <c r="L515" s="129">
        <v>0.53118759999999998</v>
      </c>
      <c r="M515" s="129">
        <v>0.60595909999999997</v>
      </c>
      <c r="N515" s="129" t="b">
        <f t="shared" si="21"/>
        <v>1</v>
      </c>
      <c r="O515" s="129" t="b">
        <f t="shared" si="22"/>
        <v>1</v>
      </c>
      <c r="P515" s="129" t="b">
        <f t="shared" si="23"/>
        <v>1</v>
      </c>
    </row>
    <row r="516" spans="1:16" x14ac:dyDescent="0.25">
      <c r="A516" t="str">
        <f>'[1]Observed BMI25+ (2009-12)'!C86</f>
        <v>BMI25+_Age3_period2_LA2_Observed</v>
      </c>
      <c r="B516">
        <f>'[1]Observed BMI25+ (2009-12)'!E86</f>
        <v>0.58144280000000004</v>
      </c>
      <c r="C516">
        <f>'[1]Observed BMI25+ (2009-12)'!G86</f>
        <v>0.54335140000000004</v>
      </c>
      <c r="D516">
        <f>'[1]Observed BMI25+ (2009-12)'!H86</f>
        <v>0.61953420000000003</v>
      </c>
      <c r="J516" s="129" t="s">
        <v>630</v>
      </c>
      <c r="K516" s="129">
        <v>0.58144280000000004</v>
      </c>
      <c r="L516" s="129">
        <v>0.54335140000000004</v>
      </c>
      <c r="M516" s="129">
        <v>0.61953420000000003</v>
      </c>
      <c r="N516" s="129" t="b">
        <f t="shared" si="21"/>
        <v>1</v>
      </c>
      <c r="O516" s="129" t="b">
        <f t="shared" si="22"/>
        <v>1</v>
      </c>
      <c r="P516" s="129" t="b">
        <f t="shared" si="23"/>
        <v>1</v>
      </c>
    </row>
    <row r="517" spans="1:16" x14ac:dyDescent="0.25">
      <c r="A517" t="str">
        <f>'[1]Observed BMI25+ (2009-12)'!C87</f>
        <v>BMI25+_Age3_period2_LA3_Observed</v>
      </c>
      <c r="B517">
        <f>'[1]Observed BMI25+ (2009-12)'!E87</f>
        <v>0.55063819999999997</v>
      </c>
      <c r="C517">
        <f>'[1]Observed BMI25+ (2009-12)'!G87</f>
        <v>0.51579779999999997</v>
      </c>
      <c r="D517">
        <f>'[1]Observed BMI25+ (2009-12)'!H87</f>
        <v>0.58547859999999996</v>
      </c>
      <c r="J517" s="129" t="s">
        <v>631</v>
      </c>
      <c r="K517" s="129">
        <v>0.55063819999999997</v>
      </c>
      <c r="L517" s="129">
        <v>0.51579779999999997</v>
      </c>
      <c r="M517" s="129">
        <v>0.58547859999999996</v>
      </c>
      <c r="N517" s="129" t="b">
        <f t="shared" ref="N517:N580" si="24">J517=A517</f>
        <v>1</v>
      </c>
      <c r="O517" s="129" t="b">
        <f t="shared" ref="O517:O580" si="25">K517=B517</f>
        <v>1</v>
      </c>
      <c r="P517" s="129" t="b">
        <f t="shared" ref="P517:P580" si="26">K517=VLOOKUP(J517,$A$4:$B$724,2,FALSE)</f>
        <v>1</v>
      </c>
    </row>
    <row r="518" spans="1:16" x14ac:dyDescent="0.25">
      <c r="A518" t="str">
        <f>'[1]Observed BMI25+ (2009-12)'!C88</f>
        <v>BMI25+_Age3_period2_LA4_Observed</v>
      </c>
      <c r="B518">
        <f>'[1]Observed BMI25+ (2009-12)'!E88</f>
        <v>0.58535409999999999</v>
      </c>
      <c r="C518">
        <f>'[1]Observed BMI25+ (2009-12)'!G88</f>
        <v>0.5475025</v>
      </c>
      <c r="D518">
        <f>'[1]Observed BMI25+ (2009-12)'!H88</f>
        <v>0.62320569999999997</v>
      </c>
      <c r="J518" s="129" t="s">
        <v>632</v>
      </c>
      <c r="K518" s="129">
        <v>0.58535409999999999</v>
      </c>
      <c r="L518" s="129">
        <v>0.5475025</v>
      </c>
      <c r="M518" s="129">
        <v>0.62320569999999997</v>
      </c>
      <c r="N518" s="129" t="b">
        <f t="shared" si="24"/>
        <v>1</v>
      </c>
      <c r="O518" s="129" t="b">
        <f t="shared" si="25"/>
        <v>1</v>
      </c>
      <c r="P518" s="129" t="b">
        <f t="shared" si="26"/>
        <v>1</v>
      </c>
    </row>
    <row r="519" spans="1:16" x14ac:dyDescent="0.25">
      <c r="A519" t="str">
        <f>'[1]Observed BMI25+ (2009-12)'!C89</f>
        <v>BMI25+_Age3_period2_LA5_Observed</v>
      </c>
      <c r="B519">
        <f>'[1]Observed BMI25+ (2009-12)'!E89</f>
        <v>0.5679495</v>
      </c>
      <c r="C519">
        <f>'[1]Observed BMI25+ (2009-12)'!G89</f>
        <v>0.52915749999999995</v>
      </c>
      <c r="D519">
        <f>'[1]Observed BMI25+ (2009-12)'!H89</f>
        <v>0.60674159999999999</v>
      </c>
      <c r="J519" s="129" t="s">
        <v>633</v>
      </c>
      <c r="K519" s="129">
        <v>0.5679495</v>
      </c>
      <c r="L519" s="129">
        <v>0.52915749999999995</v>
      </c>
      <c r="M519" s="129">
        <v>0.60674159999999999</v>
      </c>
      <c r="N519" s="129" t="b">
        <f t="shared" si="24"/>
        <v>1</v>
      </c>
      <c r="O519" s="129" t="b">
        <f t="shared" si="25"/>
        <v>1</v>
      </c>
      <c r="P519" s="129" t="b">
        <f t="shared" si="26"/>
        <v>1</v>
      </c>
    </row>
    <row r="520" spans="1:16" x14ac:dyDescent="0.25">
      <c r="A520" t="str">
        <f>'[1]Observed BMI25+ (2009-12)'!C90</f>
        <v>BMI25+_Age3_period2_LA6_Observed</v>
      </c>
      <c r="B520">
        <f>'[1]Observed BMI25+ (2009-12)'!E90</f>
        <v>0.59074000000000004</v>
      </c>
      <c r="C520">
        <f>'[1]Observed BMI25+ (2009-12)'!G90</f>
        <v>0.55013199999999995</v>
      </c>
      <c r="D520">
        <f>'[1]Observed BMI25+ (2009-12)'!H90</f>
        <v>0.63134789999999996</v>
      </c>
      <c r="J520" s="129" t="s">
        <v>634</v>
      </c>
      <c r="K520" s="129">
        <v>0.59074000000000004</v>
      </c>
      <c r="L520" s="129">
        <v>0.55013199999999995</v>
      </c>
      <c r="M520" s="129">
        <v>0.63134789999999996</v>
      </c>
      <c r="N520" s="129" t="b">
        <f t="shared" si="24"/>
        <v>1</v>
      </c>
      <c r="O520" s="129" t="b">
        <f t="shared" si="25"/>
        <v>1</v>
      </c>
      <c r="P520" s="129" t="b">
        <f t="shared" si="26"/>
        <v>1</v>
      </c>
    </row>
    <row r="521" spans="1:16" x14ac:dyDescent="0.25">
      <c r="A521" t="str">
        <f>'[1]Observed BMI25+ (2009-12)'!C91</f>
        <v>BMI25+_Age3_period2_LA7_Observed</v>
      </c>
      <c r="B521">
        <f>'[1]Observed BMI25+ (2009-12)'!E91</f>
        <v>0.60524999999999995</v>
      </c>
      <c r="C521">
        <f>'[1]Observed BMI25+ (2009-12)'!G91</f>
        <v>0.56855299999999998</v>
      </c>
      <c r="D521">
        <f>'[1]Observed BMI25+ (2009-12)'!H91</f>
        <v>0.64194700000000005</v>
      </c>
      <c r="J521" s="129" t="s">
        <v>635</v>
      </c>
      <c r="K521" s="129">
        <v>0.60524999999999995</v>
      </c>
      <c r="L521" s="129">
        <v>0.56855299999999998</v>
      </c>
      <c r="M521" s="129">
        <v>0.64194700000000005</v>
      </c>
      <c r="N521" s="129" t="b">
        <f t="shared" si="24"/>
        <v>1</v>
      </c>
      <c r="O521" s="129" t="b">
        <f t="shared" si="25"/>
        <v>1</v>
      </c>
      <c r="P521" s="129" t="b">
        <f t="shared" si="26"/>
        <v>1</v>
      </c>
    </row>
    <row r="522" spans="1:16" x14ac:dyDescent="0.25">
      <c r="A522" t="str">
        <f>'[1]Observed BMI25+ (2009-12)'!C92</f>
        <v>BMI25+_Age3_period2_LA8_Observed</v>
      </c>
      <c r="B522">
        <f>'[1]Observed BMI25+ (2009-12)'!E92</f>
        <v>0.56678870000000003</v>
      </c>
      <c r="C522">
        <f>'[1]Observed BMI25+ (2009-12)'!G92</f>
        <v>0.52788800000000002</v>
      </c>
      <c r="D522">
        <f>'[1]Observed BMI25+ (2009-12)'!H92</f>
        <v>0.60568929999999999</v>
      </c>
      <c r="J522" s="129" t="s">
        <v>636</v>
      </c>
      <c r="K522" s="129">
        <v>0.56678870000000003</v>
      </c>
      <c r="L522" s="129">
        <v>0.52788800000000002</v>
      </c>
      <c r="M522" s="129">
        <v>0.60568929999999999</v>
      </c>
      <c r="N522" s="129" t="b">
        <f t="shared" si="24"/>
        <v>1</v>
      </c>
      <c r="O522" s="129" t="b">
        <f t="shared" si="25"/>
        <v>1</v>
      </c>
      <c r="P522" s="129" t="b">
        <f t="shared" si="26"/>
        <v>1</v>
      </c>
    </row>
    <row r="523" spans="1:16" x14ac:dyDescent="0.25">
      <c r="A523" t="str">
        <f>'[1]Observed BMI25+ (2009-12)'!C93</f>
        <v>BMI25+_Age3_period2_LA9_Observed</v>
      </c>
      <c r="B523">
        <f>'[1]Observed BMI25+ (2009-12)'!E93</f>
        <v>0.60479709999999998</v>
      </c>
      <c r="C523">
        <f>'[1]Observed BMI25+ (2009-12)'!G93</f>
        <v>0.56620219999999999</v>
      </c>
      <c r="D523">
        <f>'[1]Observed BMI25+ (2009-12)'!H93</f>
        <v>0.64339199999999996</v>
      </c>
      <c r="J523" s="129" t="s">
        <v>637</v>
      </c>
      <c r="K523" s="129">
        <v>0.60479709999999998</v>
      </c>
      <c r="L523" s="129">
        <v>0.56620219999999999</v>
      </c>
      <c r="M523" s="129">
        <v>0.64339199999999996</v>
      </c>
      <c r="N523" s="129" t="b">
        <f t="shared" si="24"/>
        <v>1</v>
      </c>
      <c r="O523" s="129" t="b">
        <f t="shared" si="25"/>
        <v>1</v>
      </c>
      <c r="P523" s="129" t="b">
        <f t="shared" si="26"/>
        <v>1</v>
      </c>
    </row>
    <row r="524" spans="1:16" x14ac:dyDescent="0.25">
      <c r="A524" t="str">
        <f>'[1]Observed BMI25+ (2009-12)'!C94</f>
        <v>BMI25+_Age3_period2_LA10_Observed</v>
      </c>
      <c r="B524">
        <f>'[1]Observed BMI25+ (2009-12)'!E94</f>
        <v>0.57779659999999999</v>
      </c>
      <c r="C524">
        <f>'[1]Observed BMI25+ (2009-12)'!G94</f>
        <v>0.53934210000000005</v>
      </c>
      <c r="D524">
        <f>'[1]Observed BMI25+ (2009-12)'!H94</f>
        <v>0.61625110000000005</v>
      </c>
      <c r="J524" s="129" t="s">
        <v>638</v>
      </c>
      <c r="K524" s="129">
        <v>0.57779659999999999</v>
      </c>
      <c r="L524" s="129">
        <v>0.53934210000000005</v>
      </c>
      <c r="M524" s="129">
        <v>0.61625110000000005</v>
      </c>
      <c r="N524" s="129" t="b">
        <f t="shared" si="24"/>
        <v>1</v>
      </c>
      <c r="O524" s="129" t="b">
        <f t="shared" si="25"/>
        <v>1</v>
      </c>
      <c r="P524" s="129" t="b">
        <f t="shared" si="26"/>
        <v>1</v>
      </c>
    </row>
    <row r="525" spans="1:16" x14ac:dyDescent="0.25">
      <c r="A525" t="str">
        <f>'[1]Observed BMI25+ (2009-12)'!C95</f>
        <v>BMI25+_Age3_period2_LA11_Observed</v>
      </c>
      <c r="B525">
        <f>'[1]Observed BMI25+ (2009-12)'!E95</f>
        <v>0.60080489999999998</v>
      </c>
      <c r="C525">
        <f>'[1]Observed BMI25+ (2009-12)'!G95</f>
        <v>0.56536739999999996</v>
      </c>
      <c r="D525">
        <f>'[1]Observed BMI25+ (2009-12)'!H95</f>
        <v>0.63624239999999999</v>
      </c>
      <c r="J525" s="129" t="s">
        <v>639</v>
      </c>
      <c r="K525" s="129">
        <v>0.60080489999999998</v>
      </c>
      <c r="L525" s="129">
        <v>0.56536739999999996</v>
      </c>
      <c r="M525" s="129">
        <v>0.63624239999999999</v>
      </c>
      <c r="N525" s="129" t="b">
        <f t="shared" si="24"/>
        <v>1</v>
      </c>
      <c r="O525" s="129" t="b">
        <f t="shared" si="25"/>
        <v>1</v>
      </c>
      <c r="P525" s="129" t="b">
        <f t="shared" si="26"/>
        <v>1</v>
      </c>
    </row>
    <row r="526" spans="1:16" x14ac:dyDescent="0.25">
      <c r="A526" t="str">
        <f>'[1]Observed BMI25+ (2009-12)'!C96</f>
        <v>BMI25+_Age3_period2_LA12_Observed</v>
      </c>
      <c r="B526">
        <f>'[1]Observed BMI25+ (2009-12)'!E96</f>
        <v>0.60936310000000005</v>
      </c>
      <c r="C526">
        <f>'[1]Observed BMI25+ (2009-12)'!G96</f>
        <v>0.56951549999999995</v>
      </c>
      <c r="D526">
        <f>'[1]Observed BMI25+ (2009-12)'!H96</f>
        <v>0.64921070000000003</v>
      </c>
      <c r="J526" s="129" t="s">
        <v>640</v>
      </c>
      <c r="K526" s="129">
        <v>0.60936310000000005</v>
      </c>
      <c r="L526" s="129">
        <v>0.56951549999999995</v>
      </c>
      <c r="M526" s="129">
        <v>0.64921070000000003</v>
      </c>
      <c r="N526" s="129" t="b">
        <f t="shared" si="24"/>
        <v>1</v>
      </c>
      <c r="O526" s="129" t="b">
        <f t="shared" si="25"/>
        <v>1</v>
      </c>
      <c r="P526" s="129" t="b">
        <f t="shared" si="26"/>
        <v>1</v>
      </c>
    </row>
    <row r="527" spans="1:16" x14ac:dyDescent="0.25">
      <c r="A527" t="str">
        <f>'[1]Observed BMI25+ (2009-12)'!C97</f>
        <v>BMI25+_Age3_period2_LA13_Observed</v>
      </c>
      <c r="B527">
        <f>'[1]Observed BMI25+ (2009-12)'!E97</f>
        <v>0.62558080000000005</v>
      </c>
      <c r="C527">
        <f>'[1]Observed BMI25+ (2009-12)'!G97</f>
        <v>0.58525729999999998</v>
      </c>
      <c r="D527">
        <f>'[1]Observed BMI25+ (2009-12)'!H97</f>
        <v>0.66590439999999995</v>
      </c>
      <c r="J527" s="129" t="s">
        <v>641</v>
      </c>
      <c r="K527" s="129">
        <v>0.62558080000000005</v>
      </c>
      <c r="L527" s="129">
        <v>0.58525729999999998</v>
      </c>
      <c r="M527" s="129">
        <v>0.66590439999999995</v>
      </c>
      <c r="N527" s="129" t="b">
        <f t="shared" si="24"/>
        <v>1</v>
      </c>
      <c r="O527" s="129" t="b">
        <f t="shared" si="25"/>
        <v>1</v>
      </c>
      <c r="P527" s="129" t="b">
        <f t="shared" si="26"/>
        <v>1</v>
      </c>
    </row>
    <row r="528" spans="1:16" x14ac:dyDescent="0.25">
      <c r="A528" t="str">
        <f>'[1]Observed BMI25+ (2009-12)'!C98</f>
        <v>BMI25+_Age3_period2_LA14_Observed</v>
      </c>
      <c r="B528">
        <f>'[1]Observed BMI25+ (2009-12)'!E98</f>
        <v>0.59305240000000004</v>
      </c>
      <c r="C528">
        <f>'[1]Observed BMI25+ (2009-12)'!G98</f>
        <v>0.55700930000000004</v>
      </c>
      <c r="D528">
        <f>'[1]Observed BMI25+ (2009-12)'!H98</f>
        <v>0.62909550000000003</v>
      </c>
      <c r="J528" s="129" t="s">
        <v>642</v>
      </c>
      <c r="K528" s="129">
        <v>0.59305240000000004</v>
      </c>
      <c r="L528" s="129">
        <v>0.55700930000000004</v>
      </c>
      <c r="M528" s="129">
        <v>0.62909550000000003</v>
      </c>
      <c r="N528" s="129" t="b">
        <f t="shared" si="24"/>
        <v>1</v>
      </c>
      <c r="O528" s="129" t="b">
        <f t="shared" si="25"/>
        <v>1</v>
      </c>
      <c r="P528" s="129" t="b">
        <f t="shared" si="26"/>
        <v>1</v>
      </c>
    </row>
    <row r="529" spans="1:16" x14ac:dyDescent="0.25">
      <c r="A529" t="str">
        <f>'[1]Observed BMI25+ (2009-12)'!C99</f>
        <v>BMI25+_Age3_period2_LA15_Observed</v>
      </c>
      <c r="B529">
        <f>'[1]Observed BMI25+ (2009-12)'!E99</f>
        <v>0.58127569999999995</v>
      </c>
      <c r="C529">
        <f>'[1]Observed BMI25+ (2009-12)'!G99</f>
        <v>0.5458288</v>
      </c>
      <c r="D529">
        <f>'[1]Observed BMI25+ (2009-12)'!H99</f>
        <v>0.61672249999999995</v>
      </c>
      <c r="J529" s="129" t="s">
        <v>643</v>
      </c>
      <c r="K529" s="129">
        <v>0.58127569999999995</v>
      </c>
      <c r="L529" s="129">
        <v>0.5458288</v>
      </c>
      <c r="M529" s="129">
        <v>0.61672249999999995</v>
      </c>
      <c r="N529" s="129" t="b">
        <f t="shared" si="24"/>
        <v>1</v>
      </c>
      <c r="O529" s="129" t="b">
        <f t="shared" si="25"/>
        <v>1</v>
      </c>
      <c r="P529" s="129" t="b">
        <f t="shared" si="26"/>
        <v>1</v>
      </c>
    </row>
    <row r="530" spans="1:16" x14ac:dyDescent="0.25">
      <c r="A530" t="str">
        <f>'[1]Observed BMI25+ (2009-12)'!C100</f>
        <v>BMI25+_Age3_period2_LA16_Observed</v>
      </c>
      <c r="B530">
        <f>'[1]Observed BMI25+ (2009-12)'!E100</f>
        <v>0.60417100000000001</v>
      </c>
      <c r="C530">
        <f>'[1]Observed BMI25+ (2009-12)'!G100</f>
        <v>0.56968909999999995</v>
      </c>
      <c r="D530">
        <f>'[1]Observed BMI25+ (2009-12)'!H100</f>
        <v>0.63865289999999997</v>
      </c>
      <c r="J530" s="129" t="s">
        <v>644</v>
      </c>
      <c r="K530" s="129">
        <v>0.60417100000000001</v>
      </c>
      <c r="L530" s="129">
        <v>0.56968909999999995</v>
      </c>
      <c r="M530" s="129">
        <v>0.63865289999999997</v>
      </c>
      <c r="N530" s="129" t="b">
        <f t="shared" si="24"/>
        <v>1</v>
      </c>
      <c r="O530" s="129" t="b">
        <f t="shared" si="25"/>
        <v>1</v>
      </c>
      <c r="P530" s="129" t="b">
        <f t="shared" si="26"/>
        <v>1</v>
      </c>
    </row>
    <row r="531" spans="1:16" x14ac:dyDescent="0.25">
      <c r="A531" t="str">
        <f>'[1]Observed BMI25+ (2009-12)'!C101</f>
        <v>BMI25+_Age3_period2_LA17_Observed</v>
      </c>
      <c r="B531">
        <f>'[1]Observed BMI25+ (2009-12)'!E101</f>
        <v>0.62019930000000001</v>
      </c>
      <c r="C531">
        <f>'[1]Observed BMI25+ (2009-12)'!G101</f>
        <v>0.57782120000000003</v>
      </c>
      <c r="D531">
        <f>'[1]Observed BMI25+ (2009-12)'!H101</f>
        <v>0.66257739999999998</v>
      </c>
      <c r="J531" s="129" t="s">
        <v>645</v>
      </c>
      <c r="K531" s="129">
        <v>0.62019930000000001</v>
      </c>
      <c r="L531" s="129">
        <v>0.57782120000000003</v>
      </c>
      <c r="M531" s="129">
        <v>0.66257739999999998</v>
      </c>
      <c r="N531" s="129" t="b">
        <f t="shared" si="24"/>
        <v>1</v>
      </c>
      <c r="O531" s="129" t="b">
        <f t="shared" si="25"/>
        <v>1</v>
      </c>
      <c r="P531" s="129" t="b">
        <f t="shared" si="26"/>
        <v>1</v>
      </c>
    </row>
    <row r="532" spans="1:16" x14ac:dyDescent="0.25">
      <c r="A532" t="str">
        <f>'[1]Observed BMI25+ (2009-12)'!C102</f>
        <v>BMI25+_Age3_period2_LA18_Observed</v>
      </c>
      <c r="B532">
        <f>'[1]Observed BMI25+ (2009-12)'!E102</f>
        <v>0.63769339999999997</v>
      </c>
      <c r="C532">
        <f>'[1]Observed BMI25+ (2009-12)'!G102</f>
        <v>0.5996823</v>
      </c>
      <c r="D532">
        <f>'[1]Observed BMI25+ (2009-12)'!H102</f>
        <v>0.67570459999999999</v>
      </c>
      <c r="J532" s="129" t="s">
        <v>646</v>
      </c>
      <c r="K532" s="129">
        <v>0.63769339999999997</v>
      </c>
      <c r="L532" s="129">
        <v>0.5996823</v>
      </c>
      <c r="M532" s="129">
        <v>0.67570459999999999</v>
      </c>
      <c r="N532" s="129" t="b">
        <f t="shared" si="24"/>
        <v>1</v>
      </c>
      <c r="O532" s="129" t="b">
        <f t="shared" si="25"/>
        <v>1</v>
      </c>
      <c r="P532" s="129" t="b">
        <f t="shared" si="26"/>
        <v>1</v>
      </c>
    </row>
    <row r="533" spans="1:16" x14ac:dyDescent="0.25">
      <c r="A533" t="str">
        <f>'[1]Observed BMI25+ (2009-12)'!C103</f>
        <v>BMI25+_Age3_period2_LA19_Observed</v>
      </c>
      <c r="B533">
        <f>'[1]Observed BMI25+ (2009-12)'!E103</f>
        <v>0.6453352</v>
      </c>
      <c r="C533">
        <f>'[1]Observed BMI25+ (2009-12)'!G103</f>
        <v>0.60688869999999995</v>
      </c>
      <c r="D533">
        <f>'[1]Observed BMI25+ (2009-12)'!H103</f>
        <v>0.68378170000000005</v>
      </c>
      <c r="J533" s="129" t="s">
        <v>647</v>
      </c>
      <c r="K533" s="129">
        <v>0.6453352</v>
      </c>
      <c r="L533" s="129">
        <v>0.60688869999999995</v>
      </c>
      <c r="M533" s="129">
        <v>0.68378170000000005</v>
      </c>
      <c r="N533" s="129" t="b">
        <f t="shared" si="24"/>
        <v>1</v>
      </c>
      <c r="O533" s="129" t="b">
        <f t="shared" si="25"/>
        <v>1</v>
      </c>
      <c r="P533" s="129" t="b">
        <f t="shared" si="26"/>
        <v>1</v>
      </c>
    </row>
    <row r="534" spans="1:16" x14ac:dyDescent="0.25">
      <c r="A534" t="str">
        <f>'[1]Observed BMI25+ (2009-12)'!C104</f>
        <v>BMI25+_Age3_period2_LA20_Observed</v>
      </c>
      <c r="B534">
        <f>'[1]Observed BMI25+ (2009-12)'!E104</f>
        <v>0.63263449999999999</v>
      </c>
      <c r="C534">
        <f>'[1]Observed BMI25+ (2009-12)'!G104</f>
        <v>0.59140809999999999</v>
      </c>
      <c r="D534">
        <f>'[1]Observed BMI25+ (2009-12)'!H104</f>
        <v>0.67386080000000004</v>
      </c>
      <c r="J534" s="129" t="s">
        <v>648</v>
      </c>
      <c r="K534" s="129">
        <v>0.63263449999999999</v>
      </c>
      <c r="L534" s="129">
        <v>0.59140809999999999</v>
      </c>
      <c r="M534" s="129">
        <v>0.67386080000000004</v>
      </c>
      <c r="N534" s="129" t="b">
        <f t="shared" si="24"/>
        <v>1</v>
      </c>
      <c r="O534" s="129" t="b">
        <f t="shared" si="25"/>
        <v>1</v>
      </c>
      <c r="P534" s="129" t="b">
        <f t="shared" si="26"/>
        <v>1</v>
      </c>
    </row>
    <row r="535" spans="1:16" x14ac:dyDescent="0.25">
      <c r="A535" t="str">
        <f>'[1]Observed BMI25+ (2009-12)'!C105</f>
        <v>BMI25+_Age3_period2_LA21_Observed</v>
      </c>
      <c r="B535">
        <f>'[1]Observed BMI25+ (2009-12)'!E105</f>
        <v>0.57398539999999998</v>
      </c>
      <c r="C535">
        <f>'[1]Observed BMI25+ (2009-12)'!G105</f>
        <v>0.53585939999999999</v>
      </c>
      <c r="D535">
        <f>'[1]Observed BMI25+ (2009-12)'!H105</f>
        <v>0.61211139999999997</v>
      </c>
      <c r="J535" s="129" t="s">
        <v>649</v>
      </c>
      <c r="K535" s="129">
        <v>0.57398539999999998</v>
      </c>
      <c r="L535" s="129">
        <v>0.53585939999999999</v>
      </c>
      <c r="M535" s="129">
        <v>0.61211139999999997</v>
      </c>
      <c r="N535" s="129" t="b">
        <f t="shared" si="24"/>
        <v>1</v>
      </c>
      <c r="O535" s="129" t="b">
        <f t="shared" si="25"/>
        <v>1</v>
      </c>
      <c r="P535" s="129" t="b">
        <f t="shared" si="26"/>
        <v>1</v>
      </c>
    </row>
    <row r="536" spans="1:16" x14ac:dyDescent="0.25">
      <c r="A536" t="str">
        <f>'[1]Observed BMI25+ (2009-12)'!C106</f>
        <v>BMI25+_Age3_period2_LA22_Observed</v>
      </c>
      <c r="B536">
        <f>'[1]Observed BMI25+ (2009-12)'!E106</f>
        <v>0.63640099999999999</v>
      </c>
      <c r="C536">
        <f>'[1]Observed BMI25+ (2009-12)'!G106</f>
        <v>0.59790509999999997</v>
      </c>
      <c r="D536">
        <f>'[1]Observed BMI25+ (2009-12)'!H106</f>
        <v>0.67489690000000002</v>
      </c>
      <c r="J536" s="129" t="s">
        <v>650</v>
      </c>
      <c r="K536" s="129">
        <v>0.63640099999999999</v>
      </c>
      <c r="L536" s="129">
        <v>0.59790509999999997</v>
      </c>
      <c r="M536" s="129">
        <v>0.67489690000000002</v>
      </c>
      <c r="N536" s="129" t="b">
        <f t="shared" si="24"/>
        <v>1</v>
      </c>
      <c r="O536" s="129" t="b">
        <f t="shared" si="25"/>
        <v>1</v>
      </c>
      <c r="P536" s="129" t="b">
        <f t="shared" si="26"/>
        <v>1</v>
      </c>
    </row>
    <row r="537" spans="1:16" x14ac:dyDescent="0.25">
      <c r="A537" t="str">
        <f>'[1]Observed BMI25+ (2009-12)'!C107</f>
        <v>BMI25+_Age3_period2_HB1_Observed</v>
      </c>
      <c r="B537">
        <f>'[1]Observed BMI25+ (2009-12)'!E107</f>
        <v>0.57311190000000001</v>
      </c>
      <c r="C537">
        <f>'[1]Observed BMI25+ (2009-12)'!G107</f>
        <v>0.55735869999999998</v>
      </c>
      <c r="D537">
        <f>'[1]Observed BMI25+ (2009-12)'!H107</f>
        <v>0.58886499999999997</v>
      </c>
      <c r="J537" s="129" t="s">
        <v>651</v>
      </c>
      <c r="K537" s="129">
        <v>0.57311190000000001</v>
      </c>
      <c r="L537" s="129">
        <v>0.55735869999999998</v>
      </c>
      <c r="M537" s="129">
        <v>0.58886499999999997</v>
      </c>
      <c r="N537" s="129" t="b">
        <f t="shared" si="24"/>
        <v>1</v>
      </c>
      <c r="O537" s="129" t="b">
        <f t="shared" si="25"/>
        <v>1</v>
      </c>
      <c r="P537" s="129" t="b">
        <f t="shared" si="26"/>
        <v>1</v>
      </c>
    </row>
    <row r="538" spans="1:16" x14ac:dyDescent="0.25">
      <c r="A538" t="str">
        <f>'[1]Observed BMI25+ (2009-12)'!C108</f>
        <v>BMI25+_Age3_period2_HB2_Observed</v>
      </c>
      <c r="B538">
        <f>'[1]Observed BMI25+ (2009-12)'!E108</f>
        <v>0.58457250000000005</v>
      </c>
      <c r="C538">
        <f>'[1]Observed BMI25+ (2009-12)'!G108</f>
        <v>0.56119569999999996</v>
      </c>
      <c r="D538">
        <f>'[1]Observed BMI25+ (2009-12)'!H108</f>
        <v>0.60794939999999997</v>
      </c>
      <c r="J538" s="129" t="s">
        <v>652</v>
      </c>
      <c r="K538" s="129">
        <v>0.58457250000000005</v>
      </c>
      <c r="L538" s="129">
        <v>0.56119569999999996</v>
      </c>
      <c r="M538" s="129">
        <v>0.60794939999999997</v>
      </c>
      <c r="N538" s="129" t="b">
        <f t="shared" si="24"/>
        <v>1</v>
      </c>
      <c r="O538" s="129" t="b">
        <f t="shared" si="25"/>
        <v>1</v>
      </c>
      <c r="P538" s="129" t="b">
        <f t="shared" si="26"/>
        <v>1</v>
      </c>
    </row>
    <row r="539" spans="1:16" x14ac:dyDescent="0.25">
      <c r="A539" t="str">
        <f>'[1]Observed BMI25+ (2009-12)'!C109</f>
        <v>BMI25+_Age3_period2_HB3_Observed</v>
      </c>
      <c r="B539">
        <f>'[1]Observed BMI25+ (2009-12)'!E109</f>
        <v>0.60524999999999995</v>
      </c>
      <c r="C539">
        <f>'[1]Observed BMI25+ (2009-12)'!G109</f>
        <v>0.56855299999999998</v>
      </c>
      <c r="D539">
        <f>'[1]Observed BMI25+ (2009-12)'!H109</f>
        <v>0.64194700000000005</v>
      </c>
      <c r="J539" s="129" t="s">
        <v>653</v>
      </c>
      <c r="K539" s="129">
        <v>0.60524999999999995</v>
      </c>
      <c r="L539" s="129">
        <v>0.56855299999999998</v>
      </c>
      <c r="M539" s="129">
        <v>0.64194700000000005</v>
      </c>
      <c r="N539" s="129" t="b">
        <f t="shared" si="24"/>
        <v>1</v>
      </c>
      <c r="O539" s="129" t="b">
        <f t="shared" si="25"/>
        <v>1</v>
      </c>
      <c r="P539" s="129" t="b">
        <f t="shared" si="26"/>
        <v>1</v>
      </c>
    </row>
    <row r="540" spans="1:16" x14ac:dyDescent="0.25">
      <c r="A540" t="str">
        <f>'[1]Observed BMI25+ (2009-12)'!C110</f>
        <v>BMI25+_Age3_period2_HB4_Observed</v>
      </c>
      <c r="B540">
        <f>'[1]Observed BMI25+ (2009-12)'!E110</f>
        <v>0.60954790000000003</v>
      </c>
      <c r="C540">
        <f>'[1]Observed BMI25+ (2009-12)'!G110</f>
        <v>0.587121</v>
      </c>
      <c r="D540">
        <f>'[1]Observed BMI25+ (2009-12)'!H110</f>
        <v>0.63197490000000001</v>
      </c>
      <c r="J540" s="129" t="s">
        <v>654</v>
      </c>
      <c r="K540" s="129">
        <v>0.60954790000000003</v>
      </c>
      <c r="L540" s="129">
        <v>0.587121</v>
      </c>
      <c r="M540" s="129">
        <v>0.63197490000000001</v>
      </c>
      <c r="N540" s="129" t="b">
        <f t="shared" si="24"/>
        <v>1</v>
      </c>
      <c r="O540" s="129" t="b">
        <f t="shared" si="25"/>
        <v>1</v>
      </c>
      <c r="P540" s="129" t="b">
        <f t="shared" si="26"/>
        <v>1</v>
      </c>
    </row>
    <row r="541" spans="1:16" x14ac:dyDescent="0.25">
      <c r="A541" t="str">
        <f>'[1]Observed BMI25+ (2009-12)'!C111</f>
        <v>BMI25+_Age3_period2_HB5_Observed</v>
      </c>
      <c r="B541">
        <f>'[1]Observed BMI25+ (2009-12)'!E111</f>
        <v>0.60713669999999997</v>
      </c>
      <c r="C541">
        <f>'[1]Observed BMI25+ (2009-12)'!G111</f>
        <v>0.57796130000000001</v>
      </c>
      <c r="D541">
        <f>'[1]Observed BMI25+ (2009-12)'!H111</f>
        <v>0.63631199999999999</v>
      </c>
      <c r="J541" s="129" t="s">
        <v>655</v>
      </c>
      <c r="K541" s="129">
        <v>0.60713669999999997</v>
      </c>
      <c r="L541" s="129">
        <v>0.57796130000000001</v>
      </c>
      <c r="M541" s="129">
        <v>0.63631199999999999</v>
      </c>
      <c r="N541" s="129" t="b">
        <f t="shared" si="24"/>
        <v>1</v>
      </c>
      <c r="O541" s="129" t="b">
        <f t="shared" si="25"/>
        <v>1</v>
      </c>
      <c r="P541" s="129" t="b">
        <f t="shared" si="26"/>
        <v>1</v>
      </c>
    </row>
    <row r="542" spans="1:16" x14ac:dyDescent="0.25">
      <c r="A542" t="str">
        <f>'[1]Observed BMI25+ (2009-12)'!C112</f>
        <v>BMI25+_Age3_period2_HB6_Observed</v>
      </c>
      <c r="B542">
        <f>'[1]Observed BMI25+ (2009-12)'!E112</f>
        <v>0.58567279999999999</v>
      </c>
      <c r="C542">
        <f>'[1]Observed BMI25+ (2009-12)'!G112</f>
        <v>0.55969849999999999</v>
      </c>
      <c r="D542">
        <f>'[1]Observed BMI25+ (2009-12)'!H112</f>
        <v>0.6116471</v>
      </c>
      <c r="J542" s="129" t="s">
        <v>656</v>
      </c>
      <c r="K542" s="129">
        <v>0.58567279999999999</v>
      </c>
      <c r="L542" s="129">
        <v>0.55969849999999999</v>
      </c>
      <c r="M542" s="129">
        <v>0.6116471</v>
      </c>
      <c r="N542" s="129" t="b">
        <f t="shared" si="24"/>
        <v>1</v>
      </c>
      <c r="O542" s="129" t="b">
        <f t="shared" si="25"/>
        <v>1</v>
      </c>
      <c r="P542" s="129" t="b">
        <f t="shared" si="26"/>
        <v>1</v>
      </c>
    </row>
    <row r="543" spans="1:16" x14ac:dyDescent="0.25">
      <c r="A543" t="str">
        <f>'[1]Observed BMI25+ (2009-12)'!C113</f>
        <v>BMI25+_Age3_period2_HB7_Observed</v>
      </c>
      <c r="B543">
        <f>'[1]Observed BMI25+ (2009-12)'!E113</f>
        <v>0.62589280000000003</v>
      </c>
      <c r="C543">
        <f>'[1]Observed BMI25+ (2009-12)'!G113</f>
        <v>0.60778920000000003</v>
      </c>
      <c r="D543">
        <f>'[1]Observed BMI25+ (2009-12)'!H113</f>
        <v>0.64399649999999997</v>
      </c>
      <c r="J543" s="129" t="s">
        <v>657</v>
      </c>
      <c r="K543" s="129">
        <v>0.62589280000000003</v>
      </c>
      <c r="L543" s="129">
        <v>0.60778920000000003</v>
      </c>
      <c r="M543" s="129">
        <v>0.64399649999999997</v>
      </c>
      <c r="N543" s="129" t="b">
        <f t="shared" si="24"/>
        <v>1</v>
      </c>
      <c r="O543" s="129" t="b">
        <f t="shared" si="25"/>
        <v>1</v>
      </c>
      <c r="P543" s="129" t="b">
        <f t="shared" si="26"/>
        <v>1</v>
      </c>
    </row>
    <row r="544" spans="1:16" x14ac:dyDescent="0.25">
      <c r="A544" t="str">
        <f>'[1]Observed BMI25+ (2009-12)'!C114</f>
        <v>BMI25+_Age3_period2_Wales_Observed</v>
      </c>
      <c r="B544">
        <f>'[1]Observed BMI25+ (2009-12)'!E114</f>
        <v>0.59652720000000004</v>
      </c>
      <c r="C544">
        <f>'[1]Observed BMI25+ (2009-12)'!G114</f>
        <v>0.58805890000000005</v>
      </c>
      <c r="D544">
        <f>'[1]Observed BMI25+ (2009-12)'!H114</f>
        <v>0.60499559999999997</v>
      </c>
      <c r="J544" s="129" t="s">
        <v>658</v>
      </c>
      <c r="K544" s="129">
        <v>0.59652720000000004</v>
      </c>
      <c r="L544" s="129">
        <v>0.58805890000000005</v>
      </c>
      <c r="M544" s="129">
        <v>0.60499559999999997</v>
      </c>
      <c r="N544" s="129" t="b">
        <f t="shared" si="24"/>
        <v>1</v>
      </c>
      <c r="O544" s="129" t="b">
        <f t="shared" si="25"/>
        <v>1</v>
      </c>
      <c r="P544" s="129" t="b">
        <f t="shared" si="26"/>
        <v>1</v>
      </c>
    </row>
    <row r="545" spans="1:16" x14ac:dyDescent="0.25">
      <c r="A545" t="str">
        <f>'[1]Observed BMI30+ (200405-2008)'!C9</f>
        <v>BMI30+_Age1_period1_LA1_Observed</v>
      </c>
      <c r="B545">
        <f>'[1]Observed BMI30+ (200405-2008)'!E9</f>
        <v>0.1557608</v>
      </c>
      <c r="C545">
        <f>'[1]Observed BMI30+ (200405-2008)'!G9</f>
        <v>0.12880929999999999</v>
      </c>
      <c r="D545">
        <f>'[1]Observed BMI30+ (200405-2008)'!H9</f>
        <v>0.18271219999999999</v>
      </c>
      <c r="J545" s="129" t="s">
        <v>659</v>
      </c>
      <c r="K545" s="129">
        <v>0.1557608</v>
      </c>
      <c r="L545" s="129">
        <v>0.12880929999999999</v>
      </c>
      <c r="M545" s="129">
        <v>0.18271219999999999</v>
      </c>
      <c r="N545" s="129" t="b">
        <f t="shared" si="24"/>
        <v>1</v>
      </c>
      <c r="O545" s="129" t="b">
        <f t="shared" si="25"/>
        <v>1</v>
      </c>
      <c r="P545" s="129" t="b">
        <f t="shared" si="26"/>
        <v>1</v>
      </c>
    </row>
    <row r="546" spans="1:16" x14ac:dyDescent="0.25">
      <c r="A546" t="str">
        <f>'[1]Observed BMI30+ (200405-2008)'!C10</f>
        <v>BMI30+_Age1_period1_LA2_Observed</v>
      </c>
      <c r="B546">
        <f>'[1]Observed BMI30+ (200405-2008)'!E10</f>
        <v>0.1280386</v>
      </c>
      <c r="C546">
        <f>'[1]Observed BMI30+ (200405-2008)'!G10</f>
        <v>0.10008499999999999</v>
      </c>
      <c r="D546">
        <f>'[1]Observed BMI30+ (200405-2008)'!H10</f>
        <v>0.1559922</v>
      </c>
      <c r="J546" s="129" t="s">
        <v>660</v>
      </c>
      <c r="K546" s="129">
        <v>0.1280386</v>
      </c>
      <c r="L546" s="129">
        <v>0.10008499999999999</v>
      </c>
      <c r="M546" s="129">
        <v>0.1559922</v>
      </c>
      <c r="N546" s="129" t="b">
        <f t="shared" si="24"/>
        <v>1</v>
      </c>
      <c r="O546" s="129" t="b">
        <f t="shared" si="25"/>
        <v>1</v>
      </c>
      <c r="P546" s="129" t="b">
        <f t="shared" si="26"/>
        <v>1</v>
      </c>
    </row>
    <row r="547" spans="1:16" x14ac:dyDescent="0.25">
      <c r="A547" t="str">
        <f>'[1]Observed BMI30+ (200405-2008)'!C11</f>
        <v>BMI30+_Age1_period1_LA3_Observed</v>
      </c>
      <c r="B547">
        <f>'[1]Observed BMI30+ (200405-2008)'!E11</f>
        <v>0.14494879999999999</v>
      </c>
      <c r="C547">
        <f>'[1]Observed BMI30+ (200405-2008)'!G11</f>
        <v>0.11657679999999999</v>
      </c>
      <c r="D547">
        <f>'[1]Observed BMI30+ (200405-2008)'!H11</f>
        <v>0.1733208</v>
      </c>
      <c r="J547" s="129" t="s">
        <v>661</v>
      </c>
      <c r="K547" s="129">
        <v>0.14494879999999999</v>
      </c>
      <c r="L547" s="129">
        <v>0.11657679999999999</v>
      </c>
      <c r="M547" s="129">
        <v>0.1733208</v>
      </c>
      <c r="N547" s="129" t="b">
        <f t="shared" si="24"/>
        <v>1</v>
      </c>
      <c r="O547" s="129" t="b">
        <f t="shared" si="25"/>
        <v>1</v>
      </c>
      <c r="P547" s="129" t="b">
        <f t="shared" si="26"/>
        <v>1</v>
      </c>
    </row>
    <row r="548" spans="1:16" x14ac:dyDescent="0.25">
      <c r="A548" t="str">
        <f>'[1]Observed BMI30+ (200405-2008)'!C12</f>
        <v>BMI30+_Age1_period1_LA4_Observed</v>
      </c>
      <c r="B548">
        <f>'[1]Observed BMI30+ (200405-2008)'!E12</f>
        <v>0.14619190000000001</v>
      </c>
      <c r="C548">
        <f>'[1]Observed BMI30+ (200405-2008)'!G12</f>
        <v>0.12173879999999999</v>
      </c>
      <c r="D548">
        <f>'[1]Observed BMI30+ (200405-2008)'!H12</f>
        <v>0.17064489999999999</v>
      </c>
      <c r="J548" s="129" t="s">
        <v>662</v>
      </c>
      <c r="K548" s="129">
        <v>0.14619190000000001</v>
      </c>
      <c r="L548" s="129">
        <v>0.12173879999999999</v>
      </c>
      <c r="M548" s="129">
        <v>0.17064489999999999</v>
      </c>
      <c r="N548" s="129" t="b">
        <f t="shared" si="24"/>
        <v>1</v>
      </c>
      <c r="O548" s="129" t="b">
        <f t="shared" si="25"/>
        <v>1</v>
      </c>
      <c r="P548" s="129" t="b">
        <f t="shared" si="26"/>
        <v>1</v>
      </c>
    </row>
    <row r="549" spans="1:16" x14ac:dyDescent="0.25">
      <c r="A549" t="str">
        <f>'[1]Observed BMI30+ (200405-2008)'!C13</f>
        <v>BMI30+_Age1_period1_LA5_Observed</v>
      </c>
      <c r="B549">
        <f>'[1]Observed BMI30+ (200405-2008)'!E13</f>
        <v>0.16598189999999999</v>
      </c>
      <c r="C549">
        <f>'[1]Observed BMI30+ (200405-2008)'!G13</f>
        <v>0.14102149999999999</v>
      </c>
      <c r="D549">
        <f>'[1]Observed BMI30+ (200405-2008)'!H13</f>
        <v>0.19094230000000001</v>
      </c>
      <c r="J549" s="129" t="s">
        <v>663</v>
      </c>
      <c r="K549" s="129">
        <v>0.16598189999999999</v>
      </c>
      <c r="L549" s="129">
        <v>0.14102149999999999</v>
      </c>
      <c r="M549" s="129">
        <v>0.19094230000000001</v>
      </c>
      <c r="N549" s="129" t="b">
        <f t="shared" si="24"/>
        <v>1</v>
      </c>
      <c r="O549" s="129" t="b">
        <f t="shared" si="25"/>
        <v>1</v>
      </c>
      <c r="P549" s="129" t="b">
        <f t="shared" si="26"/>
        <v>1</v>
      </c>
    </row>
    <row r="550" spans="1:16" x14ac:dyDescent="0.25">
      <c r="A550" t="str">
        <f>'[1]Observed BMI30+ (200405-2008)'!C14</f>
        <v>BMI30+_Age1_period1_LA6_Observed</v>
      </c>
      <c r="B550">
        <f>'[1]Observed BMI30+ (200405-2008)'!E14</f>
        <v>0.15302489999999999</v>
      </c>
      <c r="C550">
        <f>'[1]Observed BMI30+ (200405-2008)'!G14</f>
        <v>0.12878829999999999</v>
      </c>
      <c r="D550">
        <f>'[1]Observed BMI30+ (200405-2008)'!H14</f>
        <v>0.17726159999999999</v>
      </c>
      <c r="J550" s="129" t="s">
        <v>664</v>
      </c>
      <c r="K550" s="129">
        <v>0.15302489999999999</v>
      </c>
      <c r="L550" s="129">
        <v>0.12878829999999999</v>
      </c>
      <c r="M550" s="129">
        <v>0.17726159999999999</v>
      </c>
      <c r="N550" s="129" t="b">
        <f t="shared" si="24"/>
        <v>1</v>
      </c>
      <c r="O550" s="129" t="b">
        <f t="shared" si="25"/>
        <v>1</v>
      </c>
      <c r="P550" s="129" t="b">
        <f t="shared" si="26"/>
        <v>1</v>
      </c>
    </row>
    <row r="551" spans="1:16" x14ac:dyDescent="0.25">
      <c r="A551" t="str">
        <f>'[1]Observed BMI30+ (200405-2008)'!C15</f>
        <v>BMI30+_Age1_period1_LA7_Observed</v>
      </c>
      <c r="B551">
        <f>'[1]Observed BMI30+ (200405-2008)'!E15</f>
        <v>0.13763220000000001</v>
      </c>
      <c r="C551">
        <f>'[1]Observed BMI30+ (200405-2008)'!G15</f>
        <v>0.1144826</v>
      </c>
      <c r="D551">
        <f>'[1]Observed BMI30+ (200405-2008)'!H15</f>
        <v>0.1607818</v>
      </c>
      <c r="J551" s="129" t="s">
        <v>665</v>
      </c>
      <c r="K551" s="129">
        <v>0.13763220000000001</v>
      </c>
      <c r="L551" s="129">
        <v>0.1144826</v>
      </c>
      <c r="M551" s="129">
        <v>0.1607818</v>
      </c>
      <c r="N551" s="129" t="b">
        <f t="shared" si="24"/>
        <v>1</v>
      </c>
      <c r="O551" s="129" t="b">
        <f t="shared" si="25"/>
        <v>1</v>
      </c>
      <c r="P551" s="129" t="b">
        <f t="shared" si="26"/>
        <v>1</v>
      </c>
    </row>
    <row r="552" spans="1:16" x14ac:dyDescent="0.25">
      <c r="A552" t="str">
        <f>'[1]Observed BMI30+ (200405-2008)'!C16</f>
        <v>BMI30+_Age1_period1_LA8_Observed</v>
      </c>
      <c r="B552">
        <f>'[1]Observed BMI30+ (200405-2008)'!E16</f>
        <v>0.13138910000000001</v>
      </c>
      <c r="C552">
        <f>'[1]Observed BMI30+ (200405-2008)'!G16</f>
        <v>0.1100226</v>
      </c>
      <c r="D552">
        <f>'[1]Observed BMI30+ (200405-2008)'!H16</f>
        <v>0.15275569999999999</v>
      </c>
      <c r="J552" s="129" t="s">
        <v>666</v>
      </c>
      <c r="K552" s="129">
        <v>0.13138910000000001</v>
      </c>
      <c r="L552" s="129">
        <v>0.1100226</v>
      </c>
      <c r="M552" s="129">
        <v>0.15275569999999999</v>
      </c>
      <c r="N552" s="129" t="b">
        <f t="shared" si="24"/>
        <v>1</v>
      </c>
      <c r="O552" s="129" t="b">
        <f t="shared" si="25"/>
        <v>1</v>
      </c>
      <c r="P552" s="129" t="b">
        <f t="shared" si="26"/>
        <v>1</v>
      </c>
    </row>
    <row r="553" spans="1:16" x14ac:dyDescent="0.25">
      <c r="A553" t="str">
        <f>'[1]Observed BMI30+ (200405-2008)'!C17</f>
        <v>BMI30+_Age1_period1_LA9_Observed</v>
      </c>
      <c r="B553">
        <f>'[1]Observed BMI30+ (200405-2008)'!E17</f>
        <v>0.1633288</v>
      </c>
      <c r="C553">
        <f>'[1]Observed BMI30+ (200405-2008)'!G17</f>
        <v>0.13087070000000001</v>
      </c>
      <c r="D553">
        <f>'[1]Observed BMI30+ (200405-2008)'!H17</f>
        <v>0.19578690000000001</v>
      </c>
      <c r="J553" s="129" t="s">
        <v>667</v>
      </c>
      <c r="K553" s="129">
        <v>0.1633288</v>
      </c>
      <c r="L553" s="129">
        <v>0.13087070000000001</v>
      </c>
      <c r="M553" s="129">
        <v>0.19578690000000001</v>
      </c>
      <c r="N553" s="129" t="b">
        <f t="shared" si="24"/>
        <v>1</v>
      </c>
      <c r="O553" s="129" t="b">
        <f t="shared" si="25"/>
        <v>1</v>
      </c>
      <c r="P553" s="129" t="b">
        <f t="shared" si="26"/>
        <v>1</v>
      </c>
    </row>
    <row r="554" spans="1:16" x14ac:dyDescent="0.25">
      <c r="A554" t="str">
        <f>'[1]Observed BMI30+ (200405-2008)'!C18</f>
        <v>BMI30+_Age1_period1_LA10_Observed</v>
      </c>
      <c r="B554">
        <f>'[1]Observed BMI30+ (200405-2008)'!E18</f>
        <v>0.16452990000000001</v>
      </c>
      <c r="C554">
        <f>'[1]Observed BMI30+ (200405-2008)'!G18</f>
        <v>0.1359284</v>
      </c>
      <c r="D554">
        <f>'[1]Observed BMI30+ (200405-2008)'!H18</f>
        <v>0.19313140000000001</v>
      </c>
      <c r="J554" s="129" t="s">
        <v>668</v>
      </c>
      <c r="K554" s="129">
        <v>0.16452990000000001</v>
      </c>
      <c r="L554" s="129">
        <v>0.1359284</v>
      </c>
      <c r="M554" s="129">
        <v>0.19313140000000001</v>
      </c>
      <c r="N554" s="129" t="b">
        <f t="shared" si="24"/>
        <v>1</v>
      </c>
      <c r="O554" s="129" t="b">
        <f t="shared" si="25"/>
        <v>1</v>
      </c>
      <c r="P554" s="129" t="b">
        <f t="shared" si="26"/>
        <v>1</v>
      </c>
    </row>
    <row r="555" spans="1:16" x14ac:dyDescent="0.25">
      <c r="A555" t="str">
        <f>'[1]Observed BMI30+ (200405-2008)'!C19</f>
        <v>BMI30+_Age1_period1_LA11_Observed</v>
      </c>
      <c r="B555">
        <f>'[1]Observed BMI30+ (200405-2008)'!E19</f>
        <v>0.1616686</v>
      </c>
      <c r="C555">
        <f>'[1]Observed BMI30+ (200405-2008)'!G19</f>
        <v>0.13374949999999999</v>
      </c>
      <c r="D555">
        <f>'[1]Observed BMI30+ (200405-2008)'!H19</f>
        <v>0.1895876</v>
      </c>
      <c r="J555" s="129" t="s">
        <v>669</v>
      </c>
      <c r="K555" s="129">
        <v>0.1616686</v>
      </c>
      <c r="L555" s="129">
        <v>0.13374949999999999</v>
      </c>
      <c r="M555" s="129">
        <v>0.1895876</v>
      </c>
      <c r="N555" s="129" t="b">
        <f t="shared" si="24"/>
        <v>1</v>
      </c>
      <c r="O555" s="129" t="b">
        <f t="shared" si="25"/>
        <v>1</v>
      </c>
      <c r="P555" s="129" t="b">
        <f t="shared" si="26"/>
        <v>1</v>
      </c>
    </row>
    <row r="556" spans="1:16" x14ac:dyDescent="0.25">
      <c r="A556" t="str">
        <f>'[1]Observed BMI30+ (200405-2008)'!C20</f>
        <v>BMI30+_Age1_period1_LA12_Observed</v>
      </c>
      <c r="B556">
        <f>'[1]Observed BMI30+ (200405-2008)'!E20</f>
        <v>0.21634529999999999</v>
      </c>
      <c r="C556">
        <f>'[1]Observed BMI30+ (200405-2008)'!G20</f>
        <v>0.1874683</v>
      </c>
      <c r="D556">
        <f>'[1]Observed BMI30+ (200405-2008)'!H20</f>
        <v>0.24522240000000001</v>
      </c>
      <c r="J556" s="129" t="s">
        <v>670</v>
      </c>
      <c r="K556" s="129">
        <v>0.21634529999999999</v>
      </c>
      <c r="L556" s="129">
        <v>0.1874683</v>
      </c>
      <c r="M556" s="129">
        <v>0.24522240000000001</v>
      </c>
      <c r="N556" s="129" t="b">
        <f t="shared" si="24"/>
        <v>1</v>
      </c>
      <c r="O556" s="129" t="b">
        <f t="shared" si="25"/>
        <v>1</v>
      </c>
      <c r="P556" s="129" t="b">
        <f t="shared" si="26"/>
        <v>1</v>
      </c>
    </row>
    <row r="557" spans="1:16" x14ac:dyDescent="0.25">
      <c r="A557" t="str">
        <f>'[1]Observed BMI30+ (200405-2008)'!C21</f>
        <v>BMI30+_Age1_period1_LA13_Observed</v>
      </c>
      <c r="B557">
        <f>'[1]Observed BMI30+ (200405-2008)'!E21</f>
        <v>0.1879403</v>
      </c>
      <c r="C557">
        <f>'[1]Observed BMI30+ (200405-2008)'!G21</f>
        <v>0.15583140000000001</v>
      </c>
      <c r="D557">
        <f>'[1]Observed BMI30+ (200405-2008)'!H21</f>
        <v>0.2200492</v>
      </c>
      <c r="J557" s="129" t="s">
        <v>671</v>
      </c>
      <c r="K557" s="129">
        <v>0.1879403</v>
      </c>
      <c r="L557" s="129">
        <v>0.15583140000000001</v>
      </c>
      <c r="M557" s="129">
        <v>0.2200492</v>
      </c>
      <c r="N557" s="129" t="b">
        <f t="shared" si="24"/>
        <v>1</v>
      </c>
      <c r="O557" s="129" t="b">
        <f t="shared" si="25"/>
        <v>1</v>
      </c>
      <c r="P557" s="129" t="b">
        <f t="shared" si="26"/>
        <v>1</v>
      </c>
    </row>
    <row r="558" spans="1:16" x14ac:dyDescent="0.25">
      <c r="A558" t="str">
        <f>'[1]Observed BMI30+ (200405-2008)'!C22</f>
        <v>BMI30+_Age1_period1_LA14_Observed</v>
      </c>
      <c r="B558">
        <f>'[1]Observed BMI30+ (200405-2008)'!E22</f>
        <v>0.1488911</v>
      </c>
      <c r="C558">
        <f>'[1]Observed BMI30+ (200405-2008)'!G22</f>
        <v>0.1206859</v>
      </c>
      <c r="D558">
        <f>'[1]Observed BMI30+ (200405-2008)'!H22</f>
        <v>0.17709630000000001</v>
      </c>
      <c r="J558" s="129" t="s">
        <v>672</v>
      </c>
      <c r="K558" s="129">
        <v>0.1488911</v>
      </c>
      <c r="L558" s="129">
        <v>0.1206859</v>
      </c>
      <c r="M558" s="129">
        <v>0.17709630000000001</v>
      </c>
      <c r="N558" s="129" t="b">
        <f t="shared" si="24"/>
        <v>1</v>
      </c>
      <c r="O558" s="129" t="b">
        <f t="shared" si="25"/>
        <v>1</v>
      </c>
      <c r="P558" s="129" t="b">
        <f t="shared" si="26"/>
        <v>1</v>
      </c>
    </row>
    <row r="559" spans="1:16" x14ac:dyDescent="0.25">
      <c r="A559" t="str">
        <f>'[1]Observed BMI30+ (200405-2008)'!C23</f>
        <v>BMI30+_Age1_period1_LA15_Observed</v>
      </c>
      <c r="B559">
        <f>'[1]Observed BMI30+ (200405-2008)'!E23</f>
        <v>0.1197338</v>
      </c>
      <c r="C559">
        <f>'[1]Observed BMI30+ (200405-2008)'!G23</f>
        <v>0.104051</v>
      </c>
      <c r="D559">
        <f>'[1]Observed BMI30+ (200405-2008)'!H23</f>
        <v>0.1354166</v>
      </c>
      <c r="J559" s="129" t="s">
        <v>673</v>
      </c>
      <c r="K559" s="129">
        <v>0.1197338</v>
      </c>
      <c r="L559" s="129">
        <v>0.104051</v>
      </c>
      <c r="M559" s="129">
        <v>0.1354166</v>
      </c>
      <c r="N559" s="129" t="b">
        <f t="shared" si="24"/>
        <v>1</v>
      </c>
      <c r="O559" s="129" t="b">
        <f t="shared" si="25"/>
        <v>1</v>
      </c>
      <c r="P559" s="129" t="b">
        <f t="shared" si="26"/>
        <v>1</v>
      </c>
    </row>
    <row r="560" spans="1:16" x14ac:dyDescent="0.25">
      <c r="A560" t="str">
        <f>'[1]Observed BMI30+ (200405-2008)'!C24</f>
        <v>BMI30+_Age1_period1_LA16_Observed</v>
      </c>
      <c r="B560">
        <f>'[1]Observed BMI30+ (200405-2008)'!E24</f>
        <v>0.20745140000000001</v>
      </c>
      <c r="C560">
        <f>'[1]Observed BMI30+ (200405-2008)'!G24</f>
        <v>0.18607009999999999</v>
      </c>
      <c r="D560">
        <f>'[1]Observed BMI30+ (200405-2008)'!H24</f>
        <v>0.2288327</v>
      </c>
      <c r="J560" s="129" t="s">
        <v>674</v>
      </c>
      <c r="K560" s="129">
        <v>0.20745140000000001</v>
      </c>
      <c r="L560" s="129">
        <v>0.18607009999999999</v>
      </c>
      <c r="M560" s="129">
        <v>0.2288327</v>
      </c>
      <c r="N560" s="129" t="b">
        <f t="shared" si="24"/>
        <v>1</v>
      </c>
      <c r="O560" s="129" t="b">
        <f t="shared" si="25"/>
        <v>1</v>
      </c>
      <c r="P560" s="129" t="b">
        <f t="shared" si="26"/>
        <v>1</v>
      </c>
    </row>
    <row r="561" spans="1:16" x14ac:dyDescent="0.25">
      <c r="A561" t="str">
        <f>'[1]Observed BMI30+ (200405-2008)'!C25</f>
        <v>BMI30+_Age1_period1_LA17_Observed</v>
      </c>
      <c r="B561">
        <f>'[1]Observed BMI30+ (200405-2008)'!E25</f>
        <v>0.18476619999999999</v>
      </c>
      <c r="C561">
        <f>'[1]Observed BMI30+ (200405-2008)'!G25</f>
        <v>0.15977540000000001</v>
      </c>
      <c r="D561">
        <f>'[1]Observed BMI30+ (200405-2008)'!H25</f>
        <v>0.2097571</v>
      </c>
      <c r="J561" s="129" t="s">
        <v>675</v>
      </c>
      <c r="K561" s="129">
        <v>0.18476619999999999</v>
      </c>
      <c r="L561" s="129">
        <v>0.15977540000000001</v>
      </c>
      <c r="M561" s="129">
        <v>0.2097571</v>
      </c>
      <c r="N561" s="129" t="b">
        <f t="shared" si="24"/>
        <v>1</v>
      </c>
      <c r="O561" s="129" t="b">
        <f t="shared" si="25"/>
        <v>1</v>
      </c>
      <c r="P561" s="129" t="b">
        <f t="shared" si="26"/>
        <v>1</v>
      </c>
    </row>
    <row r="562" spans="1:16" x14ac:dyDescent="0.25">
      <c r="A562" t="str">
        <f>'[1]Observed BMI30+ (200405-2008)'!C26</f>
        <v>BMI30+_Age1_period1_LA18_Observed</v>
      </c>
      <c r="B562">
        <f>'[1]Observed BMI30+ (200405-2008)'!E26</f>
        <v>0.2194439</v>
      </c>
      <c r="C562">
        <f>'[1]Observed BMI30+ (200405-2008)'!G26</f>
        <v>0.1918917</v>
      </c>
      <c r="D562">
        <f>'[1]Observed BMI30+ (200405-2008)'!H26</f>
        <v>0.2469961</v>
      </c>
      <c r="J562" s="129" t="s">
        <v>676</v>
      </c>
      <c r="K562" s="129">
        <v>0.2194439</v>
      </c>
      <c r="L562" s="129">
        <v>0.1918917</v>
      </c>
      <c r="M562" s="129">
        <v>0.2469961</v>
      </c>
      <c r="N562" s="129" t="b">
        <f t="shared" si="24"/>
        <v>1</v>
      </c>
      <c r="O562" s="129" t="b">
        <f t="shared" si="25"/>
        <v>1</v>
      </c>
      <c r="P562" s="129" t="b">
        <f t="shared" si="26"/>
        <v>1</v>
      </c>
    </row>
    <row r="563" spans="1:16" x14ac:dyDescent="0.25">
      <c r="A563" t="str">
        <f>'[1]Observed BMI30+ (200405-2008)'!C27</f>
        <v>BMI30+_Age1_period1_LA19_Observed</v>
      </c>
      <c r="B563">
        <f>'[1]Observed BMI30+ (200405-2008)'!E27</f>
        <v>0.2421605</v>
      </c>
      <c r="C563">
        <f>'[1]Observed BMI30+ (200405-2008)'!G27</f>
        <v>0.20757529999999999</v>
      </c>
      <c r="D563">
        <f>'[1]Observed BMI30+ (200405-2008)'!H27</f>
        <v>0.27674569999999998</v>
      </c>
      <c r="J563" s="129" t="s">
        <v>677</v>
      </c>
      <c r="K563" s="129">
        <v>0.2421605</v>
      </c>
      <c r="L563" s="129">
        <v>0.20757529999999999</v>
      </c>
      <c r="M563" s="129">
        <v>0.27674569999999998</v>
      </c>
      <c r="N563" s="129" t="b">
        <f t="shared" si="24"/>
        <v>1</v>
      </c>
      <c r="O563" s="129" t="b">
        <f t="shared" si="25"/>
        <v>1</v>
      </c>
      <c r="P563" s="129" t="b">
        <f t="shared" si="26"/>
        <v>1</v>
      </c>
    </row>
    <row r="564" spans="1:16" x14ac:dyDescent="0.25">
      <c r="A564" t="str">
        <f>'[1]Observed BMI30+ (200405-2008)'!C28</f>
        <v>BMI30+_Age1_period1_LA20_Observed</v>
      </c>
      <c r="B564">
        <f>'[1]Observed BMI30+ (200405-2008)'!E28</f>
        <v>0.21235599999999999</v>
      </c>
      <c r="C564">
        <f>'[1]Observed BMI30+ (200405-2008)'!G28</f>
        <v>0.1817918</v>
      </c>
      <c r="D564">
        <f>'[1]Observed BMI30+ (200405-2008)'!H28</f>
        <v>0.2429202</v>
      </c>
      <c r="J564" s="129" t="s">
        <v>678</v>
      </c>
      <c r="K564" s="129">
        <v>0.21235599999999999</v>
      </c>
      <c r="L564" s="129">
        <v>0.1817918</v>
      </c>
      <c r="M564" s="129">
        <v>0.2429202</v>
      </c>
      <c r="N564" s="129" t="b">
        <f t="shared" si="24"/>
        <v>1</v>
      </c>
      <c r="O564" s="129" t="b">
        <f t="shared" si="25"/>
        <v>1</v>
      </c>
      <c r="P564" s="129" t="b">
        <f t="shared" si="26"/>
        <v>1</v>
      </c>
    </row>
    <row r="565" spans="1:16" x14ac:dyDescent="0.25">
      <c r="A565" t="str">
        <f>'[1]Observed BMI30+ (200405-2008)'!C29</f>
        <v>BMI30+_Age1_period1_LA21_Observed</v>
      </c>
      <c r="B565">
        <f>'[1]Observed BMI30+ (200405-2008)'!E29</f>
        <v>0.13417490000000001</v>
      </c>
      <c r="C565">
        <f>'[1]Observed BMI30+ (200405-2008)'!G29</f>
        <v>0.10678219999999999</v>
      </c>
      <c r="D565">
        <f>'[1]Observed BMI30+ (200405-2008)'!H29</f>
        <v>0.16156760000000001</v>
      </c>
      <c r="J565" s="129" t="s">
        <v>679</v>
      </c>
      <c r="K565" s="129">
        <v>0.13417490000000001</v>
      </c>
      <c r="L565" s="129">
        <v>0.10678219999999999</v>
      </c>
      <c r="M565" s="129">
        <v>0.16156760000000001</v>
      </c>
      <c r="N565" s="129" t="b">
        <f t="shared" si="24"/>
        <v>1</v>
      </c>
      <c r="O565" s="129" t="b">
        <f t="shared" si="25"/>
        <v>1</v>
      </c>
      <c r="P565" s="129" t="b">
        <f t="shared" si="26"/>
        <v>1</v>
      </c>
    </row>
    <row r="566" spans="1:16" x14ac:dyDescent="0.25">
      <c r="A566" t="str">
        <f>'[1]Observed BMI30+ (200405-2008)'!C30</f>
        <v>BMI30+_Age1_period1_LA22_Observed</v>
      </c>
      <c r="B566">
        <f>'[1]Observed BMI30+ (200405-2008)'!E30</f>
        <v>0.2038027</v>
      </c>
      <c r="C566">
        <f>'[1]Observed BMI30+ (200405-2008)'!G30</f>
        <v>0.17623639999999999</v>
      </c>
      <c r="D566">
        <f>'[1]Observed BMI30+ (200405-2008)'!H30</f>
        <v>0.23136899999999999</v>
      </c>
      <c r="J566" s="129" t="s">
        <v>680</v>
      </c>
      <c r="K566" s="129">
        <v>0.2038027</v>
      </c>
      <c r="L566" s="129">
        <v>0.17623639999999999</v>
      </c>
      <c r="M566" s="129">
        <v>0.23136899999999999</v>
      </c>
      <c r="N566" s="129" t="b">
        <f t="shared" si="24"/>
        <v>1</v>
      </c>
      <c r="O566" s="129" t="b">
        <f t="shared" si="25"/>
        <v>1</v>
      </c>
      <c r="P566" s="129" t="b">
        <f t="shared" si="26"/>
        <v>1</v>
      </c>
    </row>
    <row r="567" spans="1:16" x14ac:dyDescent="0.25">
      <c r="A567" t="str">
        <f>'[1]Observed BMI30+ (200405-2008)'!C31</f>
        <v>BMI30+_Age1_period1_HB1_Observed</v>
      </c>
      <c r="B567">
        <f>'[1]Observed BMI30+ (200405-2008)'!E31</f>
        <v>0.1499105</v>
      </c>
      <c r="C567">
        <f>'[1]Observed BMI30+ (200405-2008)'!G31</f>
        <v>0.13889319999999999</v>
      </c>
      <c r="D567">
        <f>'[1]Observed BMI30+ (200405-2008)'!H31</f>
        <v>0.16092780000000001</v>
      </c>
      <c r="J567" s="129" t="s">
        <v>681</v>
      </c>
      <c r="K567" s="129">
        <v>0.1499105</v>
      </c>
      <c r="L567" s="129">
        <v>0.13889319999999999</v>
      </c>
      <c r="M567" s="129">
        <v>0.16092780000000001</v>
      </c>
      <c r="N567" s="129" t="b">
        <f t="shared" si="24"/>
        <v>1</v>
      </c>
      <c r="O567" s="129" t="b">
        <f t="shared" si="25"/>
        <v>1</v>
      </c>
      <c r="P567" s="129" t="b">
        <f t="shared" si="26"/>
        <v>1</v>
      </c>
    </row>
    <row r="568" spans="1:16" x14ac:dyDescent="0.25">
      <c r="A568" t="str">
        <f>'[1]Observed BMI30+ (200405-2008)'!C32</f>
        <v>BMI30+_Age1_period1_HB2_Observed</v>
      </c>
      <c r="B568">
        <f>'[1]Observed BMI30+ (200405-2008)'!E32</f>
        <v>0.1567935</v>
      </c>
      <c r="C568">
        <f>'[1]Observed BMI30+ (200405-2008)'!G32</f>
        <v>0.13937540000000001</v>
      </c>
      <c r="D568">
        <f>'[1]Observed BMI30+ (200405-2008)'!H32</f>
        <v>0.1742117</v>
      </c>
      <c r="J568" s="129" t="s">
        <v>682</v>
      </c>
      <c r="K568" s="129">
        <v>0.1567935</v>
      </c>
      <c r="L568" s="129">
        <v>0.13937540000000001</v>
      </c>
      <c r="M568" s="129">
        <v>0.1742117</v>
      </c>
      <c r="N568" s="129" t="b">
        <f t="shared" si="24"/>
        <v>1</v>
      </c>
      <c r="O568" s="129" t="b">
        <f t="shared" si="25"/>
        <v>1</v>
      </c>
      <c r="P568" s="129" t="b">
        <f t="shared" si="26"/>
        <v>1</v>
      </c>
    </row>
    <row r="569" spans="1:16" x14ac:dyDescent="0.25">
      <c r="A569" t="str">
        <f>'[1]Observed BMI30+ (200405-2008)'!C33</f>
        <v>BMI30+_Age1_period1_HB3_Observed</v>
      </c>
      <c r="B569">
        <f>'[1]Observed BMI30+ (200405-2008)'!E33</f>
        <v>0.13763220000000001</v>
      </c>
      <c r="C569">
        <f>'[1]Observed BMI30+ (200405-2008)'!G33</f>
        <v>0.1144826</v>
      </c>
      <c r="D569">
        <f>'[1]Observed BMI30+ (200405-2008)'!H33</f>
        <v>0.1607818</v>
      </c>
      <c r="J569" s="129" t="s">
        <v>683</v>
      </c>
      <c r="K569" s="129">
        <v>0.13763220000000001</v>
      </c>
      <c r="L569" s="129">
        <v>0.1144826</v>
      </c>
      <c r="M569" s="129">
        <v>0.1607818</v>
      </c>
      <c r="N569" s="129" t="b">
        <f t="shared" si="24"/>
        <v>1</v>
      </c>
      <c r="O569" s="129" t="b">
        <f t="shared" si="25"/>
        <v>1</v>
      </c>
      <c r="P569" s="129" t="b">
        <f t="shared" si="26"/>
        <v>1</v>
      </c>
    </row>
    <row r="570" spans="1:16" x14ac:dyDescent="0.25">
      <c r="A570" t="str">
        <f>'[1]Observed BMI30+ (200405-2008)'!C34</f>
        <v>BMI30+_Age1_period1_HB4_Observed</v>
      </c>
      <c r="B570">
        <f>'[1]Observed BMI30+ (200405-2008)'!E34</f>
        <v>0.1835223</v>
      </c>
      <c r="C570">
        <f>'[1]Observed BMI30+ (200405-2008)'!G34</f>
        <v>0.16530839999999999</v>
      </c>
      <c r="D570">
        <f>'[1]Observed BMI30+ (200405-2008)'!H34</f>
        <v>0.2017362</v>
      </c>
      <c r="J570" s="129" t="s">
        <v>684</v>
      </c>
      <c r="K570" s="129">
        <v>0.1835223</v>
      </c>
      <c r="L570" s="129">
        <v>0.16530839999999999</v>
      </c>
      <c r="M570" s="129">
        <v>0.2017362</v>
      </c>
      <c r="N570" s="129" t="b">
        <f t="shared" si="24"/>
        <v>1</v>
      </c>
      <c r="O570" s="129" t="b">
        <f t="shared" si="25"/>
        <v>1</v>
      </c>
      <c r="P570" s="129" t="b">
        <f t="shared" si="26"/>
        <v>1</v>
      </c>
    </row>
    <row r="571" spans="1:16" x14ac:dyDescent="0.25">
      <c r="A571" t="str">
        <f>'[1]Observed BMI30+ (200405-2008)'!C35</f>
        <v>BMI30+_Age1_period1_HB5_Observed</v>
      </c>
      <c r="B571">
        <f>'[1]Observed BMI30+ (200405-2008)'!E35</f>
        <v>0.20316380000000001</v>
      </c>
      <c r="C571">
        <f>'[1]Observed BMI30+ (200405-2008)'!G35</f>
        <v>0.18523429999999999</v>
      </c>
      <c r="D571">
        <f>'[1]Observed BMI30+ (200405-2008)'!H35</f>
        <v>0.22109319999999999</v>
      </c>
      <c r="J571" s="129" t="s">
        <v>685</v>
      </c>
      <c r="K571" s="129">
        <v>0.20316380000000001</v>
      </c>
      <c r="L571" s="129">
        <v>0.18523429999999999</v>
      </c>
      <c r="M571" s="129">
        <v>0.22109319999999999</v>
      </c>
      <c r="N571" s="129" t="b">
        <f t="shared" si="24"/>
        <v>1</v>
      </c>
      <c r="O571" s="129" t="b">
        <f t="shared" si="25"/>
        <v>1</v>
      </c>
      <c r="P571" s="129" t="b">
        <f t="shared" si="26"/>
        <v>1</v>
      </c>
    </row>
    <row r="572" spans="1:16" x14ac:dyDescent="0.25">
      <c r="A572" t="str">
        <f>'[1]Observed BMI30+ (200405-2008)'!C36</f>
        <v>BMI30+_Age1_period1_HB6_Observed</v>
      </c>
      <c r="B572">
        <f>'[1]Observed BMI30+ (200405-2008)'!E36</f>
        <v>0.1267353</v>
      </c>
      <c r="C572">
        <f>'[1]Observed BMI30+ (200405-2008)'!G36</f>
        <v>0.1128089</v>
      </c>
      <c r="D572">
        <f>'[1]Observed BMI30+ (200405-2008)'!H36</f>
        <v>0.1406617</v>
      </c>
      <c r="J572" s="129" t="s">
        <v>686</v>
      </c>
      <c r="K572" s="129">
        <v>0.1267353</v>
      </c>
      <c r="L572" s="129">
        <v>0.1128089</v>
      </c>
      <c r="M572" s="129">
        <v>0.1406617</v>
      </c>
      <c r="N572" s="129" t="b">
        <f t="shared" si="24"/>
        <v>1</v>
      </c>
      <c r="O572" s="129" t="b">
        <f t="shared" si="25"/>
        <v>1</v>
      </c>
      <c r="P572" s="129" t="b">
        <f t="shared" si="26"/>
        <v>1</v>
      </c>
    </row>
    <row r="573" spans="1:16" x14ac:dyDescent="0.25">
      <c r="A573" t="str">
        <f>'[1]Observed BMI30+ (200405-2008)'!C37</f>
        <v>BMI30+_Age1_period1_HB7_Observed</v>
      </c>
      <c r="B573">
        <f>'[1]Observed BMI30+ (200405-2008)'!E37</f>
        <v>0.2050776</v>
      </c>
      <c r="C573">
        <f>'[1]Observed BMI30+ (200405-2008)'!G37</f>
        <v>0.19132170000000001</v>
      </c>
      <c r="D573">
        <f>'[1]Observed BMI30+ (200405-2008)'!H37</f>
        <v>0.21883349999999999</v>
      </c>
      <c r="J573" s="129" t="s">
        <v>687</v>
      </c>
      <c r="K573" s="129">
        <v>0.2050776</v>
      </c>
      <c r="L573" s="129">
        <v>0.19132170000000001</v>
      </c>
      <c r="M573" s="129">
        <v>0.21883349999999999</v>
      </c>
      <c r="N573" s="129" t="b">
        <f t="shared" si="24"/>
        <v>1</v>
      </c>
      <c r="O573" s="129" t="b">
        <f t="shared" si="25"/>
        <v>1</v>
      </c>
      <c r="P573" s="129" t="b">
        <f t="shared" si="26"/>
        <v>1</v>
      </c>
    </row>
    <row r="574" spans="1:16" x14ac:dyDescent="0.25">
      <c r="A574" t="str">
        <f>'[1]Observed BMI30+ (200405-2008)'!C38</f>
        <v>BMI30+_Age1_period1_Wales_Observed</v>
      </c>
      <c r="B574">
        <f>'[1]Observed BMI30+ (200405-2008)'!E38</f>
        <v>0.16739899999999999</v>
      </c>
      <c r="C574">
        <f>'[1]Observed BMI30+ (200405-2008)'!G38</f>
        <v>0.1612238</v>
      </c>
      <c r="D574">
        <f>'[1]Observed BMI30+ (200405-2008)'!H38</f>
        <v>0.17357429999999999</v>
      </c>
      <c r="J574" s="129" t="s">
        <v>688</v>
      </c>
      <c r="K574" s="129">
        <v>0.16739899999999999</v>
      </c>
      <c r="L574" s="129">
        <v>0.1612238</v>
      </c>
      <c r="M574" s="129">
        <v>0.17357429999999999</v>
      </c>
      <c r="N574" s="129" t="b">
        <f t="shared" si="24"/>
        <v>1</v>
      </c>
      <c r="O574" s="129" t="b">
        <f t="shared" si="25"/>
        <v>1</v>
      </c>
      <c r="P574" s="129" t="b">
        <f t="shared" si="26"/>
        <v>1</v>
      </c>
    </row>
    <row r="575" spans="1:16" x14ac:dyDescent="0.25">
      <c r="A575" t="str">
        <f>'[1]Observed BMI30+ (200405-2008)'!C47</f>
        <v>BMI30+_Age2_period1_LA1_Observed</v>
      </c>
      <c r="B575">
        <f>'[1]Observed BMI30+ (200405-2008)'!E47</f>
        <v>0.20058599999999999</v>
      </c>
      <c r="C575">
        <f>'[1]Observed BMI30+ (200405-2008)'!G47</f>
        <v>0.17351249999999999</v>
      </c>
      <c r="D575">
        <f>'[1]Observed BMI30+ (200405-2008)'!H47</f>
        <v>0.22765959999999999</v>
      </c>
      <c r="J575" s="129" t="s">
        <v>689</v>
      </c>
      <c r="K575" s="129">
        <v>0.20058599999999999</v>
      </c>
      <c r="L575" s="129">
        <v>0.17351249999999999</v>
      </c>
      <c r="M575" s="129">
        <v>0.22765959999999999</v>
      </c>
      <c r="N575" s="129" t="b">
        <f t="shared" si="24"/>
        <v>1</v>
      </c>
      <c r="O575" s="129" t="b">
        <f t="shared" si="25"/>
        <v>1</v>
      </c>
      <c r="P575" s="129" t="b">
        <f t="shared" si="26"/>
        <v>1</v>
      </c>
    </row>
    <row r="576" spans="1:16" x14ac:dyDescent="0.25">
      <c r="A576" t="str">
        <f>'[1]Observed BMI30+ (200405-2008)'!C48</f>
        <v>BMI30+_Age2_period1_LA2_Observed</v>
      </c>
      <c r="B576">
        <f>'[1]Observed BMI30+ (200405-2008)'!E48</f>
        <v>0.23773649999999999</v>
      </c>
      <c r="C576">
        <f>'[1]Observed BMI30+ (200405-2008)'!G48</f>
        <v>0.20361319999999999</v>
      </c>
      <c r="D576">
        <f>'[1]Observed BMI30+ (200405-2008)'!H48</f>
        <v>0.27185979999999998</v>
      </c>
      <c r="J576" s="129" t="s">
        <v>690</v>
      </c>
      <c r="K576" s="129">
        <v>0.23773649999999999</v>
      </c>
      <c r="L576" s="129">
        <v>0.20361319999999999</v>
      </c>
      <c r="M576" s="129">
        <v>0.27185979999999998</v>
      </c>
      <c r="N576" s="129" t="b">
        <f t="shared" si="24"/>
        <v>1</v>
      </c>
      <c r="O576" s="129" t="b">
        <f t="shared" si="25"/>
        <v>1</v>
      </c>
      <c r="P576" s="129" t="b">
        <f t="shared" si="26"/>
        <v>1</v>
      </c>
    </row>
    <row r="577" spans="1:16" x14ac:dyDescent="0.25">
      <c r="A577" t="str">
        <f>'[1]Observed BMI30+ (200405-2008)'!C49</f>
        <v>BMI30+_Age2_period1_LA3_Observed</v>
      </c>
      <c r="B577">
        <f>'[1]Observed BMI30+ (200405-2008)'!E49</f>
        <v>0.20149739999999999</v>
      </c>
      <c r="C577">
        <f>'[1]Observed BMI30+ (200405-2008)'!G49</f>
        <v>0.17239550000000001</v>
      </c>
      <c r="D577">
        <f>'[1]Observed BMI30+ (200405-2008)'!H49</f>
        <v>0.23059930000000001</v>
      </c>
      <c r="J577" s="129" t="s">
        <v>691</v>
      </c>
      <c r="K577" s="129">
        <v>0.20149739999999999</v>
      </c>
      <c r="L577" s="129">
        <v>0.17239550000000001</v>
      </c>
      <c r="M577" s="129">
        <v>0.23059930000000001</v>
      </c>
      <c r="N577" s="129" t="b">
        <f t="shared" si="24"/>
        <v>1</v>
      </c>
      <c r="O577" s="129" t="b">
        <f t="shared" si="25"/>
        <v>1</v>
      </c>
      <c r="P577" s="129" t="b">
        <f t="shared" si="26"/>
        <v>1</v>
      </c>
    </row>
    <row r="578" spans="1:16" x14ac:dyDescent="0.25">
      <c r="A578" t="str">
        <f>'[1]Observed BMI30+ (200405-2008)'!C50</f>
        <v>BMI30+_Age2_period1_LA4_Observed</v>
      </c>
      <c r="B578">
        <f>'[1]Observed BMI30+ (200405-2008)'!E50</f>
        <v>0.2323529</v>
      </c>
      <c r="C578">
        <f>'[1]Observed BMI30+ (200405-2008)'!G50</f>
        <v>0.2039242</v>
      </c>
      <c r="D578">
        <f>'[1]Observed BMI30+ (200405-2008)'!H50</f>
        <v>0.2607816</v>
      </c>
      <c r="J578" s="129" t="s">
        <v>692</v>
      </c>
      <c r="K578" s="129">
        <v>0.2323529</v>
      </c>
      <c r="L578" s="129">
        <v>0.2039242</v>
      </c>
      <c r="M578" s="129">
        <v>0.2607816</v>
      </c>
      <c r="N578" s="129" t="b">
        <f t="shared" si="24"/>
        <v>1</v>
      </c>
      <c r="O578" s="129" t="b">
        <f t="shared" si="25"/>
        <v>1</v>
      </c>
      <c r="P578" s="129" t="b">
        <f t="shared" si="26"/>
        <v>1</v>
      </c>
    </row>
    <row r="579" spans="1:16" x14ac:dyDescent="0.25">
      <c r="A579" t="str">
        <f>'[1]Observed BMI30+ (200405-2008)'!C51</f>
        <v>BMI30+_Age2_period1_LA5_Observed</v>
      </c>
      <c r="B579">
        <f>'[1]Observed BMI30+ (200405-2008)'!E51</f>
        <v>0.22755349999999999</v>
      </c>
      <c r="C579">
        <f>'[1]Observed BMI30+ (200405-2008)'!G51</f>
        <v>0.19953560000000001</v>
      </c>
      <c r="D579">
        <f>'[1]Observed BMI30+ (200405-2008)'!H51</f>
        <v>0.2555714</v>
      </c>
      <c r="J579" s="129" t="s">
        <v>693</v>
      </c>
      <c r="K579" s="129">
        <v>0.22755349999999999</v>
      </c>
      <c r="L579" s="129">
        <v>0.19953560000000001</v>
      </c>
      <c r="M579" s="129">
        <v>0.2555714</v>
      </c>
      <c r="N579" s="129" t="b">
        <f t="shared" si="24"/>
        <v>1</v>
      </c>
      <c r="O579" s="129" t="b">
        <f t="shared" si="25"/>
        <v>1</v>
      </c>
      <c r="P579" s="129" t="b">
        <f t="shared" si="26"/>
        <v>1</v>
      </c>
    </row>
    <row r="580" spans="1:16" x14ac:dyDescent="0.25">
      <c r="A580" t="str">
        <f>'[1]Observed BMI30+ (200405-2008)'!C52</f>
        <v>BMI30+_Age2_period1_LA6_Observed</v>
      </c>
      <c r="B580">
        <f>'[1]Observed BMI30+ (200405-2008)'!E52</f>
        <v>0.2237722</v>
      </c>
      <c r="C580">
        <f>'[1]Observed BMI30+ (200405-2008)'!G52</f>
        <v>0.1951225</v>
      </c>
      <c r="D580">
        <f>'[1]Observed BMI30+ (200405-2008)'!H52</f>
        <v>0.25242189999999998</v>
      </c>
      <c r="J580" s="129" t="s">
        <v>694</v>
      </c>
      <c r="K580" s="129">
        <v>0.2237722</v>
      </c>
      <c r="L580" s="129">
        <v>0.1951225</v>
      </c>
      <c r="M580" s="129">
        <v>0.25242189999999998</v>
      </c>
      <c r="N580" s="129" t="b">
        <f t="shared" si="24"/>
        <v>1</v>
      </c>
      <c r="O580" s="129" t="b">
        <f t="shared" si="25"/>
        <v>1</v>
      </c>
      <c r="P580" s="129" t="b">
        <f t="shared" si="26"/>
        <v>1</v>
      </c>
    </row>
    <row r="581" spans="1:16" x14ac:dyDescent="0.25">
      <c r="A581" t="str">
        <f>'[1]Observed BMI30+ (200405-2008)'!C53</f>
        <v>BMI30+_Age2_period1_LA7_Observed</v>
      </c>
      <c r="B581">
        <f>'[1]Observed BMI30+ (200405-2008)'!E53</f>
        <v>0.2078603</v>
      </c>
      <c r="C581">
        <f>'[1]Observed BMI30+ (200405-2008)'!G53</f>
        <v>0.1784714</v>
      </c>
      <c r="D581">
        <f>'[1]Observed BMI30+ (200405-2008)'!H53</f>
        <v>0.23724919999999999</v>
      </c>
      <c r="J581" s="129" t="s">
        <v>695</v>
      </c>
      <c r="K581" s="129">
        <v>0.2078603</v>
      </c>
      <c r="L581" s="129">
        <v>0.1784714</v>
      </c>
      <c r="M581" s="129">
        <v>0.23724919999999999</v>
      </c>
      <c r="N581" s="129" t="b">
        <f t="shared" ref="N581:N644" si="27">J581=A581</f>
        <v>1</v>
      </c>
      <c r="O581" s="129" t="b">
        <f t="shared" ref="O581:O644" si="28">K581=B581</f>
        <v>1</v>
      </c>
      <c r="P581" s="129" t="b">
        <f t="shared" ref="P581:P644" si="29">K581=VLOOKUP(J581,$A$4:$B$724,2,FALSE)</f>
        <v>1</v>
      </c>
    </row>
    <row r="582" spans="1:16" x14ac:dyDescent="0.25">
      <c r="A582" t="str">
        <f>'[1]Observed BMI30+ (200405-2008)'!C54</f>
        <v>BMI30+_Age2_period1_LA8_Observed</v>
      </c>
      <c r="B582">
        <f>'[1]Observed BMI30+ (200405-2008)'!E54</f>
        <v>0.21272849999999999</v>
      </c>
      <c r="C582">
        <f>'[1]Observed BMI30+ (200405-2008)'!G54</f>
        <v>0.18555859999999999</v>
      </c>
      <c r="D582">
        <f>'[1]Observed BMI30+ (200405-2008)'!H54</f>
        <v>0.23989849999999999</v>
      </c>
      <c r="J582" s="129" t="s">
        <v>696</v>
      </c>
      <c r="K582" s="129">
        <v>0.21272849999999999</v>
      </c>
      <c r="L582" s="129">
        <v>0.18555859999999999</v>
      </c>
      <c r="M582" s="129">
        <v>0.23989849999999999</v>
      </c>
      <c r="N582" s="129" t="b">
        <f t="shared" si="27"/>
        <v>1</v>
      </c>
      <c r="O582" s="129" t="b">
        <f t="shared" si="28"/>
        <v>1</v>
      </c>
      <c r="P582" s="129" t="b">
        <f t="shared" si="29"/>
        <v>1</v>
      </c>
    </row>
    <row r="583" spans="1:16" x14ac:dyDescent="0.25">
      <c r="A583" t="str">
        <f>'[1]Observed BMI30+ (200405-2008)'!C55</f>
        <v>BMI30+_Age2_period1_LA9_Observed</v>
      </c>
      <c r="B583">
        <f>'[1]Observed BMI30+ (200405-2008)'!E55</f>
        <v>0.2540886</v>
      </c>
      <c r="C583">
        <f>'[1]Observed BMI30+ (200405-2008)'!G55</f>
        <v>0.2255788</v>
      </c>
      <c r="D583">
        <f>'[1]Observed BMI30+ (200405-2008)'!H55</f>
        <v>0.28259840000000003</v>
      </c>
      <c r="J583" s="129" t="s">
        <v>697</v>
      </c>
      <c r="K583" s="129">
        <v>0.2540886</v>
      </c>
      <c r="L583" s="129">
        <v>0.2255788</v>
      </c>
      <c r="M583" s="129">
        <v>0.28259840000000003</v>
      </c>
      <c r="N583" s="129" t="b">
        <f t="shared" si="27"/>
        <v>1</v>
      </c>
      <c r="O583" s="129" t="b">
        <f t="shared" si="28"/>
        <v>1</v>
      </c>
      <c r="P583" s="129" t="b">
        <f t="shared" si="29"/>
        <v>1</v>
      </c>
    </row>
    <row r="584" spans="1:16" x14ac:dyDescent="0.25">
      <c r="A584" t="str">
        <f>'[1]Observed BMI30+ (200405-2008)'!C56</f>
        <v>BMI30+_Age2_period1_LA10_Observed</v>
      </c>
      <c r="B584">
        <f>'[1]Observed BMI30+ (200405-2008)'!E56</f>
        <v>0.24248449999999999</v>
      </c>
      <c r="C584">
        <f>'[1]Observed BMI30+ (200405-2008)'!G56</f>
        <v>0.21536549999999999</v>
      </c>
      <c r="D584">
        <f>'[1]Observed BMI30+ (200405-2008)'!H56</f>
        <v>0.2696035</v>
      </c>
      <c r="J584" s="129" t="s">
        <v>698</v>
      </c>
      <c r="K584" s="129">
        <v>0.24248449999999999</v>
      </c>
      <c r="L584" s="129">
        <v>0.21536549999999999</v>
      </c>
      <c r="M584" s="129">
        <v>0.2696035</v>
      </c>
      <c r="N584" s="129" t="b">
        <f t="shared" si="27"/>
        <v>1</v>
      </c>
      <c r="O584" s="129" t="b">
        <f t="shared" si="28"/>
        <v>1</v>
      </c>
      <c r="P584" s="129" t="b">
        <f t="shared" si="29"/>
        <v>1</v>
      </c>
    </row>
    <row r="585" spans="1:16" x14ac:dyDescent="0.25">
      <c r="A585" t="str">
        <f>'[1]Observed BMI30+ (200405-2008)'!C57</f>
        <v>BMI30+_Age2_period1_LA11_Observed</v>
      </c>
      <c r="B585">
        <f>'[1]Observed BMI30+ (200405-2008)'!E57</f>
        <v>0.25548330000000002</v>
      </c>
      <c r="C585">
        <f>'[1]Observed BMI30+ (200405-2008)'!G57</f>
        <v>0.23029279999999999</v>
      </c>
      <c r="D585">
        <f>'[1]Observed BMI30+ (200405-2008)'!H57</f>
        <v>0.28067370000000003</v>
      </c>
      <c r="J585" s="129" t="s">
        <v>699</v>
      </c>
      <c r="K585" s="129">
        <v>0.25548330000000002</v>
      </c>
      <c r="L585" s="129">
        <v>0.23029279999999999</v>
      </c>
      <c r="M585" s="129">
        <v>0.28067370000000003</v>
      </c>
      <c r="N585" s="129" t="b">
        <f t="shared" si="27"/>
        <v>1</v>
      </c>
      <c r="O585" s="129" t="b">
        <f t="shared" si="28"/>
        <v>1</v>
      </c>
      <c r="P585" s="129" t="b">
        <f t="shared" si="29"/>
        <v>1</v>
      </c>
    </row>
    <row r="586" spans="1:16" x14ac:dyDescent="0.25">
      <c r="A586" t="str">
        <f>'[1]Observed BMI30+ (200405-2008)'!C58</f>
        <v>BMI30+_Age2_period1_LA12_Observed</v>
      </c>
      <c r="B586">
        <f>'[1]Observed BMI30+ (200405-2008)'!E58</f>
        <v>0.27640619999999999</v>
      </c>
      <c r="C586">
        <f>'[1]Observed BMI30+ (200405-2008)'!G58</f>
        <v>0.24251610000000001</v>
      </c>
      <c r="D586">
        <f>'[1]Observed BMI30+ (200405-2008)'!H58</f>
        <v>0.31029620000000002</v>
      </c>
      <c r="J586" s="129" t="s">
        <v>700</v>
      </c>
      <c r="K586" s="129">
        <v>0.27640619999999999</v>
      </c>
      <c r="L586" s="129">
        <v>0.24251610000000001</v>
      </c>
      <c r="M586" s="129">
        <v>0.31029620000000002</v>
      </c>
      <c r="N586" s="129" t="b">
        <f t="shared" si="27"/>
        <v>1</v>
      </c>
      <c r="O586" s="129" t="b">
        <f t="shared" si="28"/>
        <v>1</v>
      </c>
      <c r="P586" s="129" t="b">
        <f t="shared" si="29"/>
        <v>1</v>
      </c>
    </row>
    <row r="587" spans="1:16" x14ac:dyDescent="0.25">
      <c r="A587" t="str">
        <f>'[1]Observed BMI30+ (200405-2008)'!C59</f>
        <v>BMI30+_Age2_period1_LA13_Observed</v>
      </c>
      <c r="B587">
        <f>'[1]Observed BMI30+ (200405-2008)'!E59</f>
        <v>0.25038890000000003</v>
      </c>
      <c r="C587">
        <f>'[1]Observed BMI30+ (200405-2008)'!G59</f>
        <v>0.21940200000000001</v>
      </c>
      <c r="D587">
        <f>'[1]Observed BMI30+ (200405-2008)'!H59</f>
        <v>0.28137580000000001</v>
      </c>
      <c r="J587" s="129" t="s">
        <v>701</v>
      </c>
      <c r="K587" s="129">
        <v>0.25038890000000003</v>
      </c>
      <c r="L587" s="129">
        <v>0.21940200000000001</v>
      </c>
      <c r="M587" s="129">
        <v>0.28137580000000001</v>
      </c>
      <c r="N587" s="129" t="b">
        <f t="shared" si="27"/>
        <v>1</v>
      </c>
      <c r="O587" s="129" t="b">
        <f t="shared" si="28"/>
        <v>1</v>
      </c>
      <c r="P587" s="129" t="b">
        <f t="shared" si="29"/>
        <v>1</v>
      </c>
    </row>
    <row r="588" spans="1:16" x14ac:dyDescent="0.25">
      <c r="A588" t="str">
        <f>'[1]Observed BMI30+ (200405-2008)'!C60</f>
        <v>BMI30+_Age2_period1_LA14_Observed</v>
      </c>
      <c r="B588">
        <f>'[1]Observed BMI30+ (200405-2008)'!E60</f>
        <v>0.2025487</v>
      </c>
      <c r="C588">
        <f>'[1]Observed BMI30+ (200405-2008)'!G60</f>
        <v>0.172316</v>
      </c>
      <c r="D588">
        <f>'[1]Observed BMI30+ (200405-2008)'!H60</f>
        <v>0.2327815</v>
      </c>
      <c r="J588" s="129" t="s">
        <v>702</v>
      </c>
      <c r="K588" s="129">
        <v>0.2025487</v>
      </c>
      <c r="L588" s="129">
        <v>0.172316</v>
      </c>
      <c r="M588" s="129">
        <v>0.2327815</v>
      </c>
      <c r="N588" s="129" t="b">
        <f t="shared" si="27"/>
        <v>1</v>
      </c>
      <c r="O588" s="129" t="b">
        <f t="shared" si="28"/>
        <v>1</v>
      </c>
      <c r="P588" s="129" t="b">
        <f t="shared" si="29"/>
        <v>1</v>
      </c>
    </row>
    <row r="589" spans="1:16" x14ac:dyDescent="0.25">
      <c r="A589" t="str">
        <f>'[1]Observed BMI30+ (200405-2008)'!C61</f>
        <v>BMI30+_Age2_period1_LA15_Observed</v>
      </c>
      <c r="B589">
        <f>'[1]Observed BMI30+ (200405-2008)'!E61</f>
        <v>0.22847580000000001</v>
      </c>
      <c r="C589">
        <f>'[1]Observed BMI30+ (200405-2008)'!G61</f>
        <v>0.20244100000000001</v>
      </c>
      <c r="D589">
        <f>'[1]Observed BMI30+ (200405-2008)'!H61</f>
        <v>0.25451059999999998</v>
      </c>
      <c r="J589" s="129" t="s">
        <v>703</v>
      </c>
      <c r="K589" s="129">
        <v>0.22847580000000001</v>
      </c>
      <c r="L589" s="129">
        <v>0.20244100000000001</v>
      </c>
      <c r="M589" s="129">
        <v>0.25451059999999998</v>
      </c>
      <c r="N589" s="129" t="b">
        <f t="shared" si="27"/>
        <v>1</v>
      </c>
      <c r="O589" s="129" t="b">
        <f t="shared" si="28"/>
        <v>1</v>
      </c>
      <c r="P589" s="129" t="b">
        <f t="shared" si="29"/>
        <v>1</v>
      </c>
    </row>
    <row r="590" spans="1:16" x14ac:dyDescent="0.25">
      <c r="A590" t="str">
        <f>'[1]Observed BMI30+ (200405-2008)'!C62</f>
        <v>BMI30+_Age2_period1_LA16_Observed</v>
      </c>
      <c r="B590">
        <f>'[1]Observed BMI30+ (200405-2008)'!E62</f>
        <v>0.31102950000000001</v>
      </c>
      <c r="C590">
        <f>'[1]Observed BMI30+ (200405-2008)'!G62</f>
        <v>0.28244370000000002</v>
      </c>
      <c r="D590">
        <f>'[1]Observed BMI30+ (200405-2008)'!H62</f>
        <v>0.33961540000000001</v>
      </c>
      <c r="J590" s="129" t="s">
        <v>704</v>
      </c>
      <c r="K590" s="129">
        <v>0.31102950000000001</v>
      </c>
      <c r="L590" s="129">
        <v>0.28244370000000002</v>
      </c>
      <c r="M590" s="129">
        <v>0.33961540000000001</v>
      </c>
      <c r="N590" s="129" t="b">
        <f t="shared" si="27"/>
        <v>1</v>
      </c>
      <c r="O590" s="129" t="b">
        <f t="shared" si="28"/>
        <v>1</v>
      </c>
      <c r="P590" s="129" t="b">
        <f t="shared" si="29"/>
        <v>1</v>
      </c>
    </row>
    <row r="591" spans="1:16" x14ac:dyDescent="0.25">
      <c r="A591" t="str">
        <f>'[1]Observed BMI30+ (200405-2008)'!C63</f>
        <v>BMI30+_Age2_period1_LA17_Observed</v>
      </c>
      <c r="B591">
        <f>'[1]Observed BMI30+ (200405-2008)'!E63</f>
        <v>0.26565739999999999</v>
      </c>
      <c r="C591">
        <f>'[1]Observed BMI30+ (200405-2008)'!G63</f>
        <v>0.23299439999999999</v>
      </c>
      <c r="D591">
        <f>'[1]Observed BMI30+ (200405-2008)'!H63</f>
        <v>0.29832029999999998</v>
      </c>
      <c r="J591" s="129" t="s">
        <v>705</v>
      </c>
      <c r="K591" s="129">
        <v>0.26565739999999999</v>
      </c>
      <c r="L591" s="129">
        <v>0.23299439999999999</v>
      </c>
      <c r="M591" s="129">
        <v>0.29832029999999998</v>
      </c>
      <c r="N591" s="129" t="b">
        <f t="shared" si="27"/>
        <v>1</v>
      </c>
      <c r="O591" s="129" t="b">
        <f t="shared" si="28"/>
        <v>1</v>
      </c>
      <c r="P591" s="129" t="b">
        <f t="shared" si="29"/>
        <v>1</v>
      </c>
    </row>
    <row r="592" spans="1:16" x14ac:dyDescent="0.25">
      <c r="A592" t="str">
        <f>'[1]Observed BMI30+ (200405-2008)'!C64</f>
        <v>BMI30+_Age2_period1_LA18_Observed</v>
      </c>
      <c r="B592">
        <f>'[1]Observed BMI30+ (200405-2008)'!E64</f>
        <v>0.27405200000000002</v>
      </c>
      <c r="C592">
        <f>'[1]Observed BMI30+ (200405-2008)'!G64</f>
        <v>0.24020730000000001</v>
      </c>
      <c r="D592">
        <f>'[1]Observed BMI30+ (200405-2008)'!H64</f>
        <v>0.30789670000000002</v>
      </c>
      <c r="J592" s="129" t="s">
        <v>706</v>
      </c>
      <c r="K592" s="129">
        <v>0.27405200000000002</v>
      </c>
      <c r="L592" s="129">
        <v>0.24020730000000001</v>
      </c>
      <c r="M592" s="129">
        <v>0.30789670000000002</v>
      </c>
      <c r="N592" s="129" t="b">
        <f t="shared" si="27"/>
        <v>1</v>
      </c>
      <c r="O592" s="129" t="b">
        <f t="shared" si="28"/>
        <v>1</v>
      </c>
      <c r="P592" s="129" t="b">
        <f t="shared" si="29"/>
        <v>1</v>
      </c>
    </row>
    <row r="593" spans="1:16" x14ac:dyDescent="0.25">
      <c r="A593" t="str">
        <f>'[1]Observed BMI30+ (200405-2008)'!C65</f>
        <v>BMI30+_Age2_period1_LA19_Observed</v>
      </c>
      <c r="B593">
        <f>'[1]Observed BMI30+ (200405-2008)'!E65</f>
        <v>0.29462430000000001</v>
      </c>
      <c r="C593">
        <f>'[1]Observed BMI30+ (200405-2008)'!G65</f>
        <v>0.26064009999999999</v>
      </c>
      <c r="D593">
        <f>'[1]Observed BMI30+ (200405-2008)'!H65</f>
        <v>0.32860840000000002</v>
      </c>
      <c r="J593" s="129" t="s">
        <v>707</v>
      </c>
      <c r="K593" s="129">
        <v>0.29462430000000001</v>
      </c>
      <c r="L593" s="129">
        <v>0.26064009999999999</v>
      </c>
      <c r="M593" s="129">
        <v>0.32860840000000002</v>
      </c>
      <c r="N593" s="129" t="b">
        <f t="shared" si="27"/>
        <v>1</v>
      </c>
      <c r="O593" s="129" t="b">
        <f t="shared" si="28"/>
        <v>1</v>
      </c>
      <c r="P593" s="129" t="b">
        <f t="shared" si="29"/>
        <v>1</v>
      </c>
    </row>
    <row r="594" spans="1:16" x14ac:dyDescent="0.25">
      <c r="A594" t="str">
        <f>'[1]Observed BMI30+ (200405-2008)'!C66</f>
        <v>BMI30+_Age2_period1_LA20_Observed</v>
      </c>
      <c r="B594">
        <f>'[1]Observed BMI30+ (200405-2008)'!E66</f>
        <v>0.32617790000000002</v>
      </c>
      <c r="C594">
        <f>'[1]Observed BMI30+ (200405-2008)'!G66</f>
        <v>0.28487630000000003</v>
      </c>
      <c r="D594">
        <f>'[1]Observed BMI30+ (200405-2008)'!H66</f>
        <v>0.36747940000000001</v>
      </c>
      <c r="J594" s="129" t="s">
        <v>708</v>
      </c>
      <c r="K594" s="129">
        <v>0.32617790000000002</v>
      </c>
      <c r="L594" s="129">
        <v>0.28487630000000003</v>
      </c>
      <c r="M594" s="129">
        <v>0.36747940000000001</v>
      </c>
      <c r="N594" s="129" t="b">
        <f t="shared" si="27"/>
        <v>1</v>
      </c>
      <c r="O594" s="129" t="b">
        <f t="shared" si="28"/>
        <v>1</v>
      </c>
      <c r="P594" s="129" t="b">
        <f t="shared" si="29"/>
        <v>1</v>
      </c>
    </row>
    <row r="595" spans="1:16" x14ac:dyDescent="0.25">
      <c r="A595" t="str">
        <f>'[1]Observed BMI30+ (200405-2008)'!C67</f>
        <v>BMI30+_Age2_period1_LA21_Observed</v>
      </c>
      <c r="B595">
        <f>'[1]Observed BMI30+ (200405-2008)'!E67</f>
        <v>0.22825719999999999</v>
      </c>
      <c r="C595">
        <f>'[1]Observed BMI30+ (200405-2008)'!G67</f>
        <v>0.1919555</v>
      </c>
      <c r="D595">
        <f>'[1]Observed BMI30+ (200405-2008)'!H67</f>
        <v>0.26455889999999999</v>
      </c>
      <c r="J595" s="129" t="s">
        <v>709</v>
      </c>
      <c r="K595" s="129">
        <v>0.22825719999999999</v>
      </c>
      <c r="L595" s="129">
        <v>0.1919555</v>
      </c>
      <c r="M595" s="129">
        <v>0.26455889999999999</v>
      </c>
      <c r="N595" s="129" t="b">
        <f t="shared" si="27"/>
        <v>1</v>
      </c>
      <c r="O595" s="129" t="b">
        <f t="shared" si="28"/>
        <v>1</v>
      </c>
      <c r="P595" s="129" t="b">
        <f t="shared" si="29"/>
        <v>1</v>
      </c>
    </row>
    <row r="596" spans="1:16" x14ac:dyDescent="0.25">
      <c r="A596" t="str">
        <f>'[1]Observed BMI30+ (200405-2008)'!C68</f>
        <v>BMI30+_Age2_period1_LA22_Observed</v>
      </c>
      <c r="B596">
        <f>'[1]Observed BMI30+ (200405-2008)'!E68</f>
        <v>0.26133030000000002</v>
      </c>
      <c r="C596">
        <f>'[1]Observed BMI30+ (200405-2008)'!G68</f>
        <v>0.21995580000000001</v>
      </c>
      <c r="D596">
        <f>'[1]Observed BMI30+ (200405-2008)'!H68</f>
        <v>0.3027048</v>
      </c>
      <c r="J596" s="129" t="s">
        <v>710</v>
      </c>
      <c r="K596" s="129">
        <v>0.26133030000000002</v>
      </c>
      <c r="L596" s="129">
        <v>0.21995580000000001</v>
      </c>
      <c r="M596" s="129">
        <v>0.3027048</v>
      </c>
      <c r="N596" s="129" t="b">
        <f t="shared" si="27"/>
        <v>1</v>
      </c>
      <c r="O596" s="129" t="b">
        <f t="shared" si="28"/>
        <v>1</v>
      </c>
      <c r="P596" s="129" t="b">
        <f t="shared" si="29"/>
        <v>1</v>
      </c>
    </row>
    <row r="597" spans="1:16" x14ac:dyDescent="0.25">
      <c r="A597" t="str">
        <f>'[1]Observed BMI30+ (200405-2008)'!C69</f>
        <v>BMI30+_Age2_period1_HB1_Observed</v>
      </c>
      <c r="B597">
        <f>'[1]Observed BMI30+ (200405-2008)'!E69</f>
        <v>0.22178059999999999</v>
      </c>
      <c r="C597">
        <f>'[1]Observed BMI30+ (200405-2008)'!G69</f>
        <v>0.2094945</v>
      </c>
      <c r="D597">
        <f>'[1]Observed BMI30+ (200405-2008)'!H69</f>
        <v>0.23406669999999999</v>
      </c>
      <c r="J597" s="129" t="s">
        <v>711</v>
      </c>
      <c r="K597" s="129">
        <v>0.22178059999999999</v>
      </c>
      <c r="L597" s="129">
        <v>0.2094945</v>
      </c>
      <c r="M597" s="129">
        <v>0.23406669999999999</v>
      </c>
      <c r="N597" s="129" t="b">
        <f t="shared" si="27"/>
        <v>1</v>
      </c>
      <c r="O597" s="129" t="b">
        <f t="shared" si="28"/>
        <v>1</v>
      </c>
      <c r="P597" s="129" t="b">
        <f t="shared" si="29"/>
        <v>1</v>
      </c>
    </row>
    <row r="598" spans="1:16" x14ac:dyDescent="0.25">
      <c r="A598" t="str">
        <f>'[1]Observed BMI30+ (200405-2008)'!C70</f>
        <v>BMI30+_Age2_period1_HB2_Observed</v>
      </c>
      <c r="B598">
        <f>'[1]Observed BMI30+ (200405-2008)'!E70</f>
        <v>0.24030489999999999</v>
      </c>
      <c r="C598">
        <f>'[1]Observed BMI30+ (200405-2008)'!G70</f>
        <v>0.2235693</v>
      </c>
      <c r="D598">
        <f>'[1]Observed BMI30+ (200405-2008)'!H70</f>
        <v>0.25704050000000001</v>
      </c>
      <c r="J598" s="129" t="s">
        <v>712</v>
      </c>
      <c r="K598" s="129">
        <v>0.24030489999999999</v>
      </c>
      <c r="L598" s="129">
        <v>0.2235693</v>
      </c>
      <c r="M598" s="129">
        <v>0.25704050000000001</v>
      </c>
      <c r="N598" s="129" t="b">
        <f t="shared" si="27"/>
        <v>1</v>
      </c>
      <c r="O598" s="129" t="b">
        <f t="shared" si="28"/>
        <v>1</v>
      </c>
      <c r="P598" s="129" t="b">
        <f t="shared" si="29"/>
        <v>1</v>
      </c>
    </row>
    <row r="599" spans="1:16" x14ac:dyDescent="0.25">
      <c r="A599" t="str">
        <f>'[1]Observed BMI30+ (200405-2008)'!C71</f>
        <v>BMI30+_Age2_period1_HB3_Observed</v>
      </c>
      <c r="B599">
        <f>'[1]Observed BMI30+ (200405-2008)'!E71</f>
        <v>0.2078603</v>
      </c>
      <c r="C599">
        <f>'[1]Observed BMI30+ (200405-2008)'!G71</f>
        <v>0.1784714</v>
      </c>
      <c r="D599">
        <f>'[1]Observed BMI30+ (200405-2008)'!H71</f>
        <v>0.23724919999999999</v>
      </c>
      <c r="J599" s="129" t="s">
        <v>713</v>
      </c>
      <c r="K599" s="129">
        <v>0.2078603</v>
      </c>
      <c r="L599" s="129">
        <v>0.1784714</v>
      </c>
      <c r="M599" s="129">
        <v>0.23724919999999999</v>
      </c>
      <c r="N599" s="129" t="b">
        <f t="shared" si="27"/>
        <v>1</v>
      </c>
      <c r="O599" s="129" t="b">
        <f t="shared" si="28"/>
        <v>1</v>
      </c>
      <c r="P599" s="129" t="b">
        <f t="shared" si="29"/>
        <v>1</v>
      </c>
    </row>
    <row r="600" spans="1:16" x14ac:dyDescent="0.25">
      <c r="A600" t="str">
        <f>'[1]Observed BMI30+ (200405-2008)'!C72</f>
        <v>BMI30+_Age2_period1_HB4_Observed</v>
      </c>
      <c r="B600">
        <f>'[1]Observed BMI30+ (200405-2008)'!E72</f>
        <v>0.25986890000000001</v>
      </c>
      <c r="C600">
        <f>'[1]Observed BMI30+ (200405-2008)'!G72</f>
        <v>0.24280570000000001</v>
      </c>
      <c r="D600">
        <f>'[1]Observed BMI30+ (200405-2008)'!H72</f>
        <v>0.27693210000000001</v>
      </c>
      <c r="J600" s="129" t="s">
        <v>714</v>
      </c>
      <c r="K600" s="129">
        <v>0.25986890000000001</v>
      </c>
      <c r="L600" s="129">
        <v>0.24280570000000001</v>
      </c>
      <c r="M600" s="129">
        <v>0.27693210000000001</v>
      </c>
      <c r="N600" s="129" t="b">
        <f t="shared" si="27"/>
        <v>1</v>
      </c>
      <c r="O600" s="129" t="b">
        <f t="shared" si="28"/>
        <v>1</v>
      </c>
      <c r="P600" s="129" t="b">
        <f t="shared" si="29"/>
        <v>1</v>
      </c>
    </row>
    <row r="601" spans="1:16" x14ac:dyDescent="0.25">
      <c r="A601" t="str">
        <f>'[1]Observed BMI30+ (200405-2008)'!C73</f>
        <v>BMI30+_Age2_period1_HB5_Observed</v>
      </c>
      <c r="B601">
        <f>'[1]Observed BMI30+ (200405-2008)'!E73</f>
        <v>0.30200510000000003</v>
      </c>
      <c r="C601">
        <f>'[1]Observed BMI30+ (200405-2008)'!G73</f>
        <v>0.27824949999999998</v>
      </c>
      <c r="D601">
        <f>'[1]Observed BMI30+ (200405-2008)'!H73</f>
        <v>0.32576070000000001</v>
      </c>
      <c r="J601" s="129" t="s">
        <v>715</v>
      </c>
      <c r="K601" s="129">
        <v>0.30200510000000003</v>
      </c>
      <c r="L601" s="129">
        <v>0.27824949999999998</v>
      </c>
      <c r="M601" s="129">
        <v>0.32576070000000001</v>
      </c>
      <c r="N601" s="129" t="b">
        <f t="shared" si="27"/>
        <v>1</v>
      </c>
      <c r="O601" s="129" t="b">
        <f t="shared" si="28"/>
        <v>1</v>
      </c>
      <c r="P601" s="129" t="b">
        <f t="shared" si="29"/>
        <v>1</v>
      </c>
    </row>
    <row r="602" spans="1:16" x14ac:dyDescent="0.25">
      <c r="A602" t="str">
        <f>'[1]Observed BMI30+ (200405-2008)'!C74</f>
        <v>BMI30+_Age2_period1_HB6_Observed</v>
      </c>
      <c r="B602">
        <f>'[1]Observed BMI30+ (200405-2008)'!E74</f>
        <v>0.22026519999999999</v>
      </c>
      <c r="C602">
        <f>'[1]Observed BMI30+ (200405-2008)'!G74</f>
        <v>0.20000570000000001</v>
      </c>
      <c r="D602">
        <f>'[1]Observed BMI30+ (200405-2008)'!H74</f>
        <v>0.24052470000000001</v>
      </c>
      <c r="J602" s="129" t="s">
        <v>716</v>
      </c>
      <c r="K602" s="129">
        <v>0.22026519999999999</v>
      </c>
      <c r="L602" s="129">
        <v>0.20000570000000001</v>
      </c>
      <c r="M602" s="129">
        <v>0.24052470000000001</v>
      </c>
      <c r="N602" s="129" t="b">
        <f t="shared" si="27"/>
        <v>1</v>
      </c>
      <c r="O602" s="129" t="b">
        <f t="shared" si="28"/>
        <v>1</v>
      </c>
      <c r="P602" s="129" t="b">
        <f t="shared" si="29"/>
        <v>1</v>
      </c>
    </row>
    <row r="603" spans="1:16" x14ac:dyDescent="0.25">
      <c r="A603" t="str">
        <f>'[1]Observed BMI30+ (200405-2008)'!C75</f>
        <v>BMI30+_Age2_period1_HB7_Observed</v>
      </c>
      <c r="B603">
        <f>'[1]Observed BMI30+ (200405-2008)'!E75</f>
        <v>0.27411010000000002</v>
      </c>
      <c r="C603">
        <f>'[1]Observed BMI30+ (200405-2008)'!G75</f>
        <v>0.25635910000000001</v>
      </c>
      <c r="D603">
        <f>'[1]Observed BMI30+ (200405-2008)'!H75</f>
        <v>0.29186109999999998</v>
      </c>
      <c r="J603" s="129" t="s">
        <v>717</v>
      </c>
      <c r="K603" s="129">
        <v>0.27411010000000002</v>
      </c>
      <c r="L603" s="129">
        <v>0.25635910000000001</v>
      </c>
      <c r="M603" s="129">
        <v>0.29186109999999998</v>
      </c>
      <c r="N603" s="129" t="b">
        <f t="shared" si="27"/>
        <v>1</v>
      </c>
      <c r="O603" s="129" t="b">
        <f t="shared" si="28"/>
        <v>1</v>
      </c>
      <c r="P603" s="129" t="b">
        <f t="shared" si="29"/>
        <v>1</v>
      </c>
    </row>
    <row r="604" spans="1:16" x14ac:dyDescent="0.25">
      <c r="A604" t="str">
        <f>'[1]Observed BMI30+ (200405-2008)'!C76</f>
        <v>BMI30+_Age2_period1_Wales_Observed</v>
      </c>
      <c r="B604">
        <f>'[1]Observed BMI30+ (200405-2008)'!E76</f>
        <v>0.24756410000000001</v>
      </c>
      <c r="C604">
        <f>'[1]Observed BMI30+ (200405-2008)'!G76</f>
        <v>0.2406208</v>
      </c>
      <c r="D604">
        <f>'[1]Observed BMI30+ (200405-2008)'!H76</f>
        <v>0.25450739999999999</v>
      </c>
      <c r="J604" s="129" t="s">
        <v>718</v>
      </c>
      <c r="K604" s="129">
        <v>0.24756410000000001</v>
      </c>
      <c r="L604" s="129">
        <v>0.2406208</v>
      </c>
      <c r="M604" s="129">
        <v>0.25450739999999999</v>
      </c>
      <c r="N604" s="129" t="b">
        <f t="shared" si="27"/>
        <v>1</v>
      </c>
      <c r="O604" s="129" t="b">
        <f t="shared" si="28"/>
        <v>1</v>
      </c>
      <c r="P604" s="129" t="b">
        <f t="shared" si="29"/>
        <v>1</v>
      </c>
    </row>
    <row r="605" spans="1:16" x14ac:dyDescent="0.25">
      <c r="A605" t="str">
        <f>'[1]Observed BMI30+ (200405-2008)'!C85</f>
        <v>BMI30+_Age3_period1_LA1_Observed</v>
      </c>
      <c r="B605">
        <f>'[1]Observed BMI30+ (200405-2008)'!E85</f>
        <v>0.1625867</v>
      </c>
      <c r="C605">
        <f>'[1]Observed BMI30+ (200405-2008)'!G85</f>
        <v>0.13528419999999999</v>
      </c>
      <c r="D605">
        <f>'[1]Observed BMI30+ (200405-2008)'!H85</f>
        <v>0.18988910000000001</v>
      </c>
      <c r="J605" s="129" t="s">
        <v>719</v>
      </c>
      <c r="K605" s="129">
        <v>0.1625867</v>
      </c>
      <c r="L605" s="129">
        <v>0.13528419999999999</v>
      </c>
      <c r="M605" s="129">
        <v>0.18988910000000001</v>
      </c>
      <c r="N605" s="129" t="b">
        <f t="shared" si="27"/>
        <v>1</v>
      </c>
      <c r="O605" s="129" t="b">
        <f t="shared" si="28"/>
        <v>1</v>
      </c>
      <c r="P605" s="129" t="b">
        <f t="shared" si="29"/>
        <v>1</v>
      </c>
    </row>
    <row r="606" spans="1:16" x14ac:dyDescent="0.25">
      <c r="A606" t="str">
        <f>'[1]Observed BMI30+ (200405-2008)'!C86</f>
        <v>BMI30+_Age3_period1_LA2_Observed</v>
      </c>
      <c r="B606">
        <f>'[1]Observed BMI30+ (200405-2008)'!E86</f>
        <v>0.15963869999999999</v>
      </c>
      <c r="C606">
        <f>'[1]Observed BMI30+ (200405-2008)'!G86</f>
        <v>0.1298666</v>
      </c>
      <c r="D606">
        <f>'[1]Observed BMI30+ (200405-2008)'!H86</f>
        <v>0.18941069999999999</v>
      </c>
      <c r="J606" s="129" t="s">
        <v>720</v>
      </c>
      <c r="K606" s="129">
        <v>0.15963869999999999</v>
      </c>
      <c r="L606" s="129">
        <v>0.1298666</v>
      </c>
      <c r="M606" s="129">
        <v>0.18941069999999999</v>
      </c>
      <c r="N606" s="129" t="b">
        <f t="shared" si="27"/>
        <v>1</v>
      </c>
      <c r="O606" s="129" t="b">
        <f t="shared" si="28"/>
        <v>1</v>
      </c>
      <c r="P606" s="129" t="b">
        <f t="shared" si="29"/>
        <v>1</v>
      </c>
    </row>
    <row r="607" spans="1:16" x14ac:dyDescent="0.25">
      <c r="A607" t="str">
        <f>'[1]Observed BMI30+ (200405-2008)'!C87</f>
        <v>BMI30+_Age3_period1_LA3_Observed</v>
      </c>
      <c r="B607">
        <f>'[1]Observed BMI30+ (200405-2008)'!E87</f>
        <v>0.14459350000000001</v>
      </c>
      <c r="C607">
        <f>'[1]Observed BMI30+ (200405-2008)'!G87</f>
        <v>0.10991769999999999</v>
      </c>
      <c r="D607">
        <f>'[1]Observed BMI30+ (200405-2008)'!H87</f>
        <v>0.17926919999999999</v>
      </c>
      <c r="J607" s="129" t="s">
        <v>721</v>
      </c>
      <c r="K607" s="129">
        <v>0.14459350000000001</v>
      </c>
      <c r="L607" s="129">
        <v>0.10991769999999999</v>
      </c>
      <c r="M607" s="129">
        <v>0.17926919999999999</v>
      </c>
      <c r="N607" s="129" t="b">
        <f t="shared" si="27"/>
        <v>1</v>
      </c>
      <c r="O607" s="129" t="b">
        <f t="shared" si="28"/>
        <v>1</v>
      </c>
      <c r="P607" s="129" t="b">
        <f t="shared" si="29"/>
        <v>1</v>
      </c>
    </row>
    <row r="608" spans="1:16" x14ac:dyDescent="0.25">
      <c r="A608" t="str">
        <f>'[1]Observed BMI30+ (200405-2008)'!C88</f>
        <v>BMI30+_Age3_period1_LA4_Observed</v>
      </c>
      <c r="B608">
        <f>'[1]Observed BMI30+ (200405-2008)'!E88</f>
        <v>0.1575298</v>
      </c>
      <c r="C608">
        <f>'[1]Observed BMI30+ (200405-2008)'!G88</f>
        <v>0.12463</v>
      </c>
      <c r="D608">
        <f>'[1]Observed BMI30+ (200405-2008)'!H88</f>
        <v>0.19042970000000001</v>
      </c>
      <c r="J608" s="129" t="s">
        <v>722</v>
      </c>
      <c r="K608" s="129">
        <v>0.1575298</v>
      </c>
      <c r="L608" s="129">
        <v>0.12463</v>
      </c>
      <c r="M608" s="129">
        <v>0.19042970000000001</v>
      </c>
      <c r="N608" s="129" t="b">
        <f t="shared" si="27"/>
        <v>1</v>
      </c>
      <c r="O608" s="129" t="b">
        <f t="shared" si="28"/>
        <v>1</v>
      </c>
      <c r="P608" s="129" t="b">
        <f t="shared" si="29"/>
        <v>1</v>
      </c>
    </row>
    <row r="609" spans="1:16" x14ac:dyDescent="0.25">
      <c r="A609" t="str">
        <f>'[1]Observed BMI30+ (200405-2008)'!C89</f>
        <v>BMI30+_Age3_period1_LA5_Observed</v>
      </c>
      <c r="B609">
        <f>'[1]Observed BMI30+ (200405-2008)'!E89</f>
        <v>0.1527395</v>
      </c>
      <c r="C609">
        <f>'[1]Observed BMI30+ (200405-2008)'!G89</f>
        <v>0.12288250000000001</v>
      </c>
      <c r="D609">
        <f>'[1]Observed BMI30+ (200405-2008)'!H89</f>
        <v>0.1825966</v>
      </c>
      <c r="J609" s="129" t="s">
        <v>723</v>
      </c>
      <c r="K609" s="129">
        <v>0.1527395</v>
      </c>
      <c r="L609" s="129">
        <v>0.12288250000000001</v>
      </c>
      <c r="M609" s="129">
        <v>0.1825966</v>
      </c>
      <c r="N609" s="129" t="b">
        <f t="shared" si="27"/>
        <v>1</v>
      </c>
      <c r="O609" s="129" t="b">
        <f t="shared" si="28"/>
        <v>1</v>
      </c>
      <c r="P609" s="129" t="b">
        <f t="shared" si="29"/>
        <v>1</v>
      </c>
    </row>
    <row r="610" spans="1:16" x14ac:dyDescent="0.25">
      <c r="A610" t="str">
        <f>'[1]Observed BMI30+ (200405-2008)'!C90</f>
        <v>BMI30+_Age3_period1_LA6_Observed</v>
      </c>
      <c r="B610">
        <f>'[1]Observed BMI30+ (200405-2008)'!E90</f>
        <v>0.18607399999999999</v>
      </c>
      <c r="C610">
        <f>'[1]Observed BMI30+ (200405-2008)'!G90</f>
        <v>0.1532405</v>
      </c>
      <c r="D610">
        <f>'[1]Observed BMI30+ (200405-2008)'!H90</f>
        <v>0.21890760000000001</v>
      </c>
      <c r="J610" s="129" t="s">
        <v>724</v>
      </c>
      <c r="K610" s="129">
        <v>0.18607399999999999</v>
      </c>
      <c r="L610" s="129">
        <v>0.1532405</v>
      </c>
      <c r="M610" s="129">
        <v>0.21890760000000001</v>
      </c>
      <c r="N610" s="129" t="b">
        <f t="shared" si="27"/>
        <v>1</v>
      </c>
      <c r="O610" s="129" t="b">
        <f t="shared" si="28"/>
        <v>1</v>
      </c>
      <c r="P610" s="129" t="b">
        <f t="shared" si="29"/>
        <v>1</v>
      </c>
    </row>
    <row r="611" spans="1:16" x14ac:dyDescent="0.25">
      <c r="A611" t="str">
        <f>'[1]Observed BMI30+ (200405-2008)'!C91</f>
        <v>BMI30+_Age3_period1_LA7_Observed</v>
      </c>
      <c r="B611">
        <f>'[1]Observed BMI30+ (200405-2008)'!E91</f>
        <v>0.15373319999999999</v>
      </c>
      <c r="C611">
        <f>'[1]Observed BMI30+ (200405-2008)'!G91</f>
        <v>0.1245386</v>
      </c>
      <c r="D611">
        <f>'[1]Observed BMI30+ (200405-2008)'!H91</f>
        <v>0.1829278</v>
      </c>
      <c r="J611" s="129" t="s">
        <v>725</v>
      </c>
      <c r="K611" s="129">
        <v>0.15373319999999999</v>
      </c>
      <c r="L611" s="129">
        <v>0.1245386</v>
      </c>
      <c r="M611" s="129">
        <v>0.1829278</v>
      </c>
      <c r="N611" s="129" t="b">
        <f t="shared" si="27"/>
        <v>1</v>
      </c>
      <c r="O611" s="129" t="b">
        <f t="shared" si="28"/>
        <v>1</v>
      </c>
      <c r="P611" s="129" t="b">
        <f t="shared" si="29"/>
        <v>1</v>
      </c>
    </row>
    <row r="612" spans="1:16" x14ac:dyDescent="0.25">
      <c r="A612" t="str">
        <f>'[1]Observed BMI30+ (200405-2008)'!C92</f>
        <v>BMI30+_Age3_period1_LA8_Observed</v>
      </c>
      <c r="B612">
        <f>'[1]Observed BMI30+ (200405-2008)'!E92</f>
        <v>0.15064079999999999</v>
      </c>
      <c r="C612">
        <f>'[1]Observed BMI30+ (200405-2008)'!G92</f>
        <v>0.1253891</v>
      </c>
      <c r="D612">
        <f>'[1]Observed BMI30+ (200405-2008)'!H92</f>
        <v>0.1758924</v>
      </c>
      <c r="J612" s="129" t="s">
        <v>726</v>
      </c>
      <c r="K612" s="129">
        <v>0.15064079999999999</v>
      </c>
      <c r="L612" s="129">
        <v>0.1253891</v>
      </c>
      <c r="M612" s="129">
        <v>0.1758924</v>
      </c>
      <c r="N612" s="129" t="b">
        <f t="shared" si="27"/>
        <v>1</v>
      </c>
      <c r="O612" s="129" t="b">
        <f t="shared" si="28"/>
        <v>1</v>
      </c>
      <c r="P612" s="129" t="b">
        <f t="shared" si="29"/>
        <v>1</v>
      </c>
    </row>
    <row r="613" spans="1:16" x14ac:dyDescent="0.25">
      <c r="A613" t="str">
        <f>'[1]Observed BMI30+ (200405-2008)'!C93</f>
        <v>BMI30+_Age3_period1_LA9_Observed</v>
      </c>
      <c r="B613">
        <f>'[1]Observed BMI30+ (200405-2008)'!E93</f>
        <v>0.19549849999999999</v>
      </c>
      <c r="C613">
        <f>'[1]Observed BMI30+ (200405-2008)'!G93</f>
        <v>0.1610839</v>
      </c>
      <c r="D613">
        <f>'[1]Observed BMI30+ (200405-2008)'!H93</f>
        <v>0.22991310000000001</v>
      </c>
      <c r="J613" s="129" t="s">
        <v>727</v>
      </c>
      <c r="K613" s="129">
        <v>0.19549849999999999</v>
      </c>
      <c r="L613" s="129">
        <v>0.1610839</v>
      </c>
      <c r="M613" s="129">
        <v>0.22991310000000001</v>
      </c>
      <c r="N613" s="129" t="b">
        <f t="shared" si="27"/>
        <v>1</v>
      </c>
      <c r="O613" s="129" t="b">
        <f t="shared" si="28"/>
        <v>1</v>
      </c>
      <c r="P613" s="129" t="b">
        <f t="shared" si="29"/>
        <v>1</v>
      </c>
    </row>
    <row r="614" spans="1:16" x14ac:dyDescent="0.25">
      <c r="A614" t="str">
        <f>'[1]Observed BMI30+ (200405-2008)'!C94</f>
        <v>BMI30+_Age3_period1_LA10_Observed</v>
      </c>
      <c r="B614">
        <f>'[1]Observed BMI30+ (200405-2008)'!E94</f>
        <v>0.1943307</v>
      </c>
      <c r="C614">
        <f>'[1]Observed BMI30+ (200405-2008)'!G94</f>
        <v>0.1619169</v>
      </c>
      <c r="D614">
        <f>'[1]Observed BMI30+ (200405-2008)'!H94</f>
        <v>0.22674459999999999</v>
      </c>
      <c r="J614" s="129" t="s">
        <v>728</v>
      </c>
      <c r="K614" s="129">
        <v>0.1943307</v>
      </c>
      <c r="L614" s="129">
        <v>0.1619169</v>
      </c>
      <c r="M614" s="129">
        <v>0.22674459999999999</v>
      </c>
      <c r="N614" s="129" t="b">
        <f t="shared" si="27"/>
        <v>1</v>
      </c>
      <c r="O614" s="129" t="b">
        <f t="shared" si="28"/>
        <v>1</v>
      </c>
      <c r="P614" s="129" t="b">
        <f t="shared" si="29"/>
        <v>1</v>
      </c>
    </row>
    <row r="615" spans="1:16" x14ac:dyDescent="0.25">
      <c r="A615" t="str">
        <f>'[1]Observed BMI30+ (200405-2008)'!C95</f>
        <v>BMI30+_Age3_period1_LA11_Observed</v>
      </c>
      <c r="B615">
        <f>'[1]Observed BMI30+ (200405-2008)'!E95</f>
        <v>0.17818619999999999</v>
      </c>
      <c r="C615">
        <f>'[1]Observed BMI30+ (200405-2008)'!G95</f>
        <v>0.15127209999999999</v>
      </c>
      <c r="D615">
        <f>'[1]Observed BMI30+ (200405-2008)'!H95</f>
        <v>0.20510030000000001</v>
      </c>
      <c r="J615" s="129" t="s">
        <v>729</v>
      </c>
      <c r="K615" s="129">
        <v>0.17818619999999999</v>
      </c>
      <c r="L615" s="129">
        <v>0.15127209999999999</v>
      </c>
      <c r="M615" s="129">
        <v>0.20510030000000001</v>
      </c>
      <c r="N615" s="129" t="b">
        <f t="shared" si="27"/>
        <v>1</v>
      </c>
      <c r="O615" s="129" t="b">
        <f t="shared" si="28"/>
        <v>1</v>
      </c>
      <c r="P615" s="129" t="b">
        <f t="shared" si="29"/>
        <v>1</v>
      </c>
    </row>
    <row r="616" spans="1:16" x14ac:dyDescent="0.25">
      <c r="A616" t="str">
        <f>'[1]Observed BMI30+ (200405-2008)'!C96</f>
        <v>BMI30+_Age3_period1_LA12_Observed</v>
      </c>
      <c r="B616">
        <f>'[1]Observed BMI30+ (200405-2008)'!E96</f>
        <v>0.1801769</v>
      </c>
      <c r="C616">
        <f>'[1]Observed BMI30+ (200405-2008)'!G96</f>
        <v>0.14798600000000001</v>
      </c>
      <c r="D616">
        <f>'[1]Observed BMI30+ (200405-2008)'!H96</f>
        <v>0.2123678</v>
      </c>
      <c r="J616" s="129" t="s">
        <v>730</v>
      </c>
      <c r="K616" s="129">
        <v>0.1801769</v>
      </c>
      <c r="L616" s="129">
        <v>0.14798600000000001</v>
      </c>
      <c r="M616" s="129">
        <v>0.2123678</v>
      </c>
      <c r="N616" s="129" t="b">
        <f t="shared" si="27"/>
        <v>1</v>
      </c>
      <c r="O616" s="129" t="b">
        <f t="shared" si="28"/>
        <v>1</v>
      </c>
      <c r="P616" s="129" t="b">
        <f t="shared" si="29"/>
        <v>1</v>
      </c>
    </row>
    <row r="617" spans="1:16" x14ac:dyDescent="0.25">
      <c r="A617" t="str">
        <f>'[1]Observed BMI30+ (200405-2008)'!C97</f>
        <v>BMI30+_Age3_period1_LA13_Observed</v>
      </c>
      <c r="B617">
        <f>'[1]Observed BMI30+ (200405-2008)'!E97</f>
        <v>0.18048710000000001</v>
      </c>
      <c r="C617">
        <f>'[1]Observed BMI30+ (200405-2008)'!G97</f>
        <v>0.14789369999999999</v>
      </c>
      <c r="D617">
        <f>'[1]Observed BMI30+ (200405-2008)'!H97</f>
        <v>0.2130804</v>
      </c>
      <c r="J617" s="129" t="s">
        <v>731</v>
      </c>
      <c r="K617" s="129">
        <v>0.18048710000000001</v>
      </c>
      <c r="L617" s="129">
        <v>0.14789369999999999</v>
      </c>
      <c r="M617" s="129">
        <v>0.2130804</v>
      </c>
      <c r="N617" s="129" t="b">
        <f t="shared" si="27"/>
        <v>1</v>
      </c>
      <c r="O617" s="129" t="b">
        <f t="shared" si="28"/>
        <v>1</v>
      </c>
      <c r="P617" s="129" t="b">
        <f t="shared" si="29"/>
        <v>1</v>
      </c>
    </row>
    <row r="618" spans="1:16" x14ac:dyDescent="0.25">
      <c r="A618" t="str">
        <f>'[1]Observed BMI30+ (200405-2008)'!C98</f>
        <v>BMI30+_Age3_period1_LA14_Observed</v>
      </c>
      <c r="B618">
        <f>'[1]Observed BMI30+ (200405-2008)'!E98</f>
        <v>0.15451100000000001</v>
      </c>
      <c r="C618">
        <f>'[1]Observed BMI30+ (200405-2008)'!G98</f>
        <v>0.1267066</v>
      </c>
      <c r="D618">
        <f>'[1]Observed BMI30+ (200405-2008)'!H98</f>
        <v>0.18231539999999999</v>
      </c>
      <c r="J618" s="129" t="s">
        <v>732</v>
      </c>
      <c r="K618" s="129">
        <v>0.15451100000000001</v>
      </c>
      <c r="L618" s="129">
        <v>0.1267066</v>
      </c>
      <c r="M618" s="129">
        <v>0.18231539999999999</v>
      </c>
      <c r="N618" s="129" t="b">
        <f t="shared" si="27"/>
        <v>1</v>
      </c>
      <c r="O618" s="129" t="b">
        <f t="shared" si="28"/>
        <v>1</v>
      </c>
      <c r="P618" s="129" t="b">
        <f t="shared" si="29"/>
        <v>1</v>
      </c>
    </row>
    <row r="619" spans="1:16" x14ac:dyDescent="0.25">
      <c r="A619" t="str">
        <f>'[1]Observed BMI30+ (200405-2008)'!C99</f>
        <v>BMI30+_Age3_period1_LA15_Observed</v>
      </c>
      <c r="B619">
        <f>'[1]Observed BMI30+ (200405-2008)'!E99</f>
        <v>0.19682040000000001</v>
      </c>
      <c r="C619">
        <f>'[1]Observed BMI30+ (200405-2008)'!G99</f>
        <v>0.16711680000000001</v>
      </c>
      <c r="D619">
        <f>'[1]Observed BMI30+ (200405-2008)'!H99</f>
        <v>0.22652410000000001</v>
      </c>
      <c r="J619" s="129" t="s">
        <v>733</v>
      </c>
      <c r="K619" s="129">
        <v>0.19682040000000001</v>
      </c>
      <c r="L619" s="129">
        <v>0.16711680000000001</v>
      </c>
      <c r="M619" s="129">
        <v>0.22652410000000001</v>
      </c>
      <c r="N619" s="129" t="b">
        <f t="shared" si="27"/>
        <v>1</v>
      </c>
      <c r="O619" s="129" t="b">
        <f t="shared" si="28"/>
        <v>1</v>
      </c>
      <c r="P619" s="129" t="b">
        <f t="shared" si="29"/>
        <v>1</v>
      </c>
    </row>
    <row r="620" spans="1:16" x14ac:dyDescent="0.25">
      <c r="A620" t="str">
        <f>'[1]Observed BMI30+ (200405-2008)'!C100</f>
        <v>BMI30+_Age3_period1_LA16_Observed</v>
      </c>
      <c r="B620">
        <f>'[1]Observed BMI30+ (200405-2008)'!E100</f>
        <v>0.23661489999999999</v>
      </c>
      <c r="C620">
        <f>'[1]Observed BMI30+ (200405-2008)'!G100</f>
        <v>0.2060274</v>
      </c>
      <c r="D620">
        <f>'[1]Observed BMI30+ (200405-2008)'!H100</f>
        <v>0.26720240000000001</v>
      </c>
      <c r="J620" s="129" t="s">
        <v>734</v>
      </c>
      <c r="K620" s="129">
        <v>0.23661489999999999</v>
      </c>
      <c r="L620" s="129">
        <v>0.2060274</v>
      </c>
      <c r="M620" s="129">
        <v>0.26720240000000001</v>
      </c>
      <c r="N620" s="129" t="b">
        <f t="shared" si="27"/>
        <v>1</v>
      </c>
      <c r="O620" s="129" t="b">
        <f t="shared" si="28"/>
        <v>1</v>
      </c>
      <c r="P620" s="129" t="b">
        <f t="shared" si="29"/>
        <v>1</v>
      </c>
    </row>
    <row r="621" spans="1:16" x14ac:dyDescent="0.25">
      <c r="A621" t="str">
        <f>'[1]Observed BMI30+ (200405-2008)'!C101</f>
        <v>BMI30+_Age3_period1_LA17_Observed</v>
      </c>
      <c r="B621">
        <f>'[1]Observed BMI30+ (200405-2008)'!E101</f>
        <v>0.17343220000000001</v>
      </c>
      <c r="C621">
        <f>'[1]Observed BMI30+ (200405-2008)'!G101</f>
        <v>0.13429260000000001</v>
      </c>
      <c r="D621">
        <f>'[1]Observed BMI30+ (200405-2008)'!H101</f>
        <v>0.21257180000000001</v>
      </c>
      <c r="J621" s="129" t="s">
        <v>735</v>
      </c>
      <c r="K621" s="129">
        <v>0.17343220000000001</v>
      </c>
      <c r="L621" s="129">
        <v>0.13429260000000001</v>
      </c>
      <c r="M621" s="129">
        <v>0.21257180000000001</v>
      </c>
      <c r="N621" s="129" t="b">
        <f t="shared" si="27"/>
        <v>1</v>
      </c>
      <c r="O621" s="129" t="b">
        <f t="shared" si="28"/>
        <v>1</v>
      </c>
      <c r="P621" s="129" t="b">
        <f t="shared" si="29"/>
        <v>1</v>
      </c>
    </row>
    <row r="622" spans="1:16" x14ac:dyDescent="0.25">
      <c r="A622" t="str">
        <f>'[1]Observed BMI30+ (200405-2008)'!C102</f>
        <v>BMI30+_Age3_period1_LA18_Observed</v>
      </c>
      <c r="B622">
        <f>'[1]Observed BMI30+ (200405-2008)'!E102</f>
        <v>0.20326449999999999</v>
      </c>
      <c r="C622">
        <f>'[1]Observed BMI30+ (200405-2008)'!G102</f>
        <v>0.16670769999999999</v>
      </c>
      <c r="D622">
        <f>'[1]Observed BMI30+ (200405-2008)'!H102</f>
        <v>0.23982129999999999</v>
      </c>
      <c r="J622" s="129" t="s">
        <v>736</v>
      </c>
      <c r="K622" s="129">
        <v>0.20326449999999999</v>
      </c>
      <c r="L622" s="129">
        <v>0.16670769999999999</v>
      </c>
      <c r="M622" s="129">
        <v>0.23982129999999999</v>
      </c>
      <c r="N622" s="129" t="b">
        <f t="shared" si="27"/>
        <v>1</v>
      </c>
      <c r="O622" s="129" t="b">
        <f t="shared" si="28"/>
        <v>1</v>
      </c>
      <c r="P622" s="129" t="b">
        <f t="shared" si="29"/>
        <v>1</v>
      </c>
    </row>
    <row r="623" spans="1:16" x14ac:dyDescent="0.25">
      <c r="A623" t="str">
        <f>'[1]Observed BMI30+ (200405-2008)'!C103</f>
        <v>BMI30+_Age3_period1_LA19_Observed</v>
      </c>
      <c r="B623">
        <f>'[1]Observed BMI30+ (200405-2008)'!E103</f>
        <v>0.21191850000000001</v>
      </c>
      <c r="C623">
        <f>'[1]Observed BMI30+ (200405-2008)'!G103</f>
        <v>0.1722717</v>
      </c>
      <c r="D623">
        <f>'[1]Observed BMI30+ (200405-2008)'!H103</f>
        <v>0.25156539999999999</v>
      </c>
      <c r="J623" s="129" t="s">
        <v>737</v>
      </c>
      <c r="K623" s="129">
        <v>0.21191850000000001</v>
      </c>
      <c r="L623" s="129">
        <v>0.1722717</v>
      </c>
      <c r="M623" s="129">
        <v>0.25156539999999999</v>
      </c>
      <c r="N623" s="129" t="b">
        <f t="shared" si="27"/>
        <v>1</v>
      </c>
      <c r="O623" s="129" t="b">
        <f t="shared" si="28"/>
        <v>1</v>
      </c>
      <c r="P623" s="129" t="b">
        <f t="shared" si="29"/>
        <v>1</v>
      </c>
    </row>
    <row r="624" spans="1:16" x14ac:dyDescent="0.25">
      <c r="A624" t="str">
        <f>'[1]Observed BMI30+ (200405-2008)'!C104</f>
        <v>BMI30+_Age3_period1_LA20_Observed</v>
      </c>
      <c r="B624">
        <f>'[1]Observed BMI30+ (200405-2008)'!E104</f>
        <v>0.17536769999999999</v>
      </c>
      <c r="C624">
        <f>'[1]Observed BMI30+ (200405-2008)'!G104</f>
        <v>0.1412312</v>
      </c>
      <c r="D624">
        <f>'[1]Observed BMI30+ (200405-2008)'!H104</f>
        <v>0.2095041</v>
      </c>
      <c r="J624" s="129" t="s">
        <v>738</v>
      </c>
      <c r="K624" s="129">
        <v>0.17536769999999999</v>
      </c>
      <c r="L624" s="129">
        <v>0.1412312</v>
      </c>
      <c r="M624" s="129">
        <v>0.2095041</v>
      </c>
      <c r="N624" s="129" t="b">
        <f t="shared" si="27"/>
        <v>1</v>
      </c>
      <c r="O624" s="129" t="b">
        <f t="shared" si="28"/>
        <v>1</v>
      </c>
      <c r="P624" s="129" t="b">
        <f t="shared" si="29"/>
        <v>1</v>
      </c>
    </row>
    <row r="625" spans="1:16" x14ac:dyDescent="0.25">
      <c r="A625" t="str">
        <f>'[1]Observed BMI30+ (200405-2008)'!C105</f>
        <v>BMI30+_Age3_period1_LA21_Observed</v>
      </c>
      <c r="B625">
        <f>'[1]Observed BMI30+ (200405-2008)'!E105</f>
        <v>0.12971199999999999</v>
      </c>
      <c r="C625">
        <f>'[1]Observed BMI30+ (200405-2008)'!G105</f>
        <v>0.10019749999999999</v>
      </c>
      <c r="D625">
        <f>'[1]Observed BMI30+ (200405-2008)'!H105</f>
        <v>0.15922649999999999</v>
      </c>
      <c r="J625" s="129" t="s">
        <v>739</v>
      </c>
      <c r="K625" s="129">
        <v>0.12971199999999999</v>
      </c>
      <c r="L625" s="129">
        <v>0.10019749999999999</v>
      </c>
      <c r="M625" s="129">
        <v>0.15922649999999999</v>
      </c>
      <c r="N625" s="129" t="b">
        <f t="shared" si="27"/>
        <v>1</v>
      </c>
      <c r="O625" s="129" t="b">
        <f t="shared" si="28"/>
        <v>1</v>
      </c>
      <c r="P625" s="129" t="b">
        <f t="shared" si="29"/>
        <v>1</v>
      </c>
    </row>
    <row r="626" spans="1:16" x14ac:dyDescent="0.25">
      <c r="A626" t="str">
        <f>'[1]Observed BMI30+ (200405-2008)'!C106</f>
        <v>BMI30+_Age3_period1_LA22_Observed</v>
      </c>
      <c r="B626">
        <f>'[1]Observed BMI30+ (200405-2008)'!E106</f>
        <v>0.1998442</v>
      </c>
      <c r="C626">
        <f>'[1]Observed BMI30+ (200405-2008)'!G106</f>
        <v>0.16421050000000001</v>
      </c>
      <c r="D626">
        <f>'[1]Observed BMI30+ (200405-2008)'!H106</f>
        <v>0.23547799999999999</v>
      </c>
      <c r="J626" s="129" t="s">
        <v>740</v>
      </c>
      <c r="K626" s="129">
        <v>0.1998442</v>
      </c>
      <c r="L626" s="129">
        <v>0.16421050000000001</v>
      </c>
      <c r="M626" s="129">
        <v>0.23547799999999999</v>
      </c>
      <c r="N626" s="129" t="b">
        <f t="shared" si="27"/>
        <v>1</v>
      </c>
      <c r="O626" s="129" t="b">
        <f t="shared" si="28"/>
        <v>1</v>
      </c>
      <c r="P626" s="129" t="b">
        <f t="shared" si="29"/>
        <v>1</v>
      </c>
    </row>
    <row r="627" spans="1:16" x14ac:dyDescent="0.25">
      <c r="A627" t="str">
        <f>'[1]Observed BMI30+ (200405-2008)'!C107</f>
        <v>BMI30+_Age3_period1_HB1_Observed</v>
      </c>
      <c r="B627">
        <f>'[1]Observed BMI30+ (200405-2008)'!E107</f>
        <v>0.16011639999999999</v>
      </c>
      <c r="C627">
        <f>'[1]Observed BMI30+ (200405-2008)'!G107</f>
        <v>0.1467676</v>
      </c>
      <c r="D627">
        <f>'[1]Observed BMI30+ (200405-2008)'!H107</f>
        <v>0.17346520000000001</v>
      </c>
      <c r="J627" s="129" t="s">
        <v>741</v>
      </c>
      <c r="K627" s="129">
        <v>0.16011639999999999</v>
      </c>
      <c r="L627" s="129">
        <v>0.1467676</v>
      </c>
      <c r="M627" s="129">
        <v>0.17346520000000001</v>
      </c>
      <c r="N627" s="129" t="b">
        <f t="shared" si="27"/>
        <v>1</v>
      </c>
      <c r="O627" s="129" t="b">
        <f t="shared" si="28"/>
        <v>1</v>
      </c>
      <c r="P627" s="129" t="b">
        <f t="shared" si="29"/>
        <v>1</v>
      </c>
    </row>
    <row r="628" spans="1:16" x14ac:dyDescent="0.25">
      <c r="A628" t="str">
        <f>'[1]Observed BMI30+ (200405-2008)'!C108</f>
        <v>BMI30+_Age3_period1_HB2_Observed</v>
      </c>
      <c r="B628">
        <f>'[1]Observed BMI30+ (200405-2008)'!E108</f>
        <v>0.1860984</v>
      </c>
      <c r="C628">
        <f>'[1]Observed BMI30+ (200405-2008)'!G108</f>
        <v>0.16618169999999999</v>
      </c>
      <c r="D628">
        <f>'[1]Observed BMI30+ (200405-2008)'!H108</f>
        <v>0.20601510000000001</v>
      </c>
      <c r="J628" s="129" t="s">
        <v>742</v>
      </c>
      <c r="K628" s="129">
        <v>0.1860984</v>
      </c>
      <c r="L628" s="129">
        <v>0.16618169999999999</v>
      </c>
      <c r="M628" s="129">
        <v>0.20601510000000001</v>
      </c>
      <c r="N628" s="129" t="b">
        <f t="shared" si="27"/>
        <v>1</v>
      </c>
      <c r="O628" s="129" t="b">
        <f t="shared" si="28"/>
        <v>1</v>
      </c>
      <c r="P628" s="129" t="b">
        <f t="shared" si="29"/>
        <v>1</v>
      </c>
    </row>
    <row r="629" spans="1:16" x14ac:dyDescent="0.25">
      <c r="A629" t="str">
        <f>'[1]Observed BMI30+ (200405-2008)'!C109</f>
        <v>BMI30+_Age3_period1_HB3_Observed</v>
      </c>
      <c r="B629">
        <f>'[1]Observed BMI30+ (200405-2008)'!E109</f>
        <v>0.15373319999999999</v>
      </c>
      <c r="C629">
        <f>'[1]Observed BMI30+ (200405-2008)'!G109</f>
        <v>0.1245386</v>
      </c>
      <c r="D629">
        <f>'[1]Observed BMI30+ (200405-2008)'!H109</f>
        <v>0.1829278</v>
      </c>
      <c r="J629" s="129" t="s">
        <v>743</v>
      </c>
      <c r="K629" s="129">
        <v>0.15373319999999999</v>
      </c>
      <c r="L629" s="129">
        <v>0.1245386</v>
      </c>
      <c r="M629" s="129">
        <v>0.1829278</v>
      </c>
      <c r="N629" s="129" t="b">
        <f t="shared" si="27"/>
        <v>1</v>
      </c>
      <c r="O629" s="129" t="b">
        <f t="shared" si="28"/>
        <v>1</v>
      </c>
      <c r="P629" s="129" t="b">
        <f t="shared" si="29"/>
        <v>1</v>
      </c>
    </row>
    <row r="630" spans="1:16" x14ac:dyDescent="0.25">
      <c r="A630" t="str">
        <f>'[1]Observed BMI30+ (200405-2008)'!C110</f>
        <v>BMI30+_Age3_period1_HB4_Observed</v>
      </c>
      <c r="B630">
        <f>'[1]Observed BMI30+ (200405-2008)'!E110</f>
        <v>0.1793418</v>
      </c>
      <c r="C630">
        <f>'[1]Observed BMI30+ (200405-2008)'!G110</f>
        <v>0.1618348</v>
      </c>
      <c r="D630">
        <f>'[1]Observed BMI30+ (200405-2008)'!H110</f>
        <v>0.19684879999999999</v>
      </c>
      <c r="J630" s="129" t="s">
        <v>744</v>
      </c>
      <c r="K630" s="129">
        <v>0.1793418</v>
      </c>
      <c r="L630" s="129">
        <v>0.1618348</v>
      </c>
      <c r="M630" s="129">
        <v>0.19684879999999999</v>
      </c>
      <c r="N630" s="129" t="b">
        <f t="shared" si="27"/>
        <v>1</v>
      </c>
      <c r="O630" s="129" t="b">
        <f t="shared" si="28"/>
        <v>1</v>
      </c>
      <c r="P630" s="129" t="b">
        <f t="shared" si="29"/>
        <v>1</v>
      </c>
    </row>
    <row r="631" spans="1:16" x14ac:dyDescent="0.25">
      <c r="A631" t="str">
        <f>'[1]Observed BMI30+ (200405-2008)'!C111</f>
        <v>BMI30+_Age3_period1_HB5_Observed</v>
      </c>
      <c r="B631">
        <f>'[1]Observed BMI30+ (200405-2008)'!E111</f>
        <v>0.22422980000000001</v>
      </c>
      <c r="C631">
        <f>'[1]Observed BMI30+ (200405-2008)'!G111</f>
        <v>0.1984107</v>
      </c>
      <c r="D631">
        <f>'[1]Observed BMI30+ (200405-2008)'!H111</f>
        <v>0.25004900000000002</v>
      </c>
      <c r="J631" s="129" t="s">
        <v>745</v>
      </c>
      <c r="K631" s="129">
        <v>0.22422980000000001</v>
      </c>
      <c r="L631" s="129">
        <v>0.1984107</v>
      </c>
      <c r="M631" s="129">
        <v>0.25004900000000002</v>
      </c>
      <c r="N631" s="129" t="b">
        <f t="shared" si="27"/>
        <v>1</v>
      </c>
      <c r="O631" s="129" t="b">
        <f t="shared" si="28"/>
        <v>1</v>
      </c>
      <c r="P631" s="129" t="b">
        <f t="shared" si="29"/>
        <v>1</v>
      </c>
    </row>
    <row r="632" spans="1:16" x14ac:dyDescent="0.25">
      <c r="A632" t="str">
        <f>'[1]Observed BMI30+ (200405-2008)'!C112</f>
        <v>BMI30+_Age3_period1_HB6_Observed</v>
      </c>
      <c r="B632">
        <f>'[1]Observed BMI30+ (200405-2008)'!E112</f>
        <v>0.18280540000000001</v>
      </c>
      <c r="C632">
        <f>'[1]Observed BMI30+ (200405-2008)'!G112</f>
        <v>0.1606862</v>
      </c>
      <c r="D632">
        <f>'[1]Observed BMI30+ (200405-2008)'!H112</f>
        <v>0.20492469999999999</v>
      </c>
      <c r="J632" s="129" t="s">
        <v>746</v>
      </c>
      <c r="K632" s="129">
        <v>0.18280540000000001</v>
      </c>
      <c r="L632" s="129">
        <v>0.1606862</v>
      </c>
      <c r="M632" s="129">
        <v>0.20492469999999999</v>
      </c>
      <c r="N632" s="129" t="b">
        <f t="shared" si="27"/>
        <v>1</v>
      </c>
      <c r="O632" s="129" t="b">
        <f t="shared" si="28"/>
        <v>1</v>
      </c>
      <c r="P632" s="129" t="b">
        <f t="shared" si="29"/>
        <v>1</v>
      </c>
    </row>
    <row r="633" spans="1:16" x14ac:dyDescent="0.25">
      <c r="A633" t="str">
        <f>'[1]Observed BMI30+ (200405-2008)'!C113</f>
        <v>BMI30+_Age3_period1_HB7_Observed</v>
      </c>
      <c r="B633">
        <f>'[1]Observed BMI30+ (200405-2008)'!E113</f>
        <v>0.1854469</v>
      </c>
      <c r="C633">
        <f>'[1]Observed BMI30+ (200405-2008)'!G113</f>
        <v>0.1689341</v>
      </c>
      <c r="D633">
        <f>'[1]Observed BMI30+ (200405-2008)'!H113</f>
        <v>0.20195959999999999</v>
      </c>
      <c r="J633" s="129" t="s">
        <v>747</v>
      </c>
      <c r="K633" s="129">
        <v>0.1854469</v>
      </c>
      <c r="L633" s="129">
        <v>0.1689341</v>
      </c>
      <c r="M633" s="129">
        <v>0.20195959999999999</v>
      </c>
      <c r="N633" s="129" t="b">
        <f t="shared" si="27"/>
        <v>1</v>
      </c>
      <c r="O633" s="129" t="b">
        <f t="shared" si="28"/>
        <v>1</v>
      </c>
      <c r="P633" s="129" t="b">
        <f t="shared" si="29"/>
        <v>1</v>
      </c>
    </row>
    <row r="634" spans="1:16" x14ac:dyDescent="0.25">
      <c r="A634" t="str">
        <f>'[1]Observed BMI30+ (200405-2008)'!C114</f>
        <v>BMI30+_Age3_period1_Wales_Observed</v>
      </c>
      <c r="B634">
        <f>'[1]Observed BMI30+ (200405-2008)'!E114</f>
        <v>0.17956150000000001</v>
      </c>
      <c r="C634">
        <f>'[1]Observed BMI30+ (200405-2008)'!G114</f>
        <v>0.1723288</v>
      </c>
      <c r="D634">
        <f>'[1]Observed BMI30+ (200405-2008)'!H114</f>
        <v>0.18679419999999999</v>
      </c>
      <c r="J634" s="129" t="s">
        <v>748</v>
      </c>
      <c r="K634" s="129">
        <v>0.17956150000000001</v>
      </c>
      <c r="L634" s="129">
        <v>0.1723288</v>
      </c>
      <c r="M634" s="129">
        <v>0.18679419999999999</v>
      </c>
      <c r="N634" s="129" t="b">
        <f t="shared" si="27"/>
        <v>1</v>
      </c>
      <c r="O634" s="129" t="b">
        <f t="shared" si="28"/>
        <v>1</v>
      </c>
      <c r="P634" s="129" t="b">
        <f t="shared" si="29"/>
        <v>1</v>
      </c>
    </row>
    <row r="635" spans="1:16" x14ac:dyDescent="0.25">
      <c r="A635" t="str">
        <f>'[1]Observed BMI30+ (2009-12)'!C9</f>
        <v>BMI30+_Age1_period2_LA1_Observed</v>
      </c>
      <c r="B635">
        <f>'[1]Observed BMI30+ (2009-12)'!E9</f>
        <v>0.1918984</v>
      </c>
      <c r="C635">
        <f>'[1]Observed BMI30+ (2009-12)'!G9</f>
        <v>0.16269890000000001</v>
      </c>
      <c r="D635">
        <f>'[1]Observed BMI30+ (2009-12)'!H9</f>
        <v>0.22109799999999999</v>
      </c>
      <c r="J635" s="129" t="s">
        <v>749</v>
      </c>
      <c r="K635" s="129">
        <v>0.1918984</v>
      </c>
      <c r="L635" s="129">
        <v>0.16269890000000001</v>
      </c>
      <c r="M635" s="129">
        <v>0.22109799999999999</v>
      </c>
      <c r="N635" s="129" t="b">
        <f t="shared" si="27"/>
        <v>1</v>
      </c>
      <c r="O635" s="129" t="b">
        <f t="shared" si="28"/>
        <v>1</v>
      </c>
      <c r="P635" s="129" t="b">
        <f t="shared" si="29"/>
        <v>1</v>
      </c>
    </row>
    <row r="636" spans="1:16" x14ac:dyDescent="0.25">
      <c r="A636" t="str">
        <f>'[1]Observed BMI30+ (2009-12)'!C10</f>
        <v>BMI30+_Age1_period2_LA2_Observed</v>
      </c>
      <c r="B636">
        <f>'[1]Observed BMI30+ (2009-12)'!E10</f>
        <v>0.1538651</v>
      </c>
      <c r="C636">
        <f>'[1]Observed BMI30+ (2009-12)'!G10</f>
        <v>0.12775890000000001</v>
      </c>
      <c r="D636">
        <f>'[1]Observed BMI30+ (2009-12)'!H10</f>
        <v>0.1799713</v>
      </c>
      <c r="J636" s="129" t="s">
        <v>750</v>
      </c>
      <c r="K636" s="129">
        <v>0.1538651</v>
      </c>
      <c r="L636" s="129">
        <v>0.12775890000000001</v>
      </c>
      <c r="M636" s="129">
        <v>0.1799713</v>
      </c>
      <c r="N636" s="129" t="b">
        <f t="shared" si="27"/>
        <v>1</v>
      </c>
      <c r="O636" s="129" t="b">
        <f t="shared" si="28"/>
        <v>1</v>
      </c>
      <c r="P636" s="129" t="b">
        <f t="shared" si="29"/>
        <v>1</v>
      </c>
    </row>
    <row r="637" spans="1:16" x14ac:dyDescent="0.25">
      <c r="A637" t="str">
        <f>'[1]Observed BMI30+ (2009-12)'!C11</f>
        <v>BMI30+_Age1_period2_LA3_Observed</v>
      </c>
      <c r="B637">
        <f>'[1]Observed BMI30+ (2009-12)'!E11</f>
        <v>0.14953240000000001</v>
      </c>
      <c r="C637">
        <f>'[1]Observed BMI30+ (2009-12)'!G11</f>
        <v>0.1242467</v>
      </c>
      <c r="D637">
        <f>'[1]Observed BMI30+ (2009-12)'!H11</f>
        <v>0.17481820000000001</v>
      </c>
      <c r="J637" s="129" t="s">
        <v>751</v>
      </c>
      <c r="K637" s="129">
        <v>0.14953240000000001</v>
      </c>
      <c r="L637" s="129">
        <v>0.1242467</v>
      </c>
      <c r="M637" s="129">
        <v>0.17481820000000001</v>
      </c>
      <c r="N637" s="129" t="b">
        <f t="shared" si="27"/>
        <v>1</v>
      </c>
      <c r="O637" s="129" t="b">
        <f t="shared" si="28"/>
        <v>1</v>
      </c>
      <c r="P637" s="129" t="b">
        <f t="shared" si="29"/>
        <v>1</v>
      </c>
    </row>
    <row r="638" spans="1:16" x14ac:dyDescent="0.25">
      <c r="A638" t="str">
        <f>'[1]Observed BMI30+ (2009-12)'!C12</f>
        <v>BMI30+_Age1_period2_LA4_Observed</v>
      </c>
      <c r="B638">
        <f>'[1]Observed BMI30+ (2009-12)'!E12</f>
        <v>0.1395605</v>
      </c>
      <c r="C638">
        <f>'[1]Observed BMI30+ (2009-12)'!G12</f>
        <v>0.1154439</v>
      </c>
      <c r="D638">
        <f>'[1]Observed BMI30+ (2009-12)'!H12</f>
        <v>0.16367699999999999</v>
      </c>
      <c r="J638" s="129" t="s">
        <v>752</v>
      </c>
      <c r="K638" s="129">
        <v>0.1395605</v>
      </c>
      <c r="L638" s="129">
        <v>0.1154439</v>
      </c>
      <c r="M638" s="129">
        <v>0.16367699999999999</v>
      </c>
      <c r="N638" s="129" t="b">
        <f t="shared" si="27"/>
        <v>1</v>
      </c>
      <c r="O638" s="129" t="b">
        <f t="shared" si="28"/>
        <v>1</v>
      </c>
      <c r="P638" s="129" t="b">
        <f t="shared" si="29"/>
        <v>1</v>
      </c>
    </row>
    <row r="639" spans="1:16" x14ac:dyDescent="0.25">
      <c r="A639" t="str">
        <f>'[1]Observed BMI30+ (2009-12)'!C13</f>
        <v>BMI30+_Age1_period2_LA5_Observed</v>
      </c>
      <c r="B639">
        <f>'[1]Observed BMI30+ (2009-12)'!E13</f>
        <v>0.1787754</v>
      </c>
      <c r="C639">
        <f>'[1]Observed BMI30+ (2009-12)'!G13</f>
        <v>0.15211169999999999</v>
      </c>
      <c r="D639">
        <f>'[1]Observed BMI30+ (2009-12)'!H13</f>
        <v>0.20543919999999999</v>
      </c>
      <c r="J639" s="129" t="s">
        <v>753</v>
      </c>
      <c r="K639" s="129">
        <v>0.1787754</v>
      </c>
      <c r="L639" s="129">
        <v>0.15211169999999999</v>
      </c>
      <c r="M639" s="129">
        <v>0.20543919999999999</v>
      </c>
      <c r="N639" s="129" t="b">
        <f t="shared" si="27"/>
        <v>1</v>
      </c>
      <c r="O639" s="129" t="b">
        <f t="shared" si="28"/>
        <v>1</v>
      </c>
      <c r="P639" s="129" t="b">
        <f t="shared" si="29"/>
        <v>1</v>
      </c>
    </row>
    <row r="640" spans="1:16" x14ac:dyDescent="0.25">
      <c r="A640" t="str">
        <f>'[1]Observed BMI30+ (2009-12)'!C14</f>
        <v>BMI30+_Age1_period2_LA6_Observed</v>
      </c>
      <c r="B640">
        <f>'[1]Observed BMI30+ (2009-12)'!E14</f>
        <v>0.1680866</v>
      </c>
      <c r="C640">
        <f>'[1]Observed BMI30+ (2009-12)'!G14</f>
        <v>0.1439057</v>
      </c>
      <c r="D640">
        <f>'[1]Observed BMI30+ (2009-12)'!H14</f>
        <v>0.1922674</v>
      </c>
      <c r="J640" s="129" t="s">
        <v>754</v>
      </c>
      <c r="K640" s="129">
        <v>0.1680866</v>
      </c>
      <c r="L640" s="129">
        <v>0.1439057</v>
      </c>
      <c r="M640" s="129">
        <v>0.1922674</v>
      </c>
      <c r="N640" s="129" t="b">
        <f t="shared" si="27"/>
        <v>1</v>
      </c>
      <c r="O640" s="129" t="b">
        <f t="shared" si="28"/>
        <v>1</v>
      </c>
      <c r="P640" s="129" t="b">
        <f t="shared" si="29"/>
        <v>1</v>
      </c>
    </row>
    <row r="641" spans="1:16" x14ac:dyDescent="0.25">
      <c r="A641" t="str">
        <f>'[1]Observed BMI30+ (2009-12)'!C15</f>
        <v>BMI30+_Age1_period2_LA7_Observed</v>
      </c>
      <c r="B641">
        <f>'[1]Observed BMI30+ (2009-12)'!E15</f>
        <v>0.1512201</v>
      </c>
      <c r="C641">
        <f>'[1]Observed BMI30+ (2009-12)'!G15</f>
        <v>0.12448670000000001</v>
      </c>
      <c r="D641">
        <f>'[1]Observed BMI30+ (2009-12)'!H15</f>
        <v>0.17795359999999999</v>
      </c>
      <c r="J641" s="129" t="s">
        <v>755</v>
      </c>
      <c r="K641" s="129">
        <v>0.1512201</v>
      </c>
      <c r="L641" s="129">
        <v>0.12448670000000001</v>
      </c>
      <c r="M641" s="129">
        <v>0.17795359999999999</v>
      </c>
      <c r="N641" s="129" t="b">
        <f t="shared" si="27"/>
        <v>1</v>
      </c>
      <c r="O641" s="129" t="b">
        <f t="shared" si="28"/>
        <v>1</v>
      </c>
      <c r="P641" s="129" t="b">
        <f t="shared" si="29"/>
        <v>1</v>
      </c>
    </row>
    <row r="642" spans="1:16" x14ac:dyDescent="0.25">
      <c r="A642" t="str">
        <f>'[1]Observed BMI30+ (2009-12)'!C16</f>
        <v>BMI30+_Age1_period2_LA8_Observed</v>
      </c>
      <c r="B642">
        <f>'[1]Observed BMI30+ (2009-12)'!E16</f>
        <v>0.13469429999999999</v>
      </c>
      <c r="C642">
        <f>'[1]Observed BMI30+ (2009-12)'!G16</f>
        <v>0.1093971</v>
      </c>
      <c r="D642">
        <f>'[1]Observed BMI30+ (2009-12)'!H16</f>
        <v>0.15999150000000001</v>
      </c>
      <c r="J642" s="129" t="s">
        <v>756</v>
      </c>
      <c r="K642" s="129">
        <v>0.13469429999999999</v>
      </c>
      <c r="L642" s="129">
        <v>0.1093971</v>
      </c>
      <c r="M642" s="129">
        <v>0.15999150000000001</v>
      </c>
      <c r="N642" s="129" t="b">
        <f t="shared" si="27"/>
        <v>1</v>
      </c>
      <c r="O642" s="129" t="b">
        <f t="shared" si="28"/>
        <v>1</v>
      </c>
      <c r="P642" s="129" t="b">
        <f t="shared" si="29"/>
        <v>1</v>
      </c>
    </row>
    <row r="643" spans="1:16" x14ac:dyDescent="0.25">
      <c r="A643" t="str">
        <f>'[1]Observed BMI30+ (2009-12)'!C17</f>
        <v>BMI30+_Age1_period2_LA9_Observed</v>
      </c>
      <c r="B643">
        <f>'[1]Observed BMI30+ (2009-12)'!E17</f>
        <v>0.2121854</v>
      </c>
      <c r="C643">
        <f>'[1]Observed BMI30+ (2009-12)'!G17</f>
        <v>0.18146619999999999</v>
      </c>
      <c r="D643">
        <f>'[1]Observed BMI30+ (2009-12)'!H17</f>
        <v>0.2429046</v>
      </c>
      <c r="J643" s="129" t="s">
        <v>757</v>
      </c>
      <c r="K643" s="129">
        <v>0.2121854</v>
      </c>
      <c r="L643" s="129">
        <v>0.18146619999999999</v>
      </c>
      <c r="M643" s="129">
        <v>0.2429046</v>
      </c>
      <c r="N643" s="129" t="b">
        <f t="shared" si="27"/>
        <v>1</v>
      </c>
      <c r="O643" s="129" t="b">
        <f t="shared" si="28"/>
        <v>1</v>
      </c>
      <c r="P643" s="129" t="b">
        <f t="shared" si="29"/>
        <v>1</v>
      </c>
    </row>
    <row r="644" spans="1:16" x14ac:dyDescent="0.25">
      <c r="A644" t="str">
        <f>'[1]Observed BMI30+ (2009-12)'!C18</f>
        <v>BMI30+_Age1_period2_LA10_Observed</v>
      </c>
      <c r="B644">
        <f>'[1]Observed BMI30+ (2009-12)'!E18</f>
        <v>0.19790079999999999</v>
      </c>
      <c r="C644">
        <f>'[1]Observed BMI30+ (2009-12)'!G18</f>
        <v>0.1709408</v>
      </c>
      <c r="D644">
        <f>'[1]Observed BMI30+ (2009-12)'!H18</f>
        <v>0.2248607</v>
      </c>
      <c r="J644" s="129" t="s">
        <v>758</v>
      </c>
      <c r="K644" s="129">
        <v>0.19790079999999999</v>
      </c>
      <c r="L644" s="129">
        <v>0.1709408</v>
      </c>
      <c r="M644" s="129">
        <v>0.2248607</v>
      </c>
      <c r="N644" s="129" t="b">
        <f t="shared" si="27"/>
        <v>1</v>
      </c>
      <c r="O644" s="129" t="b">
        <f t="shared" si="28"/>
        <v>1</v>
      </c>
      <c r="P644" s="129" t="b">
        <f t="shared" si="29"/>
        <v>1</v>
      </c>
    </row>
    <row r="645" spans="1:16" x14ac:dyDescent="0.25">
      <c r="A645" t="str">
        <f>'[1]Observed BMI30+ (2009-12)'!C19</f>
        <v>BMI30+_Age1_period2_LA11_Observed</v>
      </c>
      <c r="B645">
        <f>'[1]Observed BMI30+ (2009-12)'!E19</f>
        <v>0.19733059999999999</v>
      </c>
      <c r="C645">
        <f>'[1]Observed BMI30+ (2009-12)'!G19</f>
        <v>0.1730679</v>
      </c>
      <c r="D645">
        <f>'[1]Observed BMI30+ (2009-12)'!H19</f>
        <v>0.22159329999999999</v>
      </c>
      <c r="J645" s="129" t="s">
        <v>759</v>
      </c>
      <c r="K645" s="129">
        <v>0.19733059999999999</v>
      </c>
      <c r="L645" s="129">
        <v>0.1730679</v>
      </c>
      <c r="M645" s="129">
        <v>0.22159329999999999</v>
      </c>
      <c r="N645" s="129" t="b">
        <f t="shared" ref="N645:N708" si="30">J645=A645</f>
        <v>1</v>
      </c>
      <c r="O645" s="129" t="b">
        <f t="shared" ref="O645:O708" si="31">K645=B645</f>
        <v>1</v>
      </c>
      <c r="P645" s="129" t="b">
        <f t="shared" ref="P645:P708" si="32">K645=VLOOKUP(J645,$A$4:$B$724,2,FALSE)</f>
        <v>1</v>
      </c>
    </row>
    <row r="646" spans="1:16" x14ac:dyDescent="0.25">
      <c r="A646" t="str">
        <f>'[1]Observed BMI30+ (2009-12)'!C20</f>
        <v>BMI30+_Age1_period2_LA12_Observed</v>
      </c>
      <c r="B646">
        <f>'[1]Observed BMI30+ (2009-12)'!E20</f>
        <v>0.21399960000000001</v>
      </c>
      <c r="C646">
        <f>'[1]Observed BMI30+ (2009-12)'!G20</f>
        <v>0.18753739999999999</v>
      </c>
      <c r="D646">
        <f>'[1]Observed BMI30+ (2009-12)'!H20</f>
        <v>0.2404618</v>
      </c>
      <c r="J646" s="129" t="s">
        <v>760</v>
      </c>
      <c r="K646" s="129">
        <v>0.21399960000000001</v>
      </c>
      <c r="L646" s="129">
        <v>0.18753739999999999</v>
      </c>
      <c r="M646" s="129">
        <v>0.2404618</v>
      </c>
      <c r="N646" s="129" t="b">
        <f t="shared" si="30"/>
        <v>1</v>
      </c>
      <c r="O646" s="129" t="b">
        <f t="shared" si="31"/>
        <v>1</v>
      </c>
      <c r="P646" s="129" t="b">
        <f t="shared" si="32"/>
        <v>1</v>
      </c>
    </row>
    <row r="647" spans="1:16" x14ac:dyDescent="0.25">
      <c r="A647" t="str">
        <f>'[1]Observed BMI30+ (2009-12)'!C21</f>
        <v>BMI30+_Age1_period2_LA13_Observed</v>
      </c>
      <c r="B647">
        <f>'[1]Observed BMI30+ (2009-12)'!E21</f>
        <v>0.22219259999999999</v>
      </c>
      <c r="C647">
        <f>'[1]Observed BMI30+ (2009-12)'!G21</f>
        <v>0.1953385</v>
      </c>
      <c r="D647">
        <f>'[1]Observed BMI30+ (2009-12)'!H21</f>
        <v>0.24904680000000001</v>
      </c>
      <c r="J647" s="129" t="s">
        <v>761</v>
      </c>
      <c r="K647" s="129">
        <v>0.22219259999999999</v>
      </c>
      <c r="L647" s="129">
        <v>0.1953385</v>
      </c>
      <c r="M647" s="129">
        <v>0.24904680000000001</v>
      </c>
      <c r="N647" s="129" t="b">
        <f t="shared" si="30"/>
        <v>1</v>
      </c>
      <c r="O647" s="129" t="b">
        <f t="shared" si="31"/>
        <v>1</v>
      </c>
      <c r="P647" s="129" t="b">
        <f t="shared" si="32"/>
        <v>1</v>
      </c>
    </row>
    <row r="648" spans="1:16" x14ac:dyDescent="0.25">
      <c r="A648" t="str">
        <f>'[1]Observed BMI30+ (2009-12)'!C22</f>
        <v>BMI30+_Age1_period2_LA14_Observed</v>
      </c>
      <c r="B648">
        <f>'[1]Observed BMI30+ (2009-12)'!E22</f>
        <v>0.1715303</v>
      </c>
      <c r="C648">
        <f>'[1]Observed BMI30+ (2009-12)'!G22</f>
        <v>0.1445198</v>
      </c>
      <c r="D648">
        <f>'[1]Observed BMI30+ (2009-12)'!H22</f>
        <v>0.19854069999999999</v>
      </c>
      <c r="J648" s="129" t="s">
        <v>762</v>
      </c>
      <c r="K648" s="129">
        <v>0.1715303</v>
      </c>
      <c r="L648" s="129">
        <v>0.1445198</v>
      </c>
      <c r="M648" s="129">
        <v>0.19854069999999999</v>
      </c>
      <c r="N648" s="129" t="b">
        <f t="shared" si="30"/>
        <v>1</v>
      </c>
      <c r="O648" s="129" t="b">
        <f t="shared" si="31"/>
        <v>1</v>
      </c>
      <c r="P648" s="129" t="b">
        <f t="shared" si="32"/>
        <v>1</v>
      </c>
    </row>
    <row r="649" spans="1:16" x14ac:dyDescent="0.25">
      <c r="A649" t="str">
        <f>'[1]Observed BMI30+ (2009-12)'!C23</f>
        <v>BMI30+_Age1_period2_LA15_Observed</v>
      </c>
      <c r="B649">
        <f>'[1]Observed BMI30+ (2009-12)'!E23</f>
        <v>0.1511419</v>
      </c>
      <c r="C649">
        <f>'[1]Observed BMI30+ (2009-12)'!G23</f>
        <v>0.13398470000000001</v>
      </c>
      <c r="D649">
        <f>'[1]Observed BMI30+ (2009-12)'!H23</f>
        <v>0.16829910000000001</v>
      </c>
      <c r="J649" s="129" t="s">
        <v>763</v>
      </c>
      <c r="K649" s="129">
        <v>0.1511419</v>
      </c>
      <c r="L649" s="129">
        <v>0.13398470000000001</v>
      </c>
      <c r="M649" s="129">
        <v>0.16829910000000001</v>
      </c>
      <c r="N649" s="129" t="b">
        <f t="shared" si="30"/>
        <v>1</v>
      </c>
      <c r="O649" s="129" t="b">
        <f t="shared" si="31"/>
        <v>1</v>
      </c>
      <c r="P649" s="129" t="b">
        <f t="shared" si="32"/>
        <v>1</v>
      </c>
    </row>
    <row r="650" spans="1:16" x14ac:dyDescent="0.25">
      <c r="A650" t="str">
        <f>'[1]Observed BMI30+ (2009-12)'!C24</f>
        <v>BMI30+_Age1_period2_LA16_Observed</v>
      </c>
      <c r="B650">
        <f>'[1]Observed BMI30+ (2009-12)'!E24</f>
        <v>0.2282621</v>
      </c>
      <c r="C650">
        <f>'[1]Observed BMI30+ (2009-12)'!G24</f>
        <v>0.20417260000000001</v>
      </c>
      <c r="D650">
        <f>'[1]Observed BMI30+ (2009-12)'!H24</f>
        <v>0.25235160000000001</v>
      </c>
      <c r="J650" s="129" t="s">
        <v>764</v>
      </c>
      <c r="K650" s="129">
        <v>0.2282621</v>
      </c>
      <c r="L650" s="129">
        <v>0.20417260000000001</v>
      </c>
      <c r="M650" s="129">
        <v>0.25235160000000001</v>
      </c>
      <c r="N650" s="129" t="b">
        <f t="shared" si="30"/>
        <v>1</v>
      </c>
      <c r="O650" s="129" t="b">
        <f t="shared" si="31"/>
        <v>1</v>
      </c>
      <c r="P650" s="129" t="b">
        <f t="shared" si="32"/>
        <v>1</v>
      </c>
    </row>
    <row r="651" spans="1:16" x14ac:dyDescent="0.25">
      <c r="A651" t="str">
        <f>'[1]Observed BMI30+ (2009-12)'!C25</f>
        <v>BMI30+_Age1_period2_LA17_Observed</v>
      </c>
      <c r="B651">
        <f>'[1]Observed BMI30+ (2009-12)'!E25</f>
        <v>0.2404686</v>
      </c>
      <c r="C651">
        <f>'[1]Observed BMI30+ (2009-12)'!G25</f>
        <v>0.21247099999999999</v>
      </c>
      <c r="D651">
        <f>'[1]Observed BMI30+ (2009-12)'!H25</f>
        <v>0.26846629999999999</v>
      </c>
      <c r="J651" s="129" t="s">
        <v>765</v>
      </c>
      <c r="K651" s="129">
        <v>0.2404686</v>
      </c>
      <c r="L651" s="129">
        <v>0.21247099999999999</v>
      </c>
      <c r="M651" s="129">
        <v>0.26846629999999999</v>
      </c>
      <c r="N651" s="129" t="b">
        <f t="shared" si="30"/>
        <v>1</v>
      </c>
      <c r="O651" s="129" t="b">
        <f t="shared" si="31"/>
        <v>1</v>
      </c>
      <c r="P651" s="129" t="b">
        <f t="shared" si="32"/>
        <v>1</v>
      </c>
    </row>
    <row r="652" spans="1:16" x14ac:dyDescent="0.25">
      <c r="A652" t="str">
        <f>'[1]Observed BMI30+ (2009-12)'!C26</f>
        <v>BMI30+_Age1_period2_LA18_Observed</v>
      </c>
      <c r="B652">
        <f>'[1]Observed BMI30+ (2009-12)'!E26</f>
        <v>0.25301259999999998</v>
      </c>
      <c r="C652">
        <f>'[1]Observed BMI30+ (2009-12)'!G26</f>
        <v>0.2253685</v>
      </c>
      <c r="D652">
        <f>'[1]Observed BMI30+ (2009-12)'!H26</f>
        <v>0.28065669999999998</v>
      </c>
      <c r="J652" s="129" t="s">
        <v>766</v>
      </c>
      <c r="K652" s="129">
        <v>0.25301259999999998</v>
      </c>
      <c r="L652" s="129">
        <v>0.2253685</v>
      </c>
      <c r="M652" s="129">
        <v>0.28065669999999998</v>
      </c>
      <c r="N652" s="129" t="b">
        <f t="shared" si="30"/>
        <v>1</v>
      </c>
      <c r="O652" s="129" t="b">
        <f t="shared" si="31"/>
        <v>1</v>
      </c>
      <c r="P652" s="129" t="b">
        <f t="shared" si="32"/>
        <v>1</v>
      </c>
    </row>
    <row r="653" spans="1:16" x14ac:dyDescent="0.25">
      <c r="A653" t="str">
        <f>'[1]Observed BMI30+ (2009-12)'!C27</f>
        <v>BMI30+_Age1_period2_LA19_Observed</v>
      </c>
      <c r="B653">
        <f>'[1]Observed BMI30+ (2009-12)'!E27</f>
        <v>0.23481759999999999</v>
      </c>
      <c r="C653">
        <f>'[1]Observed BMI30+ (2009-12)'!G27</f>
        <v>0.20584620000000001</v>
      </c>
      <c r="D653">
        <f>'[1]Observed BMI30+ (2009-12)'!H27</f>
        <v>0.263789</v>
      </c>
      <c r="J653" s="129" t="s">
        <v>767</v>
      </c>
      <c r="K653" s="129">
        <v>0.23481759999999999</v>
      </c>
      <c r="L653" s="129">
        <v>0.20584620000000001</v>
      </c>
      <c r="M653" s="129">
        <v>0.263789</v>
      </c>
      <c r="N653" s="129" t="b">
        <f t="shared" si="30"/>
        <v>1</v>
      </c>
      <c r="O653" s="129" t="b">
        <f t="shared" si="31"/>
        <v>1</v>
      </c>
      <c r="P653" s="129" t="b">
        <f t="shared" si="32"/>
        <v>1</v>
      </c>
    </row>
    <row r="654" spans="1:16" x14ac:dyDescent="0.25">
      <c r="A654" t="str">
        <f>'[1]Observed BMI30+ (2009-12)'!C28</f>
        <v>BMI30+_Age1_period2_LA20_Observed</v>
      </c>
      <c r="B654">
        <f>'[1]Observed BMI30+ (2009-12)'!E28</f>
        <v>0.22711899999999999</v>
      </c>
      <c r="C654">
        <f>'[1]Observed BMI30+ (2009-12)'!G28</f>
        <v>0.1979059</v>
      </c>
      <c r="D654">
        <f>'[1]Observed BMI30+ (2009-12)'!H28</f>
        <v>0.25633210000000001</v>
      </c>
      <c r="J654" s="129" t="s">
        <v>768</v>
      </c>
      <c r="K654" s="129">
        <v>0.22711899999999999</v>
      </c>
      <c r="L654" s="129">
        <v>0.1979059</v>
      </c>
      <c r="M654" s="129">
        <v>0.25633210000000001</v>
      </c>
      <c r="N654" s="129" t="b">
        <f t="shared" si="30"/>
        <v>1</v>
      </c>
      <c r="O654" s="129" t="b">
        <f t="shared" si="31"/>
        <v>1</v>
      </c>
      <c r="P654" s="129" t="b">
        <f t="shared" si="32"/>
        <v>1</v>
      </c>
    </row>
    <row r="655" spans="1:16" x14ac:dyDescent="0.25">
      <c r="A655" t="str">
        <f>'[1]Observed BMI30+ (2009-12)'!C29</f>
        <v>BMI30+_Age1_period2_LA21_Observed</v>
      </c>
      <c r="B655">
        <f>'[1]Observed BMI30+ (2009-12)'!E29</f>
        <v>0.1561987</v>
      </c>
      <c r="C655">
        <f>'[1]Observed BMI30+ (2009-12)'!G29</f>
        <v>0.12914210000000001</v>
      </c>
      <c r="D655">
        <f>'[1]Observed BMI30+ (2009-12)'!H29</f>
        <v>0.18325540000000001</v>
      </c>
      <c r="J655" s="129" t="s">
        <v>769</v>
      </c>
      <c r="K655" s="129">
        <v>0.1561987</v>
      </c>
      <c r="L655" s="129">
        <v>0.12914210000000001</v>
      </c>
      <c r="M655" s="129">
        <v>0.18325540000000001</v>
      </c>
      <c r="N655" s="129" t="b">
        <f t="shared" si="30"/>
        <v>1</v>
      </c>
      <c r="O655" s="129" t="b">
        <f t="shared" si="31"/>
        <v>1</v>
      </c>
      <c r="P655" s="129" t="b">
        <f t="shared" si="32"/>
        <v>1</v>
      </c>
    </row>
    <row r="656" spans="1:16" x14ac:dyDescent="0.25">
      <c r="A656" t="str">
        <f>'[1]Observed BMI30+ (2009-12)'!C30</f>
        <v>BMI30+_Age1_period2_LA22_Observed</v>
      </c>
      <c r="B656">
        <f>'[1]Observed BMI30+ (2009-12)'!E30</f>
        <v>0.1986743</v>
      </c>
      <c r="C656">
        <f>'[1]Observed BMI30+ (2009-12)'!G30</f>
        <v>0.17217189999999999</v>
      </c>
      <c r="D656">
        <f>'[1]Observed BMI30+ (2009-12)'!H30</f>
        <v>0.22517670000000001</v>
      </c>
      <c r="J656" s="129" t="s">
        <v>770</v>
      </c>
      <c r="K656" s="129">
        <v>0.1986743</v>
      </c>
      <c r="L656" s="129">
        <v>0.17217189999999999</v>
      </c>
      <c r="M656" s="129">
        <v>0.22517670000000001</v>
      </c>
      <c r="N656" s="129" t="b">
        <f t="shared" si="30"/>
        <v>1</v>
      </c>
      <c r="O656" s="129" t="b">
        <f t="shared" si="31"/>
        <v>1</v>
      </c>
      <c r="P656" s="129" t="b">
        <f t="shared" si="32"/>
        <v>1</v>
      </c>
    </row>
    <row r="657" spans="1:16" x14ac:dyDescent="0.25">
      <c r="A657" t="str">
        <f>'[1]Observed BMI30+ (2009-12)'!C31</f>
        <v>BMI30+_Age1_period2_HB1_Observed</v>
      </c>
      <c r="B657">
        <f>'[1]Observed BMI30+ (2009-12)'!E31</f>
        <v>0.1636311</v>
      </c>
      <c r="C657">
        <f>'[1]Observed BMI30+ (2009-12)'!G31</f>
        <v>0.152781</v>
      </c>
      <c r="D657">
        <f>'[1]Observed BMI30+ (2009-12)'!H31</f>
        <v>0.17448130000000001</v>
      </c>
      <c r="J657" s="129" t="s">
        <v>771</v>
      </c>
      <c r="K657" s="129">
        <v>0.1636311</v>
      </c>
      <c r="L657" s="129">
        <v>0.152781</v>
      </c>
      <c r="M657" s="129">
        <v>0.17448130000000001</v>
      </c>
      <c r="N657" s="129" t="b">
        <f t="shared" si="30"/>
        <v>1</v>
      </c>
      <c r="O657" s="129" t="b">
        <f t="shared" si="31"/>
        <v>1</v>
      </c>
      <c r="P657" s="129" t="b">
        <f t="shared" si="32"/>
        <v>1</v>
      </c>
    </row>
    <row r="658" spans="1:16" x14ac:dyDescent="0.25">
      <c r="A658" t="str">
        <f>'[1]Observed BMI30+ (2009-12)'!C32</f>
        <v>BMI30+_Age1_period2_HB2_Observed</v>
      </c>
      <c r="B658">
        <f>'[1]Observed BMI30+ (2009-12)'!E32</f>
        <v>0.1871323</v>
      </c>
      <c r="C658">
        <f>'[1]Observed BMI30+ (2009-12)'!G32</f>
        <v>0.17038300000000001</v>
      </c>
      <c r="D658">
        <f>'[1]Observed BMI30+ (2009-12)'!H32</f>
        <v>0.20388149999999999</v>
      </c>
      <c r="J658" s="129" t="s">
        <v>772</v>
      </c>
      <c r="K658" s="129">
        <v>0.1871323</v>
      </c>
      <c r="L658" s="129">
        <v>0.17038300000000001</v>
      </c>
      <c r="M658" s="129">
        <v>0.20388149999999999</v>
      </c>
      <c r="N658" s="129" t="b">
        <f t="shared" si="30"/>
        <v>1</v>
      </c>
      <c r="O658" s="129" t="b">
        <f t="shared" si="31"/>
        <v>1</v>
      </c>
      <c r="P658" s="129" t="b">
        <f t="shared" si="32"/>
        <v>1</v>
      </c>
    </row>
    <row r="659" spans="1:16" x14ac:dyDescent="0.25">
      <c r="A659" t="str">
        <f>'[1]Observed BMI30+ (2009-12)'!C33</f>
        <v>BMI30+_Age1_period2_HB3_Observed</v>
      </c>
      <c r="B659">
        <f>'[1]Observed BMI30+ (2009-12)'!E33</f>
        <v>0.1512201</v>
      </c>
      <c r="C659">
        <f>'[1]Observed BMI30+ (2009-12)'!G33</f>
        <v>0.12448670000000001</v>
      </c>
      <c r="D659">
        <f>'[1]Observed BMI30+ (2009-12)'!H33</f>
        <v>0.17795359999999999</v>
      </c>
      <c r="J659" s="129" t="s">
        <v>773</v>
      </c>
      <c r="K659" s="129">
        <v>0.1512201</v>
      </c>
      <c r="L659" s="129">
        <v>0.12448670000000001</v>
      </c>
      <c r="M659" s="129">
        <v>0.17795359999999999</v>
      </c>
      <c r="N659" s="129" t="b">
        <f t="shared" si="30"/>
        <v>1</v>
      </c>
      <c r="O659" s="129" t="b">
        <f t="shared" si="31"/>
        <v>1</v>
      </c>
      <c r="P659" s="129" t="b">
        <f t="shared" si="32"/>
        <v>1</v>
      </c>
    </row>
    <row r="660" spans="1:16" x14ac:dyDescent="0.25">
      <c r="A660" t="str">
        <f>'[1]Observed BMI30+ (2009-12)'!C34</f>
        <v>BMI30+_Age1_period2_HB4_Observed</v>
      </c>
      <c r="B660">
        <f>'[1]Observed BMI30+ (2009-12)'!E34</f>
        <v>0.20833579999999999</v>
      </c>
      <c r="C660">
        <f>'[1]Observed BMI30+ (2009-12)'!G34</f>
        <v>0.1931435</v>
      </c>
      <c r="D660">
        <f>'[1]Observed BMI30+ (2009-12)'!H34</f>
        <v>0.22352820000000001</v>
      </c>
      <c r="J660" s="129" t="s">
        <v>774</v>
      </c>
      <c r="K660" s="129">
        <v>0.20833579999999999</v>
      </c>
      <c r="L660" s="129">
        <v>0.1931435</v>
      </c>
      <c r="M660" s="129">
        <v>0.22352820000000001</v>
      </c>
      <c r="N660" s="129" t="b">
        <f t="shared" si="30"/>
        <v>1</v>
      </c>
      <c r="O660" s="129" t="b">
        <f t="shared" si="31"/>
        <v>1</v>
      </c>
      <c r="P660" s="129" t="b">
        <f t="shared" si="32"/>
        <v>1</v>
      </c>
    </row>
    <row r="661" spans="1:16" x14ac:dyDescent="0.25">
      <c r="A661" t="str">
        <f>'[1]Observed BMI30+ (2009-12)'!C35</f>
        <v>BMI30+_Age1_period2_HB5_Observed</v>
      </c>
      <c r="B661">
        <f>'[1]Observed BMI30+ (2009-12)'!E35</f>
        <v>0.23065089999999999</v>
      </c>
      <c r="C661">
        <f>'[1]Observed BMI30+ (2009-12)'!G35</f>
        <v>0.21051510000000001</v>
      </c>
      <c r="D661">
        <f>'[1]Observed BMI30+ (2009-12)'!H35</f>
        <v>0.25078679999999998</v>
      </c>
      <c r="J661" s="129" t="s">
        <v>775</v>
      </c>
      <c r="K661" s="129">
        <v>0.23065089999999999</v>
      </c>
      <c r="L661" s="129">
        <v>0.21051510000000001</v>
      </c>
      <c r="M661" s="129">
        <v>0.25078679999999998</v>
      </c>
      <c r="N661" s="129" t="b">
        <f t="shared" si="30"/>
        <v>1</v>
      </c>
      <c r="O661" s="129" t="b">
        <f t="shared" si="31"/>
        <v>1</v>
      </c>
      <c r="P661" s="129" t="b">
        <f t="shared" si="32"/>
        <v>1</v>
      </c>
    </row>
    <row r="662" spans="1:16" x14ac:dyDescent="0.25">
      <c r="A662" t="str">
        <f>'[1]Observed BMI30+ (2009-12)'!C36</f>
        <v>BMI30+_Age1_period2_HB6_Observed</v>
      </c>
      <c r="B662">
        <f>'[1]Observed BMI30+ (2009-12)'!E36</f>
        <v>0.1554286</v>
      </c>
      <c r="C662">
        <f>'[1]Observed BMI30+ (2009-12)'!G36</f>
        <v>0.14071890000000001</v>
      </c>
      <c r="D662">
        <f>'[1]Observed BMI30+ (2009-12)'!H36</f>
        <v>0.1701384</v>
      </c>
      <c r="J662" s="129" t="s">
        <v>776</v>
      </c>
      <c r="K662" s="129">
        <v>0.1554286</v>
      </c>
      <c r="L662" s="129">
        <v>0.14071890000000001</v>
      </c>
      <c r="M662" s="129">
        <v>0.1701384</v>
      </c>
      <c r="N662" s="129" t="b">
        <f t="shared" si="30"/>
        <v>1</v>
      </c>
      <c r="O662" s="129" t="b">
        <f t="shared" si="31"/>
        <v>1</v>
      </c>
      <c r="P662" s="129" t="b">
        <f t="shared" si="32"/>
        <v>1</v>
      </c>
    </row>
    <row r="663" spans="1:16" x14ac:dyDescent="0.25">
      <c r="A663" t="str">
        <f>'[1]Observed BMI30+ (2009-12)'!C37</f>
        <v>BMI30+_Age1_period2_HB7_Observed</v>
      </c>
      <c r="B663">
        <f>'[1]Observed BMI30+ (2009-12)'!E37</f>
        <v>0.21906900000000001</v>
      </c>
      <c r="C663">
        <f>'[1]Observed BMI30+ (2009-12)'!G37</f>
        <v>0.2058422</v>
      </c>
      <c r="D663">
        <f>'[1]Observed BMI30+ (2009-12)'!H37</f>
        <v>0.2322959</v>
      </c>
      <c r="J663" s="129" t="s">
        <v>777</v>
      </c>
      <c r="K663" s="129">
        <v>0.21906900000000001</v>
      </c>
      <c r="L663" s="129">
        <v>0.2058422</v>
      </c>
      <c r="M663" s="129">
        <v>0.2322959</v>
      </c>
      <c r="N663" s="129" t="b">
        <f t="shared" si="30"/>
        <v>1</v>
      </c>
      <c r="O663" s="129" t="b">
        <f t="shared" si="31"/>
        <v>1</v>
      </c>
      <c r="P663" s="129" t="b">
        <f t="shared" si="32"/>
        <v>1</v>
      </c>
    </row>
    <row r="664" spans="1:16" x14ac:dyDescent="0.25">
      <c r="A664" t="str">
        <f>'[1]Observed BMI30+ (2009-12)'!C38</f>
        <v>BMI30+_Age1_period2_Wales_Observed</v>
      </c>
      <c r="B664">
        <f>'[1]Observed BMI30+ (2009-12)'!E38</f>
        <v>0.18908349999999999</v>
      </c>
      <c r="C664">
        <f>'[1]Observed BMI30+ (2009-12)'!G38</f>
        <v>0.1832452</v>
      </c>
      <c r="D664">
        <f>'[1]Observed BMI30+ (2009-12)'!H38</f>
        <v>0.1949217</v>
      </c>
      <c r="J664" s="129" t="s">
        <v>778</v>
      </c>
      <c r="K664" s="129">
        <v>0.18908349999999999</v>
      </c>
      <c r="L664" s="129">
        <v>0.1832452</v>
      </c>
      <c r="M664" s="129">
        <v>0.1949217</v>
      </c>
      <c r="N664" s="129" t="b">
        <f t="shared" si="30"/>
        <v>1</v>
      </c>
      <c r="O664" s="129" t="b">
        <f t="shared" si="31"/>
        <v>1</v>
      </c>
      <c r="P664" s="129" t="b">
        <f t="shared" si="32"/>
        <v>1</v>
      </c>
    </row>
    <row r="665" spans="1:16" x14ac:dyDescent="0.25">
      <c r="A665" t="str">
        <f>'[1]Observed BMI30+ (2009-12)'!C47</f>
        <v>BMI30+_Age2_period2_LA1_Observed</v>
      </c>
      <c r="B665">
        <f>'[1]Observed BMI30+ (2009-12)'!E47</f>
        <v>0.22670799999999999</v>
      </c>
      <c r="C665">
        <f>'[1]Observed BMI30+ (2009-12)'!G47</f>
        <v>0.19679759999999999</v>
      </c>
      <c r="D665">
        <f>'[1]Observed BMI30+ (2009-12)'!H47</f>
        <v>0.25661840000000002</v>
      </c>
      <c r="J665" s="129" t="s">
        <v>779</v>
      </c>
      <c r="K665" s="129">
        <v>0.22670799999999999</v>
      </c>
      <c r="L665" s="129">
        <v>0.19679759999999999</v>
      </c>
      <c r="M665" s="129">
        <v>0.25661840000000002</v>
      </c>
      <c r="N665" s="129" t="b">
        <f t="shared" si="30"/>
        <v>1</v>
      </c>
      <c r="O665" s="129" t="b">
        <f t="shared" si="31"/>
        <v>1</v>
      </c>
      <c r="P665" s="129" t="b">
        <f t="shared" si="32"/>
        <v>1</v>
      </c>
    </row>
    <row r="666" spans="1:16" x14ac:dyDescent="0.25">
      <c r="A666" t="str">
        <f>'[1]Observed BMI30+ (2009-12)'!C48</f>
        <v>BMI30+_Age2_period2_LA2_Observed</v>
      </c>
      <c r="B666">
        <f>'[1]Observed BMI30+ (2009-12)'!E48</f>
        <v>0.2285151</v>
      </c>
      <c r="C666">
        <f>'[1]Observed BMI30+ (2009-12)'!G48</f>
        <v>0.19901530000000001</v>
      </c>
      <c r="D666">
        <f>'[1]Observed BMI30+ (2009-12)'!H48</f>
        <v>0.25801489999999999</v>
      </c>
      <c r="J666" s="129" t="s">
        <v>780</v>
      </c>
      <c r="K666" s="129">
        <v>0.2285151</v>
      </c>
      <c r="L666" s="129">
        <v>0.19901530000000001</v>
      </c>
      <c r="M666" s="129">
        <v>0.25801489999999999</v>
      </c>
      <c r="N666" s="129" t="b">
        <f t="shared" si="30"/>
        <v>1</v>
      </c>
      <c r="O666" s="129" t="b">
        <f t="shared" si="31"/>
        <v>1</v>
      </c>
      <c r="P666" s="129" t="b">
        <f t="shared" si="32"/>
        <v>1</v>
      </c>
    </row>
    <row r="667" spans="1:16" x14ac:dyDescent="0.25">
      <c r="A667" t="str">
        <f>'[1]Observed BMI30+ (2009-12)'!C49</f>
        <v>BMI30+_Age2_period2_LA3_Observed</v>
      </c>
      <c r="B667">
        <f>'[1]Observed BMI30+ (2009-12)'!E49</f>
        <v>0.22000059999999999</v>
      </c>
      <c r="C667">
        <f>'[1]Observed BMI30+ (2009-12)'!G49</f>
        <v>0.19247610000000001</v>
      </c>
      <c r="D667">
        <f>'[1]Observed BMI30+ (2009-12)'!H49</f>
        <v>0.2475251</v>
      </c>
      <c r="J667" s="129" t="s">
        <v>781</v>
      </c>
      <c r="K667" s="129">
        <v>0.22000059999999999</v>
      </c>
      <c r="L667" s="129">
        <v>0.19247610000000001</v>
      </c>
      <c r="M667" s="129">
        <v>0.2475251</v>
      </c>
      <c r="N667" s="129" t="b">
        <f t="shared" si="30"/>
        <v>1</v>
      </c>
      <c r="O667" s="129" t="b">
        <f t="shared" si="31"/>
        <v>1</v>
      </c>
      <c r="P667" s="129" t="b">
        <f t="shared" si="32"/>
        <v>1</v>
      </c>
    </row>
    <row r="668" spans="1:16" x14ac:dyDescent="0.25">
      <c r="A668" t="str">
        <f>'[1]Observed BMI30+ (2009-12)'!C50</f>
        <v>BMI30+_Age2_period2_LA4_Observed</v>
      </c>
      <c r="B668">
        <f>'[1]Observed BMI30+ (2009-12)'!E50</f>
        <v>0.2513705</v>
      </c>
      <c r="C668">
        <f>'[1]Observed BMI30+ (2009-12)'!G50</f>
        <v>0.22183320000000001</v>
      </c>
      <c r="D668">
        <f>'[1]Observed BMI30+ (2009-12)'!H50</f>
        <v>0.28090779999999999</v>
      </c>
      <c r="J668" s="129" t="s">
        <v>782</v>
      </c>
      <c r="K668" s="129">
        <v>0.2513705</v>
      </c>
      <c r="L668" s="129">
        <v>0.22183320000000001</v>
      </c>
      <c r="M668" s="129">
        <v>0.28090779999999999</v>
      </c>
      <c r="N668" s="129" t="b">
        <f t="shared" si="30"/>
        <v>1</v>
      </c>
      <c r="O668" s="129" t="b">
        <f t="shared" si="31"/>
        <v>1</v>
      </c>
      <c r="P668" s="129" t="b">
        <f t="shared" si="32"/>
        <v>1</v>
      </c>
    </row>
    <row r="669" spans="1:16" x14ac:dyDescent="0.25">
      <c r="A669" t="str">
        <f>'[1]Observed BMI30+ (2009-12)'!C51</f>
        <v>BMI30+_Age2_period2_LA5_Observed</v>
      </c>
      <c r="B669">
        <f>'[1]Observed BMI30+ (2009-12)'!E51</f>
        <v>0.26951530000000001</v>
      </c>
      <c r="C669">
        <f>'[1]Observed BMI30+ (2009-12)'!G51</f>
        <v>0.24034929999999999</v>
      </c>
      <c r="D669">
        <f>'[1]Observed BMI30+ (2009-12)'!H51</f>
        <v>0.29868129999999998</v>
      </c>
      <c r="J669" s="129" t="s">
        <v>783</v>
      </c>
      <c r="K669" s="129">
        <v>0.26951530000000001</v>
      </c>
      <c r="L669" s="129">
        <v>0.24034929999999999</v>
      </c>
      <c r="M669" s="129">
        <v>0.29868129999999998</v>
      </c>
      <c r="N669" s="129" t="b">
        <f t="shared" si="30"/>
        <v>1</v>
      </c>
      <c r="O669" s="129" t="b">
        <f t="shared" si="31"/>
        <v>1</v>
      </c>
      <c r="P669" s="129" t="b">
        <f t="shared" si="32"/>
        <v>1</v>
      </c>
    </row>
    <row r="670" spans="1:16" x14ac:dyDescent="0.25">
      <c r="A670" t="str">
        <f>'[1]Observed BMI30+ (2009-12)'!C52</f>
        <v>BMI30+_Age2_period2_LA6_Observed</v>
      </c>
      <c r="B670">
        <f>'[1]Observed BMI30+ (2009-12)'!E52</f>
        <v>0.260743</v>
      </c>
      <c r="C670">
        <f>'[1]Observed BMI30+ (2009-12)'!G52</f>
        <v>0.2313344</v>
      </c>
      <c r="D670">
        <f>'[1]Observed BMI30+ (2009-12)'!H52</f>
        <v>0.29015170000000001</v>
      </c>
      <c r="J670" s="129" t="s">
        <v>784</v>
      </c>
      <c r="K670" s="129">
        <v>0.260743</v>
      </c>
      <c r="L670" s="129">
        <v>0.2313344</v>
      </c>
      <c r="M670" s="129">
        <v>0.29015170000000001</v>
      </c>
      <c r="N670" s="129" t="b">
        <f t="shared" si="30"/>
        <v>1</v>
      </c>
      <c r="O670" s="129" t="b">
        <f t="shared" si="31"/>
        <v>1</v>
      </c>
      <c r="P670" s="129" t="b">
        <f t="shared" si="32"/>
        <v>1</v>
      </c>
    </row>
    <row r="671" spans="1:16" x14ac:dyDescent="0.25">
      <c r="A671" t="str">
        <f>'[1]Observed BMI30+ (2009-12)'!C53</f>
        <v>BMI30+_Age2_period2_LA7_Observed</v>
      </c>
      <c r="B671">
        <f>'[1]Observed BMI30+ (2009-12)'!E53</f>
        <v>0.2254784</v>
      </c>
      <c r="C671">
        <f>'[1]Observed BMI30+ (2009-12)'!G53</f>
        <v>0.1983056</v>
      </c>
      <c r="D671">
        <f>'[1]Observed BMI30+ (2009-12)'!H53</f>
        <v>0.25265110000000002</v>
      </c>
      <c r="J671" s="129" t="s">
        <v>785</v>
      </c>
      <c r="K671" s="129">
        <v>0.2254784</v>
      </c>
      <c r="L671" s="129">
        <v>0.1983056</v>
      </c>
      <c r="M671" s="129">
        <v>0.25265110000000002</v>
      </c>
      <c r="N671" s="129" t="b">
        <f t="shared" si="30"/>
        <v>1</v>
      </c>
      <c r="O671" s="129" t="b">
        <f t="shared" si="31"/>
        <v>1</v>
      </c>
      <c r="P671" s="129" t="b">
        <f t="shared" si="32"/>
        <v>1</v>
      </c>
    </row>
    <row r="672" spans="1:16" x14ac:dyDescent="0.25">
      <c r="A672" t="str">
        <f>'[1]Observed BMI30+ (2009-12)'!C54</f>
        <v>BMI30+_Age2_period2_LA8_Observed</v>
      </c>
      <c r="B672">
        <f>'[1]Observed BMI30+ (2009-12)'!E54</f>
        <v>0.28144859999999999</v>
      </c>
      <c r="C672">
        <f>'[1]Observed BMI30+ (2009-12)'!G54</f>
        <v>0.25010640000000001</v>
      </c>
      <c r="D672">
        <f>'[1]Observed BMI30+ (2009-12)'!H54</f>
        <v>0.31279079999999998</v>
      </c>
      <c r="J672" s="129" t="s">
        <v>786</v>
      </c>
      <c r="K672" s="129">
        <v>0.28144859999999999</v>
      </c>
      <c r="L672" s="129">
        <v>0.25010640000000001</v>
      </c>
      <c r="M672" s="129">
        <v>0.31279079999999998</v>
      </c>
      <c r="N672" s="129" t="b">
        <f t="shared" si="30"/>
        <v>1</v>
      </c>
      <c r="O672" s="129" t="b">
        <f t="shared" si="31"/>
        <v>1</v>
      </c>
      <c r="P672" s="129" t="b">
        <f t="shared" si="32"/>
        <v>1</v>
      </c>
    </row>
    <row r="673" spans="1:16" x14ac:dyDescent="0.25">
      <c r="A673" t="str">
        <f>'[1]Observed BMI30+ (2009-12)'!C55</f>
        <v>BMI30+_Age2_period2_LA9_Observed</v>
      </c>
      <c r="B673">
        <f>'[1]Observed BMI30+ (2009-12)'!E55</f>
        <v>0.2770995</v>
      </c>
      <c r="C673">
        <f>'[1]Observed BMI30+ (2009-12)'!G55</f>
        <v>0.2464103</v>
      </c>
      <c r="D673">
        <f>'[1]Observed BMI30+ (2009-12)'!H55</f>
        <v>0.30778860000000002</v>
      </c>
      <c r="J673" s="129" t="s">
        <v>787</v>
      </c>
      <c r="K673" s="129">
        <v>0.2770995</v>
      </c>
      <c r="L673" s="129">
        <v>0.2464103</v>
      </c>
      <c r="M673" s="129">
        <v>0.30778860000000002</v>
      </c>
      <c r="N673" s="129" t="b">
        <f t="shared" si="30"/>
        <v>1</v>
      </c>
      <c r="O673" s="129" t="b">
        <f t="shared" si="31"/>
        <v>1</v>
      </c>
      <c r="P673" s="129" t="b">
        <f t="shared" si="32"/>
        <v>1</v>
      </c>
    </row>
    <row r="674" spans="1:16" x14ac:dyDescent="0.25">
      <c r="A674" t="str">
        <f>'[1]Observed BMI30+ (2009-12)'!C56</f>
        <v>BMI30+_Age2_period2_LA10_Observed</v>
      </c>
      <c r="B674">
        <f>'[1]Observed BMI30+ (2009-12)'!E56</f>
        <v>0.30356260000000002</v>
      </c>
      <c r="C674">
        <f>'[1]Observed BMI30+ (2009-12)'!G56</f>
        <v>0.27434639999999999</v>
      </c>
      <c r="D674">
        <f>'[1]Observed BMI30+ (2009-12)'!H56</f>
        <v>0.33277879999999999</v>
      </c>
      <c r="J674" s="129" t="s">
        <v>788</v>
      </c>
      <c r="K674" s="129">
        <v>0.30356260000000002</v>
      </c>
      <c r="L674" s="129">
        <v>0.27434639999999999</v>
      </c>
      <c r="M674" s="129">
        <v>0.33277879999999999</v>
      </c>
      <c r="N674" s="129" t="b">
        <f t="shared" si="30"/>
        <v>1</v>
      </c>
      <c r="O674" s="129" t="b">
        <f t="shared" si="31"/>
        <v>1</v>
      </c>
      <c r="P674" s="129" t="b">
        <f t="shared" si="32"/>
        <v>1</v>
      </c>
    </row>
    <row r="675" spans="1:16" x14ac:dyDescent="0.25">
      <c r="A675" t="str">
        <f>'[1]Observed BMI30+ (2009-12)'!C57</f>
        <v>BMI30+_Age2_period2_LA11_Observed</v>
      </c>
      <c r="B675">
        <f>'[1]Observed BMI30+ (2009-12)'!E57</f>
        <v>0.24995100000000001</v>
      </c>
      <c r="C675">
        <f>'[1]Observed BMI30+ (2009-12)'!G57</f>
        <v>0.22291179999999999</v>
      </c>
      <c r="D675">
        <f>'[1]Observed BMI30+ (2009-12)'!H57</f>
        <v>0.27699020000000002</v>
      </c>
      <c r="J675" s="129" t="s">
        <v>789</v>
      </c>
      <c r="K675" s="129">
        <v>0.24995100000000001</v>
      </c>
      <c r="L675" s="129">
        <v>0.22291179999999999</v>
      </c>
      <c r="M675" s="129">
        <v>0.27699020000000002</v>
      </c>
      <c r="N675" s="129" t="b">
        <f t="shared" si="30"/>
        <v>1</v>
      </c>
      <c r="O675" s="129" t="b">
        <f t="shared" si="31"/>
        <v>1</v>
      </c>
      <c r="P675" s="129" t="b">
        <f t="shared" si="32"/>
        <v>1</v>
      </c>
    </row>
    <row r="676" spans="1:16" x14ac:dyDescent="0.25">
      <c r="A676" t="str">
        <f>'[1]Observed BMI30+ (2009-12)'!C58</f>
        <v>BMI30+_Age2_period2_LA12_Observed</v>
      </c>
      <c r="B676">
        <f>'[1]Observed BMI30+ (2009-12)'!E58</f>
        <v>0.28834690000000002</v>
      </c>
      <c r="C676">
        <f>'[1]Observed BMI30+ (2009-12)'!G58</f>
        <v>0.25772440000000002</v>
      </c>
      <c r="D676">
        <f>'[1]Observed BMI30+ (2009-12)'!H58</f>
        <v>0.31896930000000001</v>
      </c>
      <c r="J676" s="129" t="s">
        <v>790</v>
      </c>
      <c r="K676" s="129">
        <v>0.28834690000000002</v>
      </c>
      <c r="L676" s="129">
        <v>0.25772440000000002</v>
      </c>
      <c r="M676" s="129">
        <v>0.31896930000000001</v>
      </c>
      <c r="N676" s="129" t="b">
        <f t="shared" si="30"/>
        <v>1</v>
      </c>
      <c r="O676" s="129" t="b">
        <f t="shared" si="31"/>
        <v>1</v>
      </c>
      <c r="P676" s="129" t="b">
        <f t="shared" si="32"/>
        <v>1</v>
      </c>
    </row>
    <row r="677" spans="1:16" x14ac:dyDescent="0.25">
      <c r="A677" t="str">
        <f>'[1]Observed BMI30+ (2009-12)'!C59</f>
        <v>BMI30+_Age2_period2_LA13_Observed</v>
      </c>
      <c r="B677">
        <f>'[1]Observed BMI30+ (2009-12)'!E59</f>
        <v>0.29505290000000001</v>
      </c>
      <c r="C677">
        <f>'[1]Observed BMI30+ (2009-12)'!G59</f>
        <v>0.26460939999999999</v>
      </c>
      <c r="D677">
        <f>'[1]Observed BMI30+ (2009-12)'!H59</f>
        <v>0.32549640000000002</v>
      </c>
      <c r="J677" s="129" t="s">
        <v>791</v>
      </c>
      <c r="K677" s="129">
        <v>0.29505290000000001</v>
      </c>
      <c r="L677" s="129">
        <v>0.26460939999999999</v>
      </c>
      <c r="M677" s="129">
        <v>0.32549640000000002</v>
      </c>
      <c r="N677" s="129" t="b">
        <f t="shared" si="30"/>
        <v>1</v>
      </c>
      <c r="O677" s="129" t="b">
        <f t="shared" si="31"/>
        <v>1</v>
      </c>
      <c r="P677" s="129" t="b">
        <f t="shared" si="32"/>
        <v>1</v>
      </c>
    </row>
    <row r="678" spans="1:16" x14ac:dyDescent="0.25">
      <c r="A678" t="str">
        <f>'[1]Observed BMI30+ (2009-12)'!C60</f>
        <v>BMI30+_Age2_period2_LA14_Observed</v>
      </c>
      <c r="B678">
        <f>'[1]Observed BMI30+ (2009-12)'!E60</f>
        <v>0.26404109999999997</v>
      </c>
      <c r="C678">
        <f>'[1]Observed BMI30+ (2009-12)'!G60</f>
        <v>0.2325796</v>
      </c>
      <c r="D678">
        <f>'[1]Observed BMI30+ (2009-12)'!H60</f>
        <v>0.2955025</v>
      </c>
      <c r="J678" s="129" t="s">
        <v>792</v>
      </c>
      <c r="K678" s="129">
        <v>0.26404109999999997</v>
      </c>
      <c r="L678" s="129">
        <v>0.2325796</v>
      </c>
      <c r="M678" s="129">
        <v>0.2955025</v>
      </c>
      <c r="N678" s="129" t="b">
        <f t="shared" si="30"/>
        <v>1</v>
      </c>
      <c r="O678" s="129" t="b">
        <f t="shared" si="31"/>
        <v>1</v>
      </c>
      <c r="P678" s="129" t="b">
        <f t="shared" si="32"/>
        <v>1</v>
      </c>
    </row>
    <row r="679" spans="1:16" x14ac:dyDescent="0.25">
      <c r="A679" t="str">
        <f>'[1]Observed BMI30+ (2009-12)'!C61</f>
        <v>BMI30+_Age2_period2_LA15_Observed</v>
      </c>
      <c r="B679">
        <f>'[1]Observed BMI30+ (2009-12)'!E61</f>
        <v>0.26362140000000001</v>
      </c>
      <c r="C679">
        <f>'[1]Observed BMI30+ (2009-12)'!G61</f>
        <v>0.23749139999999999</v>
      </c>
      <c r="D679">
        <f>'[1]Observed BMI30+ (2009-12)'!H61</f>
        <v>0.28975139999999999</v>
      </c>
      <c r="J679" s="129" t="s">
        <v>793</v>
      </c>
      <c r="K679" s="129">
        <v>0.26362140000000001</v>
      </c>
      <c r="L679" s="129">
        <v>0.23749139999999999</v>
      </c>
      <c r="M679" s="129">
        <v>0.28975139999999999</v>
      </c>
      <c r="N679" s="129" t="b">
        <f t="shared" si="30"/>
        <v>1</v>
      </c>
      <c r="O679" s="129" t="b">
        <f t="shared" si="31"/>
        <v>1</v>
      </c>
      <c r="P679" s="129" t="b">
        <f t="shared" si="32"/>
        <v>1</v>
      </c>
    </row>
    <row r="680" spans="1:16" x14ac:dyDescent="0.25">
      <c r="A680" t="str">
        <f>'[1]Observed BMI30+ (2009-12)'!C62</f>
        <v>BMI30+_Age2_period2_LA16_Observed</v>
      </c>
      <c r="B680">
        <f>'[1]Observed BMI30+ (2009-12)'!E62</f>
        <v>0.33018760000000003</v>
      </c>
      <c r="C680">
        <f>'[1]Observed BMI30+ (2009-12)'!G62</f>
        <v>0.30243039999999999</v>
      </c>
      <c r="D680">
        <f>'[1]Observed BMI30+ (2009-12)'!H62</f>
        <v>0.3579447</v>
      </c>
      <c r="J680" s="129" t="s">
        <v>794</v>
      </c>
      <c r="K680" s="129">
        <v>0.33018760000000003</v>
      </c>
      <c r="L680" s="129">
        <v>0.30243039999999999</v>
      </c>
      <c r="M680" s="129">
        <v>0.3579447</v>
      </c>
      <c r="N680" s="129" t="b">
        <f t="shared" si="30"/>
        <v>1</v>
      </c>
      <c r="O680" s="129" t="b">
        <f t="shared" si="31"/>
        <v>1</v>
      </c>
      <c r="P680" s="129" t="b">
        <f t="shared" si="32"/>
        <v>1</v>
      </c>
    </row>
    <row r="681" spans="1:16" x14ac:dyDescent="0.25">
      <c r="A681" t="str">
        <f>'[1]Observed BMI30+ (2009-12)'!C63</f>
        <v>BMI30+_Age2_period2_LA17_Observed</v>
      </c>
      <c r="B681">
        <f>'[1]Observed BMI30+ (2009-12)'!E63</f>
        <v>0.34845140000000002</v>
      </c>
      <c r="C681">
        <f>'[1]Observed BMI30+ (2009-12)'!G63</f>
        <v>0.31540790000000002</v>
      </c>
      <c r="D681">
        <f>'[1]Observed BMI30+ (2009-12)'!H63</f>
        <v>0.38149499999999997</v>
      </c>
      <c r="J681" s="129" t="s">
        <v>795</v>
      </c>
      <c r="K681" s="129">
        <v>0.34845140000000002</v>
      </c>
      <c r="L681" s="129">
        <v>0.31540790000000002</v>
      </c>
      <c r="M681" s="129">
        <v>0.38149499999999997</v>
      </c>
      <c r="N681" s="129" t="b">
        <f t="shared" si="30"/>
        <v>1</v>
      </c>
      <c r="O681" s="129" t="b">
        <f t="shared" si="31"/>
        <v>1</v>
      </c>
      <c r="P681" s="129" t="b">
        <f t="shared" si="32"/>
        <v>1</v>
      </c>
    </row>
    <row r="682" spans="1:16" x14ac:dyDescent="0.25">
      <c r="A682" t="str">
        <f>'[1]Observed BMI30+ (2009-12)'!C64</f>
        <v>BMI30+_Age2_period2_LA18_Observed</v>
      </c>
      <c r="B682">
        <f>'[1]Observed BMI30+ (2009-12)'!E64</f>
        <v>0.32275749999999997</v>
      </c>
      <c r="C682">
        <f>'[1]Observed BMI30+ (2009-12)'!G64</f>
        <v>0.29112880000000002</v>
      </c>
      <c r="D682">
        <f>'[1]Observed BMI30+ (2009-12)'!H64</f>
        <v>0.35438629999999999</v>
      </c>
      <c r="J682" s="129" t="s">
        <v>796</v>
      </c>
      <c r="K682" s="129">
        <v>0.32275749999999997</v>
      </c>
      <c r="L682" s="129">
        <v>0.29112880000000002</v>
      </c>
      <c r="M682" s="129">
        <v>0.35438629999999999</v>
      </c>
      <c r="N682" s="129" t="b">
        <f t="shared" si="30"/>
        <v>1</v>
      </c>
      <c r="O682" s="129" t="b">
        <f t="shared" si="31"/>
        <v>1</v>
      </c>
      <c r="P682" s="129" t="b">
        <f t="shared" si="32"/>
        <v>1</v>
      </c>
    </row>
    <row r="683" spans="1:16" x14ac:dyDescent="0.25">
      <c r="A683" t="str">
        <f>'[1]Observed BMI30+ (2009-12)'!C65</f>
        <v>BMI30+_Age2_period2_LA19_Observed</v>
      </c>
      <c r="B683">
        <f>'[1]Observed BMI30+ (2009-12)'!E65</f>
        <v>0.29285070000000002</v>
      </c>
      <c r="C683">
        <f>'[1]Observed BMI30+ (2009-12)'!G65</f>
        <v>0.2609341</v>
      </c>
      <c r="D683">
        <f>'[1]Observed BMI30+ (2009-12)'!H65</f>
        <v>0.32476739999999998</v>
      </c>
      <c r="J683" s="129" t="s">
        <v>797</v>
      </c>
      <c r="K683" s="129">
        <v>0.29285070000000002</v>
      </c>
      <c r="L683" s="129">
        <v>0.2609341</v>
      </c>
      <c r="M683" s="129">
        <v>0.32476739999999998</v>
      </c>
      <c r="N683" s="129" t="b">
        <f t="shared" si="30"/>
        <v>1</v>
      </c>
      <c r="O683" s="129" t="b">
        <f t="shared" si="31"/>
        <v>1</v>
      </c>
      <c r="P683" s="129" t="b">
        <f t="shared" si="32"/>
        <v>1</v>
      </c>
    </row>
    <row r="684" spans="1:16" x14ac:dyDescent="0.25">
      <c r="A684" t="str">
        <f>'[1]Observed BMI30+ (2009-12)'!C66</f>
        <v>BMI30+_Age2_period2_LA20_Observed</v>
      </c>
      <c r="B684">
        <f>'[1]Observed BMI30+ (2009-12)'!E66</f>
        <v>0.34009240000000002</v>
      </c>
      <c r="C684">
        <f>'[1]Observed BMI30+ (2009-12)'!G66</f>
        <v>0.30793150000000002</v>
      </c>
      <c r="D684">
        <f>'[1]Observed BMI30+ (2009-12)'!H66</f>
        <v>0.37225320000000001</v>
      </c>
      <c r="J684" s="129" t="s">
        <v>798</v>
      </c>
      <c r="K684" s="129">
        <v>0.34009240000000002</v>
      </c>
      <c r="L684" s="129">
        <v>0.30793150000000002</v>
      </c>
      <c r="M684" s="129">
        <v>0.37225320000000001</v>
      </c>
      <c r="N684" s="129" t="b">
        <f t="shared" si="30"/>
        <v>1</v>
      </c>
      <c r="O684" s="129" t="b">
        <f t="shared" si="31"/>
        <v>1</v>
      </c>
      <c r="P684" s="129" t="b">
        <f t="shared" si="32"/>
        <v>1</v>
      </c>
    </row>
    <row r="685" spans="1:16" x14ac:dyDescent="0.25">
      <c r="A685" t="str">
        <f>'[1]Observed BMI30+ (2009-12)'!C67</f>
        <v>BMI30+_Age2_period2_LA21_Observed</v>
      </c>
      <c r="B685">
        <f>'[1]Observed BMI30+ (2009-12)'!E67</f>
        <v>0.22343199999999999</v>
      </c>
      <c r="C685">
        <f>'[1]Observed BMI30+ (2009-12)'!G67</f>
        <v>0.19496350000000001</v>
      </c>
      <c r="D685">
        <f>'[1]Observed BMI30+ (2009-12)'!H67</f>
        <v>0.25190059999999997</v>
      </c>
      <c r="J685" s="129" t="s">
        <v>799</v>
      </c>
      <c r="K685" s="129">
        <v>0.22343199999999999</v>
      </c>
      <c r="L685" s="129">
        <v>0.19496350000000001</v>
      </c>
      <c r="M685" s="129">
        <v>0.25190059999999997</v>
      </c>
      <c r="N685" s="129" t="b">
        <f t="shared" si="30"/>
        <v>1</v>
      </c>
      <c r="O685" s="129" t="b">
        <f t="shared" si="31"/>
        <v>1</v>
      </c>
      <c r="P685" s="129" t="b">
        <f t="shared" si="32"/>
        <v>1</v>
      </c>
    </row>
    <row r="686" spans="1:16" x14ac:dyDescent="0.25">
      <c r="A686" t="str">
        <f>'[1]Observed BMI30+ (2009-12)'!C68</f>
        <v>BMI30+_Age2_period2_LA22_Observed</v>
      </c>
      <c r="B686">
        <f>'[1]Observed BMI30+ (2009-12)'!E68</f>
        <v>0.2471033</v>
      </c>
      <c r="C686">
        <f>'[1]Observed BMI30+ (2009-12)'!G68</f>
        <v>0.215477</v>
      </c>
      <c r="D686">
        <f>'[1]Observed BMI30+ (2009-12)'!H68</f>
        <v>0.27872960000000002</v>
      </c>
      <c r="J686" s="129" t="s">
        <v>800</v>
      </c>
      <c r="K686" s="129">
        <v>0.2471033</v>
      </c>
      <c r="L686" s="129">
        <v>0.215477</v>
      </c>
      <c r="M686" s="129">
        <v>0.27872960000000002</v>
      </c>
      <c r="N686" s="129" t="b">
        <f t="shared" si="30"/>
        <v>1</v>
      </c>
      <c r="O686" s="129" t="b">
        <f t="shared" si="31"/>
        <v>1</v>
      </c>
      <c r="P686" s="129" t="b">
        <f t="shared" si="32"/>
        <v>1</v>
      </c>
    </row>
    <row r="687" spans="1:16" x14ac:dyDescent="0.25">
      <c r="A687" t="str">
        <f>'[1]Observed BMI30+ (2009-12)'!C69</f>
        <v>BMI30+_Age2_period2_HB1_Observed</v>
      </c>
      <c r="B687">
        <f>'[1]Observed BMI30+ (2009-12)'!E69</f>
        <v>0.2453205</v>
      </c>
      <c r="C687">
        <f>'[1]Observed BMI30+ (2009-12)'!G69</f>
        <v>0.2331434</v>
      </c>
      <c r="D687">
        <f>'[1]Observed BMI30+ (2009-12)'!H69</f>
        <v>0.2574977</v>
      </c>
      <c r="J687" s="129" t="s">
        <v>801</v>
      </c>
      <c r="K687" s="129">
        <v>0.2453205</v>
      </c>
      <c r="L687" s="129">
        <v>0.2331434</v>
      </c>
      <c r="M687" s="129">
        <v>0.2574977</v>
      </c>
      <c r="N687" s="129" t="b">
        <f t="shared" si="30"/>
        <v>1</v>
      </c>
      <c r="O687" s="129" t="b">
        <f t="shared" si="31"/>
        <v>1</v>
      </c>
      <c r="P687" s="129" t="b">
        <f t="shared" si="32"/>
        <v>1</v>
      </c>
    </row>
    <row r="688" spans="1:16" x14ac:dyDescent="0.25">
      <c r="A688" t="str">
        <f>'[1]Observed BMI30+ (2009-12)'!C70</f>
        <v>BMI30+_Age2_period2_HB2_Observed</v>
      </c>
      <c r="B688">
        <f>'[1]Observed BMI30+ (2009-12)'!E70</f>
        <v>0.29134480000000001</v>
      </c>
      <c r="C688">
        <f>'[1]Observed BMI30+ (2009-12)'!G70</f>
        <v>0.2728295</v>
      </c>
      <c r="D688">
        <f>'[1]Observed BMI30+ (2009-12)'!H70</f>
        <v>0.30986010000000003</v>
      </c>
      <c r="J688" s="129" t="s">
        <v>802</v>
      </c>
      <c r="K688" s="129">
        <v>0.29134480000000001</v>
      </c>
      <c r="L688" s="129">
        <v>0.2728295</v>
      </c>
      <c r="M688" s="129">
        <v>0.30986010000000003</v>
      </c>
      <c r="N688" s="129" t="b">
        <f t="shared" si="30"/>
        <v>1</v>
      </c>
      <c r="O688" s="129" t="b">
        <f t="shared" si="31"/>
        <v>1</v>
      </c>
      <c r="P688" s="129" t="b">
        <f t="shared" si="32"/>
        <v>1</v>
      </c>
    </row>
    <row r="689" spans="1:16" x14ac:dyDescent="0.25">
      <c r="A689" t="str">
        <f>'[1]Observed BMI30+ (2009-12)'!C71</f>
        <v>BMI30+_Age2_period2_HB3_Observed</v>
      </c>
      <c r="B689">
        <f>'[1]Observed BMI30+ (2009-12)'!E71</f>
        <v>0.2254784</v>
      </c>
      <c r="C689">
        <f>'[1]Observed BMI30+ (2009-12)'!G71</f>
        <v>0.1983056</v>
      </c>
      <c r="D689">
        <f>'[1]Observed BMI30+ (2009-12)'!H71</f>
        <v>0.25265110000000002</v>
      </c>
      <c r="J689" s="129" t="s">
        <v>803</v>
      </c>
      <c r="K689" s="129">
        <v>0.2254784</v>
      </c>
      <c r="L689" s="129">
        <v>0.1983056</v>
      </c>
      <c r="M689" s="129">
        <v>0.25265110000000002</v>
      </c>
      <c r="N689" s="129" t="b">
        <f t="shared" si="30"/>
        <v>1</v>
      </c>
      <c r="O689" s="129" t="b">
        <f t="shared" si="31"/>
        <v>1</v>
      </c>
      <c r="P689" s="129" t="b">
        <f t="shared" si="32"/>
        <v>1</v>
      </c>
    </row>
    <row r="690" spans="1:16" x14ac:dyDescent="0.25">
      <c r="A690" t="str">
        <f>'[1]Observed BMI30+ (2009-12)'!C72</f>
        <v>BMI30+_Age2_period2_HB4_Observed</v>
      </c>
      <c r="B690">
        <f>'[1]Observed BMI30+ (2009-12)'!E72</f>
        <v>0.27316620000000003</v>
      </c>
      <c r="C690">
        <f>'[1]Observed BMI30+ (2009-12)'!G72</f>
        <v>0.25617820000000002</v>
      </c>
      <c r="D690">
        <f>'[1]Observed BMI30+ (2009-12)'!H72</f>
        <v>0.29015429999999998</v>
      </c>
      <c r="J690" s="129" t="s">
        <v>804</v>
      </c>
      <c r="K690" s="129">
        <v>0.27316620000000003</v>
      </c>
      <c r="L690" s="129">
        <v>0.25617820000000002</v>
      </c>
      <c r="M690" s="129">
        <v>0.29015429999999998</v>
      </c>
      <c r="N690" s="129" t="b">
        <f t="shared" si="30"/>
        <v>1</v>
      </c>
      <c r="O690" s="129" t="b">
        <f t="shared" si="31"/>
        <v>1</v>
      </c>
      <c r="P690" s="129" t="b">
        <f t="shared" si="32"/>
        <v>1</v>
      </c>
    </row>
    <row r="691" spans="1:16" x14ac:dyDescent="0.25">
      <c r="A691" t="str">
        <f>'[1]Observed BMI30+ (2009-12)'!C73</f>
        <v>BMI30+_Age2_period2_HB5_Observed</v>
      </c>
      <c r="B691">
        <f>'[1]Observed BMI30+ (2009-12)'!E73</f>
        <v>0.33367019999999997</v>
      </c>
      <c r="C691">
        <f>'[1]Observed BMI30+ (2009-12)'!G73</f>
        <v>0.31033670000000002</v>
      </c>
      <c r="D691">
        <f>'[1]Observed BMI30+ (2009-12)'!H73</f>
        <v>0.35700369999999998</v>
      </c>
      <c r="J691" s="129" t="s">
        <v>805</v>
      </c>
      <c r="K691" s="129">
        <v>0.33367019999999997</v>
      </c>
      <c r="L691" s="129">
        <v>0.31033670000000002</v>
      </c>
      <c r="M691" s="129">
        <v>0.35700369999999998</v>
      </c>
      <c r="N691" s="129" t="b">
        <f t="shared" si="30"/>
        <v>1</v>
      </c>
      <c r="O691" s="129" t="b">
        <f t="shared" si="31"/>
        <v>1</v>
      </c>
      <c r="P691" s="129" t="b">
        <f t="shared" si="32"/>
        <v>1</v>
      </c>
    </row>
    <row r="692" spans="1:16" x14ac:dyDescent="0.25">
      <c r="A692" t="str">
        <f>'[1]Observed BMI30+ (2009-12)'!C74</f>
        <v>BMI30+_Age2_period2_HB6_Observed</v>
      </c>
      <c r="B692">
        <f>'[1]Observed BMI30+ (2009-12)'!E74</f>
        <v>0.26375019999999999</v>
      </c>
      <c r="C692">
        <f>'[1]Observed BMI30+ (2009-12)'!G74</f>
        <v>0.2432269</v>
      </c>
      <c r="D692">
        <f>'[1]Observed BMI30+ (2009-12)'!H74</f>
        <v>0.28427360000000002</v>
      </c>
      <c r="J692" s="129" t="s">
        <v>806</v>
      </c>
      <c r="K692" s="129">
        <v>0.26375019999999999</v>
      </c>
      <c r="L692" s="129">
        <v>0.2432269</v>
      </c>
      <c r="M692" s="129">
        <v>0.28427360000000002</v>
      </c>
      <c r="N692" s="129" t="b">
        <f t="shared" si="30"/>
        <v>1</v>
      </c>
      <c r="O692" s="129" t="b">
        <f t="shared" si="31"/>
        <v>1</v>
      </c>
      <c r="P692" s="129" t="b">
        <f t="shared" si="32"/>
        <v>1</v>
      </c>
    </row>
    <row r="693" spans="1:16" x14ac:dyDescent="0.25">
      <c r="A693" t="str">
        <f>'[1]Observed BMI30+ (2009-12)'!C75</f>
        <v>BMI30+_Age2_period2_HB7_Observed</v>
      </c>
      <c r="B693">
        <f>'[1]Observed BMI30+ (2009-12)'!E75</f>
        <v>0.28691870000000003</v>
      </c>
      <c r="C693">
        <f>'[1]Observed BMI30+ (2009-12)'!G75</f>
        <v>0.27231699999999998</v>
      </c>
      <c r="D693">
        <f>'[1]Observed BMI30+ (2009-12)'!H75</f>
        <v>0.30152040000000002</v>
      </c>
      <c r="J693" s="129" t="s">
        <v>807</v>
      </c>
      <c r="K693" s="129">
        <v>0.28691870000000003</v>
      </c>
      <c r="L693" s="129">
        <v>0.27231699999999998</v>
      </c>
      <c r="M693" s="129">
        <v>0.30152040000000002</v>
      </c>
      <c r="N693" s="129" t="b">
        <f t="shared" si="30"/>
        <v>1</v>
      </c>
      <c r="O693" s="129" t="b">
        <f t="shared" si="31"/>
        <v>1</v>
      </c>
      <c r="P693" s="129" t="b">
        <f t="shared" si="32"/>
        <v>1</v>
      </c>
    </row>
    <row r="694" spans="1:16" x14ac:dyDescent="0.25">
      <c r="A694" t="str">
        <f>'[1]Observed BMI30+ (2009-12)'!C76</f>
        <v>BMI30+_Age2_period2_Wales_Observed</v>
      </c>
      <c r="B694">
        <f>'[1]Observed BMI30+ (2009-12)'!E76</f>
        <v>0.27386680000000002</v>
      </c>
      <c r="C694">
        <f>'[1]Observed BMI30+ (2009-12)'!G76</f>
        <v>0.26721050000000002</v>
      </c>
      <c r="D694">
        <f>'[1]Observed BMI30+ (2009-12)'!H76</f>
        <v>0.28052310000000003</v>
      </c>
      <c r="J694" s="129" t="s">
        <v>808</v>
      </c>
      <c r="K694" s="129">
        <v>0.27386680000000002</v>
      </c>
      <c r="L694" s="129">
        <v>0.26721050000000002</v>
      </c>
      <c r="M694" s="129">
        <v>0.28052310000000003</v>
      </c>
      <c r="N694" s="129" t="b">
        <f t="shared" si="30"/>
        <v>1</v>
      </c>
      <c r="O694" s="129" t="b">
        <f t="shared" si="31"/>
        <v>1</v>
      </c>
      <c r="P694" s="129" t="b">
        <f t="shared" si="32"/>
        <v>1</v>
      </c>
    </row>
    <row r="695" spans="1:16" x14ac:dyDescent="0.25">
      <c r="A695" t="str">
        <f>'[1]Observed BMI30+ (2009-12)'!C85</f>
        <v>BMI30+_Age3_period2_LA1_Observed</v>
      </c>
      <c r="B695">
        <f>'[1]Observed BMI30+ (2009-12)'!E85</f>
        <v>0.21044930000000001</v>
      </c>
      <c r="C695">
        <f>'[1]Observed BMI30+ (2009-12)'!G85</f>
        <v>0.1788874</v>
      </c>
      <c r="D695">
        <f>'[1]Observed BMI30+ (2009-12)'!H85</f>
        <v>0.24201120000000001</v>
      </c>
      <c r="J695" s="129" t="s">
        <v>809</v>
      </c>
      <c r="K695" s="129">
        <v>0.21044930000000001</v>
      </c>
      <c r="L695" s="129">
        <v>0.1788874</v>
      </c>
      <c r="M695" s="129">
        <v>0.24201120000000001</v>
      </c>
      <c r="N695" s="129" t="b">
        <f t="shared" si="30"/>
        <v>1</v>
      </c>
      <c r="O695" s="129" t="b">
        <f t="shared" si="31"/>
        <v>1</v>
      </c>
      <c r="P695" s="129" t="b">
        <f t="shared" si="32"/>
        <v>1</v>
      </c>
    </row>
    <row r="696" spans="1:16" x14ac:dyDescent="0.25">
      <c r="A696" t="str">
        <f>'[1]Observed BMI30+ (2009-12)'!C86</f>
        <v>BMI30+_Age3_period2_LA2_Observed</v>
      </c>
      <c r="B696">
        <f>'[1]Observed BMI30+ (2009-12)'!E86</f>
        <v>0.190166</v>
      </c>
      <c r="C696">
        <f>'[1]Observed BMI30+ (2009-12)'!G86</f>
        <v>0.16034090000000001</v>
      </c>
      <c r="D696">
        <f>'[1]Observed BMI30+ (2009-12)'!H86</f>
        <v>0.21999109999999999</v>
      </c>
      <c r="J696" s="129" t="s">
        <v>810</v>
      </c>
      <c r="K696" s="129">
        <v>0.190166</v>
      </c>
      <c r="L696" s="129">
        <v>0.16034090000000001</v>
      </c>
      <c r="M696" s="129">
        <v>0.21999109999999999</v>
      </c>
      <c r="N696" s="129" t="b">
        <f t="shared" si="30"/>
        <v>1</v>
      </c>
      <c r="O696" s="129" t="b">
        <f t="shared" si="31"/>
        <v>1</v>
      </c>
      <c r="P696" s="129" t="b">
        <f t="shared" si="32"/>
        <v>1</v>
      </c>
    </row>
    <row r="697" spans="1:16" x14ac:dyDescent="0.25">
      <c r="A697" t="str">
        <f>'[1]Observed BMI30+ (2009-12)'!C87</f>
        <v>BMI30+_Age3_period2_LA3_Observed</v>
      </c>
      <c r="B697">
        <f>'[1]Observed BMI30+ (2009-12)'!E87</f>
        <v>0.17469129999999999</v>
      </c>
      <c r="C697">
        <f>'[1]Observed BMI30+ (2009-12)'!G87</f>
        <v>0.14864140000000001</v>
      </c>
      <c r="D697">
        <f>'[1]Observed BMI30+ (2009-12)'!H87</f>
        <v>0.20074120000000001</v>
      </c>
      <c r="J697" s="129" t="s">
        <v>811</v>
      </c>
      <c r="K697" s="129">
        <v>0.17469129999999999</v>
      </c>
      <c r="L697" s="129">
        <v>0.14864140000000001</v>
      </c>
      <c r="M697" s="129">
        <v>0.20074120000000001</v>
      </c>
      <c r="N697" s="129" t="b">
        <f t="shared" si="30"/>
        <v>1</v>
      </c>
      <c r="O697" s="129" t="b">
        <f t="shared" si="31"/>
        <v>1</v>
      </c>
      <c r="P697" s="129" t="b">
        <f t="shared" si="32"/>
        <v>1</v>
      </c>
    </row>
    <row r="698" spans="1:16" x14ac:dyDescent="0.25">
      <c r="A698" t="str">
        <f>'[1]Observed BMI30+ (2009-12)'!C88</f>
        <v>BMI30+_Age3_period2_LA4_Observed</v>
      </c>
      <c r="B698">
        <f>'[1]Observed BMI30+ (2009-12)'!E88</f>
        <v>0.1697688</v>
      </c>
      <c r="C698">
        <f>'[1]Observed BMI30+ (2009-12)'!G88</f>
        <v>0.1420052</v>
      </c>
      <c r="D698">
        <f>'[1]Observed BMI30+ (2009-12)'!H88</f>
        <v>0.1975324</v>
      </c>
      <c r="J698" s="129" t="s">
        <v>812</v>
      </c>
      <c r="K698" s="129">
        <v>0.1697688</v>
      </c>
      <c r="L698" s="129">
        <v>0.1420052</v>
      </c>
      <c r="M698" s="129">
        <v>0.1975324</v>
      </c>
      <c r="N698" s="129" t="b">
        <f t="shared" si="30"/>
        <v>1</v>
      </c>
      <c r="O698" s="129" t="b">
        <f t="shared" si="31"/>
        <v>1</v>
      </c>
      <c r="P698" s="129" t="b">
        <f t="shared" si="32"/>
        <v>1</v>
      </c>
    </row>
    <row r="699" spans="1:16" x14ac:dyDescent="0.25">
      <c r="A699" t="str">
        <f>'[1]Observed BMI30+ (2009-12)'!C89</f>
        <v>BMI30+_Age3_period2_LA5_Observed</v>
      </c>
      <c r="B699">
        <f>'[1]Observed BMI30+ (2009-12)'!E89</f>
        <v>0.19351560000000001</v>
      </c>
      <c r="C699">
        <f>'[1]Observed BMI30+ (2009-12)'!G89</f>
        <v>0.16235530000000001</v>
      </c>
      <c r="D699">
        <f>'[1]Observed BMI30+ (2009-12)'!H89</f>
        <v>0.22467590000000001</v>
      </c>
      <c r="J699" s="129" t="s">
        <v>813</v>
      </c>
      <c r="K699" s="129">
        <v>0.19351560000000001</v>
      </c>
      <c r="L699" s="129">
        <v>0.16235530000000001</v>
      </c>
      <c r="M699" s="129">
        <v>0.22467590000000001</v>
      </c>
      <c r="N699" s="129" t="b">
        <f t="shared" si="30"/>
        <v>1</v>
      </c>
      <c r="O699" s="129" t="b">
        <f t="shared" si="31"/>
        <v>1</v>
      </c>
      <c r="P699" s="129" t="b">
        <f t="shared" si="32"/>
        <v>1</v>
      </c>
    </row>
    <row r="700" spans="1:16" x14ac:dyDescent="0.25">
      <c r="A700" t="str">
        <f>'[1]Observed BMI30+ (2009-12)'!C90</f>
        <v>BMI30+_Age3_period2_LA6_Observed</v>
      </c>
      <c r="B700">
        <f>'[1]Observed BMI30+ (2009-12)'!E90</f>
        <v>0.18076490000000001</v>
      </c>
      <c r="C700">
        <f>'[1]Observed BMI30+ (2009-12)'!G90</f>
        <v>0.14938570000000001</v>
      </c>
      <c r="D700">
        <f>'[1]Observed BMI30+ (2009-12)'!H90</f>
        <v>0.2121441</v>
      </c>
      <c r="J700" s="129" t="s">
        <v>814</v>
      </c>
      <c r="K700" s="129">
        <v>0.18076490000000001</v>
      </c>
      <c r="L700" s="129">
        <v>0.14938570000000001</v>
      </c>
      <c r="M700" s="129">
        <v>0.2121441</v>
      </c>
      <c r="N700" s="129" t="b">
        <f t="shared" si="30"/>
        <v>1</v>
      </c>
      <c r="O700" s="129" t="b">
        <f t="shared" si="31"/>
        <v>1</v>
      </c>
      <c r="P700" s="129" t="b">
        <f t="shared" si="32"/>
        <v>1</v>
      </c>
    </row>
    <row r="701" spans="1:16" x14ac:dyDescent="0.25">
      <c r="A701" t="str">
        <f>'[1]Observed BMI30+ (2009-12)'!C91</f>
        <v>BMI30+_Age3_period2_LA7_Observed</v>
      </c>
      <c r="B701">
        <f>'[1]Observed BMI30+ (2009-12)'!E91</f>
        <v>0.1913398</v>
      </c>
      <c r="C701">
        <f>'[1]Observed BMI30+ (2009-12)'!G91</f>
        <v>0.1610132</v>
      </c>
      <c r="D701">
        <f>'[1]Observed BMI30+ (2009-12)'!H91</f>
        <v>0.22166640000000001</v>
      </c>
      <c r="J701" s="129" t="s">
        <v>815</v>
      </c>
      <c r="K701" s="129">
        <v>0.1913398</v>
      </c>
      <c r="L701" s="129">
        <v>0.1610132</v>
      </c>
      <c r="M701" s="129">
        <v>0.22166640000000001</v>
      </c>
      <c r="N701" s="129" t="b">
        <f t="shared" si="30"/>
        <v>1</v>
      </c>
      <c r="O701" s="129" t="b">
        <f t="shared" si="31"/>
        <v>1</v>
      </c>
      <c r="P701" s="129" t="b">
        <f t="shared" si="32"/>
        <v>1</v>
      </c>
    </row>
    <row r="702" spans="1:16" x14ac:dyDescent="0.25">
      <c r="A702" t="str">
        <f>'[1]Observed BMI30+ (2009-12)'!C92</f>
        <v>BMI30+_Age3_period2_LA8_Observed</v>
      </c>
      <c r="B702">
        <f>'[1]Observed BMI30+ (2009-12)'!E92</f>
        <v>0.17975840000000001</v>
      </c>
      <c r="C702">
        <f>'[1]Observed BMI30+ (2009-12)'!G92</f>
        <v>0.15060209999999999</v>
      </c>
      <c r="D702">
        <f>'[1]Observed BMI30+ (2009-12)'!H92</f>
        <v>0.20891480000000001</v>
      </c>
      <c r="J702" s="129" t="s">
        <v>816</v>
      </c>
      <c r="K702" s="129">
        <v>0.17975840000000001</v>
      </c>
      <c r="L702" s="129">
        <v>0.15060209999999999</v>
      </c>
      <c r="M702" s="129">
        <v>0.20891480000000001</v>
      </c>
      <c r="N702" s="129" t="b">
        <f t="shared" si="30"/>
        <v>1</v>
      </c>
      <c r="O702" s="129" t="b">
        <f t="shared" si="31"/>
        <v>1</v>
      </c>
      <c r="P702" s="129" t="b">
        <f t="shared" si="32"/>
        <v>1</v>
      </c>
    </row>
    <row r="703" spans="1:16" x14ac:dyDescent="0.25">
      <c r="A703" t="str">
        <f>'[1]Observed BMI30+ (2009-12)'!C93</f>
        <v>BMI30+_Age3_period2_LA9_Observed</v>
      </c>
      <c r="B703">
        <f>'[1]Observed BMI30+ (2009-12)'!E93</f>
        <v>0.21176610000000001</v>
      </c>
      <c r="C703">
        <f>'[1]Observed BMI30+ (2009-12)'!G93</f>
        <v>0.17964649999999999</v>
      </c>
      <c r="D703">
        <f>'[1]Observed BMI30+ (2009-12)'!H93</f>
        <v>0.24388570000000001</v>
      </c>
      <c r="J703" s="129" t="s">
        <v>817</v>
      </c>
      <c r="K703" s="129">
        <v>0.21176610000000001</v>
      </c>
      <c r="L703" s="129">
        <v>0.17964649999999999</v>
      </c>
      <c r="M703" s="129">
        <v>0.24388570000000001</v>
      </c>
      <c r="N703" s="129" t="b">
        <f t="shared" si="30"/>
        <v>1</v>
      </c>
      <c r="O703" s="129" t="b">
        <f t="shared" si="31"/>
        <v>1</v>
      </c>
      <c r="P703" s="129" t="b">
        <f t="shared" si="32"/>
        <v>1</v>
      </c>
    </row>
    <row r="704" spans="1:16" x14ac:dyDescent="0.25">
      <c r="A704" t="str">
        <f>'[1]Observed BMI30+ (2009-12)'!C94</f>
        <v>BMI30+_Age3_period2_LA10_Observed</v>
      </c>
      <c r="B704">
        <f>'[1]Observed BMI30+ (2009-12)'!E94</f>
        <v>0.2185752</v>
      </c>
      <c r="C704">
        <f>'[1]Observed BMI30+ (2009-12)'!G94</f>
        <v>0.18715419999999999</v>
      </c>
      <c r="D704">
        <f>'[1]Observed BMI30+ (2009-12)'!H94</f>
        <v>0.2499961</v>
      </c>
      <c r="J704" s="129" t="s">
        <v>818</v>
      </c>
      <c r="K704" s="129">
        <v>0.2185752</v>
      </c>
      <c r="L704" s="129">
        <v>0.18715419999999999</v>
      </c>
      <c r="M704" s="129">
        <v>0.2499961</v>
      </c>
      <c r="N704" s="129" t="b">
        <f t="shared" si="30"/>
        <v>1</v>
      </c>
      <c r="O704" s="129" t="b">
        <f t="shared" si="31"/>
        <v>1</v>
      </c>
      <c r="P704" s="129" t="b">
        <f t="shared" si="32"/>
        <v>1</v>
      </c>
    </row>
    <row r="705" spans="1:16" x14ac:dyDescent="0.25">
      <c r="A705" t="str">
        <f>'[1]Observed BMI30+ (2009-12)'!C95</f>
        <v>BMI30+_Age3_period2_LA11_Observed</v>
      </c>
      <c r="B705">
        <f>'[1]Observed BMI30+ (2009-12)'!E95</f>
        <v>0.19620099999999999</v>
      </c>
      <c r="C705">
        <f>'[1]Observed BMI30+ (2009-12)'!G95</f>
        <v>0.1685577</v>
      </c>
      <c r="D705">
        <f>'[1]Observed BMI30+ (2009-12)'!H95</f>
        <v>0.22384419999999999</v>
      </c>
      <c r="J705" s="129" t="s">
        <v>819</v>
      </c>
      <c r="K705" s="129">
        <v>0.19620099999999999</v>
      </c>
      <c r="L705" s="129">
        <v>0.1685577</v>
      </c>
      <c r="M705" s="129">
        <v>0.22384419999999999</v>
      </c>
      <c r="N705" s="129" t="b">
        <f t="shared" si="30"/>
        <v>1</v>
      </c>
      <c r="O705" s="129" t="b">
        <f t="shared" si="31"/>
        <v>1</v>
      </c>
      <c r="P705" s="129" t="b">
        <f t="shared" si="32"/>
        <v>1</v>
      </c>
    </row>
    <row r="706" spans="1:16" x14ac:dyDescent="0.25">
      <c r="A706" t="str">
        <f>'[1]Observed BMI30+ (2009-12)'!C96</f>
        <v>BMI30+_Age3_period2_LA12_Observed</v>
      </c>
      <c r="B706">
        <f>'[1]Observed BMI30+ (2009-12)'!E96</f>
        <v>0.21447169999999999</v>
      </c>
      <c r="C706">
        <f>'[1]Observed BMI30+ (2009-12)'!G96</f>
        <v>0.18150289999999999</v>
      </c>
      <c r="D706">
        <f>'[1]Observed BMI30+ (2009-12)'!H96</f>
        <v>0.2474404</v>
      </c>
      <c r="J706" s="129" t="s">
        <v>820</v>
      </c>
      <c r="K706" s="129">
        <v>0.21447169999999999</v>
      </c>
      <c r="L706" s="129">
        <v>0.18150289999999999</v>
      </c>
      <c r="M706" s="129">
        <v>0.2474404</v>
      </c>
      <c r="N706" s="129" t="b">
        <f t="shared" si="30"/>
        <v>1</v>
      </c>
      <c r="O706" s="129" t="b">
        <f t="shared" si="31"/>
        <v>1</v>
      </c>
      <c r="P706" s="129" t="b">
        <f t="shared" si="32"/>
        <v>1</v>
      </c>
    </row>
    <row r="707" spans="1:16" x14ac:dyDescent="0.25">
      <c r="A707" t="str">
        <f>'[1]Observed BMI30+ (2009-12)'!C97</f>
        <v>BMI30+_Age3_period2_LA13_Observed</v>
      </c>
      <c r="B707">
        <f>'[1]Observed BMI30+ (2009-12)'!E97</f>
        <v>0.22658629999999999</v>
      </c>
      <c r="C707">
        <f>'[1]Observed BMI30+ (2009-12)'!G97</f>
        <v>0.19179379999999999</v>
      </c>
      <c r="D707">
        <f>'[1]Observed BMI30+ (2009-12)'!H97</f>
        <v>0.26137880000000002</v>
      </c>
      <c r="J707" s="129" t="s">
        <v>821</v>
      </c>
      <c r="K707" s="129">
        <v>0.22658629999999999</v>
      </c>
      <c r="L707" s="129">
        <v>0.19179379999999999</v>
      </c>
      <c r="M707" s="129">
        <v>0.26137880000000002</v>
      </c>
      <c r="N707" s="129" t="b">
        <f t="shared" si="30"/>
        <v>1</v>
      </c>
      <c r="O707" s="129" t="b">
        <f t="shared" si="31"/>
        <v>1</v>
      </c>
      <c r="P707" s="129" t="b">
        <f t="shared" si="32"/>
        <v>1</v>
      </c>
    </row>
    <row r="708" spans="1:16" x14ac:dyDescent="0.25">
      <c r="A708" t="str">
        <f>'[1]Observed BMI30+ (2009-12)'!C98</f>
        <v>BMI30+_Age3_period2_LA14_Observed</v>
      </c>
      <c r="B708">
        <f>'[1]Observed BMI30+ (2009-12)'!E98</f>
        <v>0.20199230000000001</v>
      </c>
      <c r="C708">
        <f>'[1]Observed BMI30+ (2009-12)'!G98</f>
        <v>0.1727388</v>
      </c>
      <c r="D708">
        <f>'[1]Observed BMI30+ (2009-12)'!H98</f>
        <v>0.2312458</v>
      </c>
      <c r="J708" s="129" t="s">
        <v>822</v>
      </c>
      <c r="K708" s="129">
        <v>0.20199230000000001</v>
      </c>
      <c r="L708" s="129">
        <v>0.1727388</v>
      </c>
      <c r="M708" s="129">
        <v>0.2312458</v>
      </c>
      <c r="N708" s="129" t="b">
        <f t="shared" si="30"/>
        <v>1</v>
      </c>
      <c r="O708" s="129" t="b">
        <f t="shared" si="31"/>
        <v>1</v>
      </c>
      <c r="P708" s="129" t="b">
        <f t="shared" si="32"/>
        <v>1</v>
      </c>
    </row>
    <row r="709" spans="1:16" x14ac:dyDescent="0.25">
      <c r="A709" t="str">
        <f>'[1]Observed BMI30+ (2009-12)'!C99</f>
        <v>BMI30+_Age3_period2_LA15_Observed</v>
      </c>
      <c r="B709">
        <f>'[1]Observed BMI30+ (2009-12)'!E99</f>
        <v>0.17633869999999999</v>
      </c>
      <c r="C709">
        <f>'[1]Observed BMI30+ (2009-12)'!G99</f>
        <v>0.148478</v>
      </c>
      <c r="D709">
        <f>'[1]Observed BMI30+ (2009-12)'!H99</f>
        <v>0.2041994</v>
      </c>
      <c r="J709" s="129" t="s">
        <v>823</v>
      </c>
      <c r="K709" s="129">
        <v>0.17633869999999999</v>
      </c>
      <c r="L709" s="129">
        <v>0.148478</v>
      </c>
      <c r="M709" s="129">
        <v>0.2041994</v>
      </c>
      <c r="N709" s="129" t="b">
        <f t="shared" ref="N709:N724" si="33">J709=A709</f>
        <v>1</v>
      </c>
      <c r="O709" s="129" t="b">
        <f t="shared" ref="O709:O724" si="34">K709=B709</f>
        <v>1</v>
      </c>
      <c r="P709" s="129" t="b">
        <f t="shared" ref="P709:P724" si="35">K709=VLOOKUP(J709,$A$4:$B$724,2,FALSE)</f>
        <v>1</v>
      </c>
    </row>
    <row r="710" spans="1:16" x14ac:dyDescent="0.25">
      <c r="A710" t="str">
        <f>'[1]Observed BMI30+ (2009-12)'!C100</f>
        <v>BMI30+_Age3_period2_LA16_Observed</v>
      </c>
      <c r="B710">
        <f>'[1]Observed BMI30+ (2009-12)'!E100</f>
        <v>0.1857878</v>
      </c>
      <c r="C710">
        <f>'[1]Observed BMI30+ (2009-12)'!G100</f>
        <v>0.158081</v>
      </c>
      <c r="D710">
        <f>'[1]Observed BMI30+ (2009-12)'!H100</f>
        <v>0.21349470000000001</v>
      </c>
      <c r="J710" s="129" t="s">
        <v>824</v>
      </c>
      <c r="K710" s="129">
        <v>0.1857878</v>
      </c>
      <c r="L710" s="129">
        <v>0.158081</v>
      </c>
      <c r="M710" s="129">
        <v>0.21349470000000001</v>
      </c>
      <c r="N710" s="129" t="b">
        <f t="shared" si="33"/>
        <v>1</v>
      </c>
      <c r="O710" s="129" t="b">
        <f t="shared" si="34"/>
        <v>1</v>
      </c>
      <c r="P710" s="129" t="b">
        <f t="shared" si="35"/>
        <v>1</v>
      </c>
    </row>
    <row r="711" spans="1:16" x14ac:dyDescent="0.25">
      <c r="A711" t="str">
        <f>'[1]Observed BMI30+ (2009-12)'!C101</f>
        <v>BMI30+_Age3_period2_LA17_Observed</v>
      </c>
      <c r="B711">
        <f>'[1]Observed BMI30+ (2009-12)'!E101</f>
        <v>0.22753190000000001</v>
      </c>
      <c r="C711">
        <f>'[1]Observed BMI30+ (2009-12)'!G101</f>
        <v>0.1916503</v>
      </c>
      <c r="D711">
        <f>'[1]Observed BMI30+ (2009-12)'!H101</f>
        <v>0.26341360000000003</v>
      </c>
      <c r="J711" s="129" t="s">
        <v>825</v>
      </c>
      <c r="K711" s="129">
        <v>0.22753190000000001</v>
      </c>
      <c r="L711" s="129">
        <v>0.1916503</v>
      </c>
      <c r="M711" s="129">
        <v>0.26341360000000003</v>
      </c>
      <c r="N711" s="129" t="b">
        <f t="shared" si="33"/>
        <v>1</v>
      </c>
      <c r="O711" s="129" t="b">
        <f t="shared" si="34"/>
        <v>1</v>
      </c>
      <c r="P711" s="129" t="b">
        <f t="shared" si="35"/>
        <v>1</v>
      </c>
    </row>
    <row r="712" spans="1:16" x14ac:dyDescent="0.25">
      <c r="A712" t="str">
        <f>'[1]Observed BMI30+ (2009-12)'!C102</f>
        <v>BMI30+_Age3_period2_LA18_Observed</v>
      </c>
      <c r="B712">
        <f>'[1]Observed BMI30+ (2009-12)'!E102</f>
        <v>0.22084110000000001</v>
      </c>
      <c r="C712">
        <f>'[1]Observed BMI30+ (2009-12)'!G102</f>
        <v>0.18688370000000001</v>
      </c>
      <c r="D712">
        <f>'[1]Observed BMI30+ (2009-12)'!H102</f>
        <v>0.25479849999999998</v>
      </c>
      <c r="J712" s="129" t="s">
        <v>826</v>
      </c>
      <c r="K712" s="129">
        <v>0.22084110000000001</v>
      </c>
      <c r="L712" s="129">
        <v>0.18688370000000001</v>
      </c>
      <c r="M712" s="129">
        <v>0.25479849999999998</v>
      </c>
      <c r="N712" s="129" t="b">
        <f t="shared" si="33"/>
        <v>1</v>
      </c>
      <c r="O712" s="129" t="b">
        <f t="shared" si="34"/>
        <v>1</v>
      </c>
      <c r="P712" s="129" t="b">
        <f t="shared" si="35"/>
        <v>1</v>
      </c>
    </row>
    <row r="713" spans="1:16" x14ac:dyDescent="0.25">
      <c r="A713" t="str">
        <f>'[1]Observed BMI30+ (2009-12)'!C103</f>
        <v>BMI30+_Age3_period2_LA19_Observed</v>
      </c>
      <c r="B713">
        <f>'[1]Observed BMI30+ (2009-12)'!E103</f>
        <v>0.237488</v>
      </c>
      <c r="C713">
        <f>'[1]Observed BMI30+ (2009-12)'!G103</f>
        <v>0.20200380000000001</v>
      </c>
      <c r="D713">
        <f>'[1]Observed BMI30+ (2009-12)'!H103</f>
        <v>0.2729722</v>
      </c>
      <c r="J713" s="129" t="s">
        <v>827</v>
      </c>
      <c r="K713" s="129">
        <v>0.237488</v>
      </c>
      <c r="L713" s="129">
        <v>0.20200380000000001</v>
      </c>
      <c r="M713" s="129">
        <v>0.2729722</v>
      </c>
      <c r="N713" s="129" t="b">
        <f t="shared" si="33"/>
        <v>1</v>
      </c>
      <c r="O713" s="129" t="b">
        <f t="shared" si="34"/>
        <v>1</v>
      </c>
      <c r="P713" s="129" t="b">
        <f t="shared" si="35"/>
        <v>1</v>
      </c>
    </row>
    <row r="714" spans="1:16" x14ac:dyDescent="0.25">
      <c r="A714" t="str">
        <f>'[1]Observed BMI30+ (2009-12)'!C104</f>
        <v>BMI30+_Age3_period2_LA20_Observed</v>
      </c>
      <c r="B714">
        <f>'[1]Observed BMI30+ (2009-12)'!E104</f>
        <v>0.25135010000000002</v>
      </c>
      <c r="C714">
        <f>'[1]Observed BMI30+ (2009-12)'!G104</f>
        <v>0.21467130000000001</v>
      </c>
      <c r="D714">
        <f>'[1]Observed BMI30+ (2009-12)'!H104</f>
        <v>0.28802889999999998</v>
      </c>
      <c r="J714" s="129" t="s">
        <v>828</v>
      </c>
      <c r="K714" s="129">
        <v>0.25135010000000002</v>
      </c>
      <c r="L714" s="129">
        <v>0.21467130000000001</v>
      </c>
      <c r="M714" s="129">
        <v>0.28802889999999998</v>
      </c>
      <c r="N714" s="129" t="b">
        <f t="shared" si="33"/>
        <v>1</v>
      </c>
      <c r="O714" s="129" t="b">
        <f t="shared" si="34"/>
        <v>1</v>
      </c>
      <c r="P714" s="129" t="b">
        <f t="shared" si="35"/>
        <v>1</v>
      </c>
    </row>
    <row r="715" spans="1:16" x14ac:dyDescent="0.25">
      <c r="A715" t="str">
        <f>'[1]Observed BMI30+ (2009-12)'!C105</f>
        <v>BMI30+_Age3_period2_LA21_Observed</v>
      </c>
      <c r="B715">
        <f>'[1]Observed BMI30+ (2009-12)'!E105</f>
        <v>0.1755757</v>
      </c>
      <c r="C715">
        <f>'[1]Observed BMI30+ (2009-12)'!G105</f>
        <v>0.14558090000000001</v>
      </c>
      <c r="D715">
        <f>'[1]Observed BMI30+ (2009-12)'!H105</f>
        <v>0.20557059999999999</v>
      </c>
      <c r="J715" s="129" t="s">
        <v>829</v>
      </c>
      <c r="K715" s="129">
        <v>0.1755757</v>
      </c>
      <c r="L715" s="129">
        <v>0.14558090000000001</v>
      </c>
      <c r="M715" s="129">
        <v>0.20557059999999999</v>
      </c>
      <c r="N715" s="129" t="b">
        <f t="shared" si="33"/>
        <v>1</v>
      </c>
      <c r="O715" s="129" t="b">
        <f t="shared" si="34"/>
        <v>1</v>
      </c>
      <c r="P715" s="129" t="b">
        <f t="shared" si="35"/>
        <v>1</v>
      </c>
    </row>
    <row r="716" spans="1:16" x14ac:dyDescent="0.25">
      <c r="A716" t="str">
        <f>'[1]Observed BMI30+ (2009-12)'!C106</f>
        <v>BMI30+_Age3_period2_LA22_Observed</v>
      </c>
      <c r="B716">
        <f>'[1]Observed BMI30+ (2009-12)'!E106</f>
        <v>0.2437645</v>
      </c>
      <c r="C716">
        <f>'[1]Observed BMI30+ (2009-12)'!G106</f>
        <v>0.20794180000000001</v>
      </c>
      <c r="D716">
        <f>'[1]Observed BMI30+ (2009-12)'!H106</f>
        <v>0.27958719999999998</v>
      </c>
      <c r="J716" s="129" t="s">
        <v>830</v>
      </c>
      <c r="K716" s="129">
        <v>0.2437645</v>
      </c>
      <c r="L716" s="129">
        <v>0.20794180000000001</v>
      </c>
      <c r="M716" s="129">
        <v>0.27958719999999998</v>
      </c>
      <c r="N716" s="129" t="b">
        <f t="shared" si="33"/>
        <v>1</v>
      </c>
      <c r="O716" s="129" t="b">
        <f t="shared" si="34"/>
        <v>1</v>
      </c>
      <c r="P716" s="129" t="b">
        <f t="shared" si="35"/>
        <v>1</v>
      </c>
    </row>
    <row r="717" spans="1:16" x14ac:dyDescent="0.25">
      <c r="A717" t="str">
        <f>'[1]Observed BMI30+ (2009-12)'!C107</f>
        <v>BMI30+_Age3_period2_HB1_Observed</v>
      </c>
      <c r="B717">
        <f>'[1]Observed BMI30+ (2009-12)'!E107</f>
        <v>0.18564610000000001</v>
      </c>
      <c r="C717">
        <f>'[1]Observed BMI30+ (2009-12)'!G107</f>
        <v>0.1733779</v>
      </c>
      <c r="D717">
        <f>'[1]Observed BMI30+ (2009-12)'!H107</f>
        <v>0.19791420000000001</v>
      </c>
      <c r="J717" s="129" t="s">
        <v>831</v>
      </c>
      <c r="K717" s="129">
        <v>0.18564610000000001</v>
      </c>
      <c r="L717" s="129">
        <v>0.1733779</v>
      </c>
      <c r="M717" s="129">
        <v>0.19791420000000001</v>
      </c>
      <c r="N717" s="129" t="b">
        <f t="shared" si="33"/>
        <v>1</v>
      </c>
      <c r="O717" s="129" t="b">
        <f t="shared" si="34"/>
        <v>1</v>
      </c>
      <c r="P717" s="129" t="b">
        <f t="shared" si="35"/>
        <v>1</v>
      </c>
    </row>
    <row r="718" spans="1:16" x14ac:dyDescent="0.25">
      <c r="A718" t="str">
        <f>'[1]Observed BMI30+ (2009-12)'!C108</f>
        <v>BMI30+_Age3_period2_HB2_Observed</v>
      </c>
      <c r="B718">
        <f>'[1]Observed BMI30+ (2009-12)'!E108</f>
        <v>0.20843600000000001</v>
      </c>
      <c r="C718">
        <f>'[1]Observed BMI30+ (2009-12)'!G108</f>
        <v>0.1893985</v>
      </c>
      <c r="D718">
        <f>'[1]Observed BMI30+ (2009-12)'!H108</f>
        <v>0.22747339999999999</v>
      </c>
      <c r="J718" s="129" t="s">
        <v>832</v>
      </c>
      <c r="K718" s="129">
        <v>0.20843600000000001</v>
      </c>
      <c r="L718" s="129">
        <v>0.1893985</v>
      </c>
      <c r="M718" s="129">
        <v>0.22747339999999999</v>
      </c>
      <c r="N718" s="129" t="b">
        <f t="shared" si="33"/>
        <v>1</v>
      </c>
      <c r="O718" s="129" t="b">
        <f t="shared" si="34"/>
        <v>1</v>
      </c>
      <c r="P718" s="129" t="b">
        <f t="shared" si="35"/>
        <v>1</v>
      </c>
    </row>
    <row r="719" spans="1:16" x14ac:dyDescent="0.25">
      <c r="A719" t="str">
        <f>'[1]Observed BMI30+ (2009-12)'!C109</f>
        <v>BMI30+_Age3_period2_HB3_Observed</v>
      </c>
      <c r="B719">
        <f>'[1]Observed BMI30+ (2009-12)'!E109</f>
        <v>0.1913398</v>
      </c>
      <c r="C719">
        <f>'[1]Observed BMI30+ (2009-12)'!G109</f>
        <v>0.1610132</v>
      </c>
      <c r="D719">
        <f>'[1]Observed BMI30+ (2009-12)'!H109</f>
        <v>0.22166640000000001</v>
      </c>
      <c r="J719" s="129" t="s">
        <v>833</v>
      </c>
      <c r="K719" s="129">
        <v>0.1913398</v>
      </c>
      <c r="L719" s="129">
        <v>0.1610132</v>
      </c>
      <c r="M719" s="129">
        <v>0.22166640000000001</v>
      </c>
      <c r="N719" s="129" t="b">
        <f t="shared" si="33"/>
        <v>1</v>
      </c>
      <c r="O719" s="129" t="b">
        <f t="shared" si="34"/>
        <v>1</v>
      </c>
      <c r="P719" s="129" t="b">
        <f t="shared" si="35"/>
        <v>1</v>
      </c>
    </row>
    <row r="720" spans="1:16" x14ac:dyDescent="0.25">
      <c r="A720" t="str">
        <f>'[1]Observed BMI30+ (2009-12)'!C110</f>
        <v>BMI30+_Age3_period2_HB4_Observed</v>
      </c>
      <c r="B720">
        <f>'[1]Observed BMI30+ (2009-12)'!E110</f>
        <v>0.209041</v>
      </c>
      <c r="C720">
        <f>'[1]Observed BMI30+ (2009-12)'!G110</f>
        <v>0.19086330000000001</v>
      </c>
      <c r="D720">
        <f>'[1]Observed BMI30+ (2009-12)'!H110</f>
        <v>0.2272187</v>
      </c>
      <c r="J720" s="129" t="s">
        <v>834</v>
      </c>
      <c r="K720" s="129">
        <v>0.209041</v>
      </c>
      <c r="L720" s="129">
        <v>0.19086330000000001</v>
      </c>
      <c r="M720" s="129">
        <v>0.2272187</v>
      </c>
      <c r="N720" s="129" t="b">
        <f t="shared" si="33"/>
        <v>1</v>
      </c>
      <c r="O720" s="129" t="b">
        <f t="shared" si="34"/>
        <v>1</v>
      </c>
      <c r="P720" s="129" t="b">
        <f t="shared" si="35"/>
        <v>1</v>
      </c>
    </row>
    <row r="721" spans="1:16" x14ac:dyDescent="0.25">
      <c r="A721" t="str">
        <f>'[1]Observed BMI30+ (2009-12)'!C111</f>
        <v>BMI30+_Age3_period2_HB5_Observed</v>
      </c>
      <c r="B721">
        <f>'[1]Observed BMI30+ (2009-12)'!E111</f>
        <v>0.19351160000000001</v>
      </c>
      <c r="C721">
        <f>'[1]Observed BMI30+ (2009-12)'!G111</f>
        <v>0.16996790000000001</v>
      </c>
      <c r="D721">
        <f>'[1]Observed BMI30+ (2009-12)'!H111</f>
        <v>0.21705530000000001</v>
      </c>
      <c r="J721" s="129" t="s">
        <v>835</v>
      </c>
      <c r="K721" s="129">
        <v>0.19351160000000001</v>
      </c>
      <c r="L721" s="129">
        <v>0.16996790000000001</v>
      </c>
      <c r="M721" s="129">
        <v>0.21705530000000001</v>
      </c>
      <c r="N721" s="129" t="b">
        <f t="shared" si="33"/>
        <v>1</v>
      </c>
      <c r="O721" s="129" t="b">
        <f t="shared" si="34"/>
        <v>1</v>
      </c>
      <c r="P721" s="129" t="b">
        <f t="shared" si="35"/>
        <v>1</v>
      </c>
    </row>
    <row r="722" spans="1:16" x14ac:dyDescent="0.25">
      <c r="A722" t="str">
        <f>'[1]Observed BMI30+ (2009-12)'!C112</f>
        <v>BMI30+_Age3_period2_HB6_Observed</v>
      </c>
      <c r="B722">
        <f>'[1]Observed BMI30+ (2009-12)'!E112</f>
        <v>0.1859171</v>
      </c>
      <c r="C722">
        <f>'[1]Observed BMI30+ (2009-12)'!G112</f>
        <v>0.16530790000000001</v>
      </c>
      <c r="D722">
        <f>'[1]Observed BMI30+ (2009-12)'!H112</f>
        <v>0.2065263</v>
      </c>
      <c r="J722" s="129" t="s">
        <v>836</v>
      </c>
      <c r="K722" s="129">
        <v>0.1859171</v>
      </c>
      <c r="L722" s="129">
        <v>0.16530790000000001</v>
      </c>
      <c r="M722" s="129">
        <v>0.2065263</v>
      </c>
      <c r="N722" s="129" t="b">
        <f t="shared" si="33"/>
        <v>1</v>
      </c>
      <c r="O722" s="129" t="b">
        <f t="shared" si="34"/>
        <v>1</v>
      </c>
      <c r="P722" s="129" t="b">
        <f t="shared" si="35"/>
        <v>1</v>
      </c>
    </row>
    <row r="723" spans="1:16" x14ac:dyDescent="0.25">
      <c r="A723" t="str">
        <f>'[1]Observed BMI30+ (2009-12)'!C113</f>
        <v>BMI30+_Age3_period2_HB7_Observed</v>
      </c>
      <c r="B723">
        <f>'[1]Observed BMI30+ (2009-12)'!E113</f>
        <v>0.22467899999999999</v>
      </c>
      <c r="C723">
        <f>'[1]Observed BMI30+ (2009-12)'!G113</f>
        <v>0.2085428</v>
      </c>
      <c r="D723">
        <f>'[1]Observed BMI30+ (2009-12)'!H113</f>
        <v>0.2408151</v>
      </c>
      <c r="J723" s="129" t="s">
        <v>837</v>
      </c>
      <c r="K723" s="129">
        <v>0.22467899999999999</v>
      </c>
      <c r="L723" s="129">
        <v>0.2085428</v>
      </c>
      <c r="M723" s="129">
        <v>0.2408151</v>
      </c>
      <c r="N723" s="129" t="b">
        <f t="shared" si="33"/>
        <v>1</v>
      </c>
      <c r="O723" s="129" t="b">
        <f t="shared" si="34"/>
        <v>1</v>
      </c>
      <c r="P723" s="129" t="b">
        <f t="shared" si="35"/>
        <v>1</v>
      </c>
    </row>
    <row r="724" spans="1:16" x14ac:dyDescent="0.25">
      <c r="A724" t="str">
        <f>'[1]Observed BMI30+ (2009-12)'!C114</f>
        <v>BMI30+_Age3_period2_Wales_Observed</v>
      </c>
      <c r="B724">
        <f>'[1]Observed BMI30+ (2009-12)'!E114</f>
        <v>0.2006493</v>
      </c>
      <c r="C724">
        <f>'[1]Observed BMI30+ (2009-12)'!G114</f>
        <v>0.19375000000000001</v>
      </c>
      <c r="D724">
        <f>'[1]Observed BMI30+ (2009-12)'!H114</f>
        <v>0.2075487</v>
      </c>
      <c r="J724" s="129" t="s">
        <v>838</v>
      </c>
      <c r="K724" s="129">
        <v>0.2006493</v>
      </c>
      <c r="L724" s="129">
        <v>0.19375000000000001</v>
      </c>
      <c r="M724" s="129">
        <v>0.2075487</v>
      </c>
      <c r="N724" s="129" t="b">
        <f t="shared" si="33"/>
        <v>1</v>
      </c>
      <c r="O724" s="129" t="b">
        <f t="shared" si="34"/>
        <v>1</v>
      </c>
      <c r="P724" s="129" t="b">
        <f t="shared" si="35"/>
        <v>1</v>
      </c>
    </row>
    <row r="1924" spans="6:6" x14ac:dyDescent="0.25">
      <c r="F1924" s="29"/>
    </row>
  </sheetData>
  <hyperlinks>
    <hyperlink ref="D1" r:id="rId1"/>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00B0F0"/>
  </sheetPr>
  <dimension ref="A1:O77"/>
  <sheetViews>
    <sheetView zoomScale="90" zoomScaleNormal="90" workbookViewId="0">
      <selection activeCell="F46" sqref="F46"/>
    </sheetView>
  </sheetViews>
  <sheetFormatPr defaultRowHeight="15" x14ac:dyDescent="0.25"/>
  <cols>
    <col min="1" max="1" width="24.140625" bestFit="1" customWidth="1"/>
    <col min="2" max="2" width="13.28515625" bestFit="1" customWidth="1"/>
    <col min="3" max="3" width="42.140625" bestFit="1" customWidth="1"/>
    <col min="4" max="4" width="17.7109375" bestFit="1" customWidth="1"/>
    <col min="5" max="5" width="10.85546875" bestFit="1" customWidth="1"/>
    <col min="6" max="6" width="11.42578125" bestFit="1" customWidth="1"/>
    <col min="7" max="7" width="11" bestFit="1" customWidth="1"/>
    <col min="8" max="8" width="7.140625" customWidth="1"/>
    <col min="9" max="9" width="17.7109375" bestFit="1" customWidth="1"/>
    <col min="15" max="15" width="17.7109375" bestFit="1" customWidth="1"/>
  </cols>
  <sheetData>
    <row r="1" spans="1:15" x14ac:dyDescent="0.25">
      <c r="A1" s="21" t="s">
        <v>147</v>
      </c>
      <c r="B1" s="6"/>
      <c r="C1" s="6"/>
    </row>
    <row r="2" spans="1:15" x14ac:dyDescent="0.25">
      <c r="A2" s="6"/>
      <c r="B2" s="6"/>
      <c r="C2" s="6"/>
    </row>
    <row r="3" spans="1:15" x14ac:dyDescent="0.25">
      <c r="F3" s="5"/>
    </row>
    <row r="4" spans="1:15" ht="15.75" thickBot="1" x14ac:dyDescent="0.3">
      <c r="A4" s="8" t="s">
        <v>37</v>
      </c>
      <c r="B4" s="8" t="s">
        <v>38</v>
      </c>
      <c r="C4" s="9" t="s">
        <v>39</v>
      </c>
      <c r="D4" s="8" t="s">
        <v>138</v>
      </c>
      <c r="E4" s="8" t="s">
        <v>139</v>
      </c>
      <c r="F4" s="8" t="s">
        <v>140</v>
      </c>
      <c r="G4" s="8" t="s">
        <v>141</v>
      </c>
      <c r="I4" s="135" t="s">
        <v>839</v>
      </c>
      <c r="J4" s="129"/>
      <c r="K4" s="129"/>
      <c r="L4" s="129"/>
    </row>
    <row r="5" spans="1:15" x14ac:dyDescent="0.25">
      <c r="A5" t="s">
        <v>40</v>
      </c>
      <c r="B5">
        <v>1</v>
      </c>
      <c r="C5" t="s">
        <v>98</v>
      </c>
      <c r="D5" s="10" t="s">
        <v>40</v>
      </c>
      <c r="E5" s="10">
        <v>912</v>
      </c>
      <c r="F5" s="10">
        <v>3.89</v>
      </c>
      <c r="G5" s="11">
        <v>3.89</v>
      </c>
      <c r="I5" s="129" t="s">
        <v>40</v>
      </c>
      <c r="J5" s="129" t="b">
        <f>I5=A5</f>
        <v>1</v>
      </c>
      <c r="K5" s="129" t="str">
        <f>"LA"&amp;B5</f>
        <v>LA1</v>
      </c>
      <c r="L5" s="129"/>
      <c r="O5" s="2"/>
    </row>
    <row r="6" spans="1:15" x14ac:dyDescent="0.25">
      <c r="A6" t="s">
        <v>41</v>
      </c>
      <c r="B6">
        <v>2</v>
      </c>
      <c r="C6" t="s">
        <v>99</v>
      </c>
      <c r="D6" s="10" t="s">
        <v>41</v>
      </c>
      <c r="E6" s="10">
        <v>871</v>
      </c>
      <c r="F6" s="10">
        <v>3.72</v>
      </c>
      <c r="G6" s="11">
        <v>7.61</v>
      </c>
      <c r="I6" s="129" t="s">
        <v>41</v>
      </c>
      <c r="J6" s="129" t="b">
        <f t="shared" ref="J6:J34" si="0">I6=A6</f>
        <v>1</v>
      </c>
      <c r="K6" s="129" t="str">
        <f t="shared" ref="K6:K26" si="1">"LA"&amp;B6</f>
        <v>LA2</v>
      </c>
      <c r="L6" s="129"/>
      <c r="O6" s="2"/>
    </row>
    <row r="7" spans="1:15" x14ac:dyDescent="0.25">
      <c r="A7" t="s">
        <v>42</v>
      </c>
      <c r="B7">
        <v>3</v>
      </c>
      <c r="C7" t="s">
        <v>100</v>
      </c>
      <c r="D7" s="10" t="s">
        <v>42</v>
      </c>
      <c r="E7" s="10">
        <v>808</v>
      </c>
      <c r="F7" s="10">
        <v>3.45</v>
      </c>
      <c r="G7" s="11">
        <v>11.06</v>
      </c>
      <c r="I7" s="129" t="s">
        <v>42</v>
      </c>
      <c r="J7" s="129" t="b">
        <f t="shared" si="0"/>
        <v>1</v>
      </c>
      <c r="K7" s="129" t="str">
        <f t="shared" si="1"/>
        <v>LA3</v>
      </c>
      <c r="L7" s="129"/>
      <c r="O7" s="2"/>
    </row>
    <row r="8" spans="1:15" x14ac:dyDescent="0.25">
      <c r="A8" t="s">
        <v>43</v>
      </c>
      <c r="B8">
        <v>4</v>
      </c>
      <c r="C8" t="s">
        <v>101</v>
      </c>
      <c r="D8" s="10" t="s">
        <v>43</v>
      </c>
      <c r="E8" s="10">
        <v>923</v>
      </c>
      <c r="F8" s="10">
        <v>3.94</v>
      </c>
      <c r="G8" s="11">
        <v>15</v>
      </c>
      <c r="I8" s="129" t="s">
        <v>43</v>
      </c>
      <c r="J8" s="129" t="b">
        <f t="shared" si="0"/>
        <v>1</v>
      </c>
      <c r="K8" s="129" t="str">
        <f t="shared" si="1"/>
        <v>LA4</v>
      </c>
      <c r="L8" s="129"/>
      <c r="O8" s="2"/>
    </row>
    <row r="9" spans="1:15" x14ac:dyDescent="0.25">
      <c r="A9" t="s">
        <v>44</v>
      </c>
      <c r="B9">
        <v>5</v>
      </c>
      <c r="C9" t="s">
        <v>102</v>
      </c>
      <c r="D9" s="10" t="s">
        <v>44</v>
      </c>
      <c r="E9" s="10">
        <v>1157</v>
      </c>
      <c r="F9" s="10">
        <v>4.9400000000000004</v>
      </c>
      <c r="G9" s="11">
        <v>19.940000000000001</v>
      </c>
      <c r="I9" s="129" t="s">
        <v>44</v>
      </c>
      <c r="J9" s="129" t="b">
        <f t="shared" si="0"/>
        <v>1</v>
      </c>
      <c r="K9" s="129" t="str">
        <f t="shared" si="1"/>
        <v>LA5</v>
      </c>
      <c r="L9" s="129"/>
      <c r="O9" s="2"/>
    </row>
    <row r="10" spans="1:15" x14ac:dyDescent="0.25">
      <c r="A10" t="s">
        <v>45</v>
      </c>
      <c r="B10">
        <v>6</v>
      </c>
      <c r="C10" t="s">
        <v>103</v>
      </c>
      <c r="D10" s="10" t="s">
        <v>45</v>
      </c>
      <c r="E10" s="10">
        <v>1019</v>
      </c>
      <c r="F10" s="10">
        <v>4.3499999999999996</v>
      </c>
      <c r="G10" s="11">
        <v>24.29</v>
      </c>
      <c r="I10" s="129" t="s">
        <v>45</v>
      </c>
      <c r="J10" s="129" t="b">
        <f t="shared" si="0"/>
        <v>1</v>
      </c>
      <c r="K10" s="129" t="str">
        <f t="shared" si="1"/>
        <v>LA6</v>
      </c>
      <c r="L10" s="129"/>
      <c r="O10" s="2"/>
    </row>
    <row r="11" spans="1:15" x14ac:dyDescent="0.25">
      <c r="A11" t="s">
        <v>46</v>
      </c>
      <c r="B11">
        <v>7</v>
      </c>
      <c r="C11" t="s">
        <v>104</v>
      </c>
      <c r="D11" s="10" t="s">
        <v>46</v>
      </c>
      <c r="E11" s="10">
        <v>916</v>
      </c>
      <c r="F11" s="10">
        <v>3.91</v>
      </c>
      <c r="G11" s="11">
        <v>28.21</v>
      </c>
      <c r="I11" s="129" t="s">
        <v>46</v>
      </c>
      <c r="J11" s="129" t="b">
        <f t="shared" si="0"/>
        <v>1</v>
      </c>
      <c r="K11" s="129" t="str">
        <f t="shared" si="1"/>
        <v>LA7</v>
      </c>
      <c r="L11" s="129"/>
      <c r="O11" s="2"/>
    </row>
    <row r="12" spans="1:15" x14ac:dyDescent="0.25">
      <c r="A12" t="s">
        <v>47</v>
      </c>
      <c r="B12">
        <v>8</v>
      </c>
      <c r="C12" t="s">
        <v>105</v>
      </c>
      <c r="D12" s="10" t="s">
        <v>47</v>
      </c>
      <c r="E12" s="10">
        <v>953</v>
      </c>
      <c r="F12" s="10">
        <v>4.07</v>
      </c>
      <c r="G12" s="11">
        <v>32.270000000000003</v>
      </c>
      <c r="I12" s="129" t="s">
        <v>47</v>
      </c>
      <c r="J12" s="129" t="b">
        <f t="shared" si="0"/>
        <v>1</v>
      </c>
      <c r="K12" s="129" t="str">
        <f t="shared" si="1"/>
        <v>LA8</v>
      </c>
      <c r="L12" s="129"/>
      <c r="O12" s="2"/>
    </row>
    <row r="13" spans="1:15" x14ac:dyDescent="0.25">
      <c r="A13" t="s">
        <v>48</v>
      </c>
      <c r="B13">
        <v>9</v>
      </c>
      <c r="C13" t="s">
        <v>106</v>
      </c>
      <c r="D13" s="10" t="s">
        <v>48</v>
      </c>
      <c r="E13" s="10">
        <v>797</v>
      </c>
      <c r="F13" s="10">
        <v>3.4</v>
      </c>
      <c r="G13" s="11">
        <v>35.68</v>
      </c>
      <c r="I13" s="129" t="s">
        <v>48</v>
      </c>
      <c r="J13" s="129" t="b">
        <f t="shared" si="0"/>
        <v>1</v>
      </c>
      <c r="K13" s="129" t="str">
        <f t="shared" si="1"/>
        <v>LA9</v>
      </c>
      <c r="L13" s="129"/>
      <c r="O13" s="2"/>
    </row>
    <row r="14" spans="1:15" x14ac:dyDescent="0.25">
      <c r="A14" t="s">
        <v>49</v>
      </c>
      <c r="B14">
        <v>10</v>
      </c>
      <c r="C14" t="s">
        <v>107</v>
      </c>
      <c r="D14" s="10" t="s">
        <v>49</v>
      </c>
      <c r="E14" s="10">
        <v>980</v>
      </c>
      <c r="F14" s="10">
        <v>4.18</v>
      </c>
      <c r="G14" s="11">
        <v>39.86</v>
      </c>
      <c r="I14" s="129" t="s">
        <v>49</v>
      </c>
      <c r="J14" s="129" t="b">
        <f t="shared" si="0"/>
        <v>1</v>
      </c>
      <c r="K14" s="129" t="str">
        <f t="shared" si="1"/>
        <v>LA10</v>
      </c>
      <c r="L14" s="129"/>
      <c r="O14" s="2"/>
    </row>
    <row r="15" spans="1:15" x14ac:dyDescent="0.25">
      <c r="A15" t="s">
        <v>50</v>
      </c>
      <c r="B15">
        <v>11</v>
      </c>
      <c r="C15" t="s">
        <v>108</v>
      </c>
      <c r="D15" s="10" t="s">
        <v>50</v>
      </c>
      <c r="E15" s="10">
        <v>1343</v>
      </c>
      <c r="F15" s="10">
        <v>5.73</v>
      </c>
      <c r="G15" s="11">
        <v>45.6</v>
      </c>
      <c r="I15" s="129" t="s">
        <v>50</v>
      </c>
      <c r="J15" s="129" t="b">
        <f t="shared" si="0"/>
        <v>1</v>
      </c>
      <c r="K15" s="129" t="str">
        <f t="shared" si="1"/>
        <v>LA11</v>
      </c>
      <c r="L15" s="129"/>
      <c r="O15" s="2"/>
    </row>
    <row r="16" spans="1:15" x14ac:dyDescent="0.25">
      <c r="A16" t="s">
        <v>51</v>
      </c>
      <c r="B16">
        <v>12</v>
      </c>
      <c r="C16" t="s">
        <v>109</v>
      </c>
      <c r="D16" s="10" t="s">
        <v>51</v>
      </c>
      <c r="E16" s="10">
        <v>972</v>
      </c>
      <c r="F16" s="10">
        <v>4.1500000000000004</v>
      </c>
      <c r="G16" s="11">
        <v>49.75</v>
      </c>
      <c r="I16" s="129" t="s">
        <v>51</v>
      </c>
      <c r="J16" s="129" t="b">
        <f t="shared" si="0"/>
        <v>1</v>
      </c>
      <c r="K16" s="129" t="str">
        <f t="shared" si="1"/>
        <v>LA12</v>
      </c>
      <c r="L16" s="129"/>
      <c r="O16" s="2"/>
    </row>
    <row r="17" spans="1:15" x14ac:dyDescent="0.25">
      <c r="A17" t="s">
        <v>52</v>
      </c>
      <c r="B17">
        <v>13</v>
      </c>
      <c r="C17" t="s">
        <v>110</v>
      </c>
      <c r="D17" s="10" t="s">
        <v>52</v>
      </c>
      <c r="E17" s="10">
        <v>1013</v>
      </c>
      <c r="F17" s="10">
        <v>4.33</v>
      </c>
      <c r="G17" s="11">
        <v>54.07</v>
      </c>
      <c r="I17" s="129" t="s">
        <v>52</v>
      </c>
      <c r="J17" s="129" t="b">
        <f t="shared" si="0"/>
        <v>1</v>
      </c>
      <c r="K17" s="129" t="str">
        <f t="shared" si="1"/>
        <v>LA13</v>
      </c>
      <c r="L17" s="129"/>
      <c r="O17" s="2"/>
    </row>
    <row r="18" spans="1:15" x14ac:dyDescent="0.25">
      <c r="A18" t="s">
        <v>53</v>
      </c>
      <c r="B18">
        <v>14</v>
      </c>
      <c r="C18" t="s">
        <v>111</v>
      </c>
      <c r="D18" s="10" t="s">
        <v>53</v>
      </c>
      <c r="E18" s="10">
        <v>1050</v>
      </c>
      <c r="F18" s="10">
        <v>4.4800000000000004</v>
      </c>
      <c r="G18" s="11">
        <v>58.55</v>
      </c>
      <c r="I18" s="129" t="s">
        <v>53</v>
      </c>
      <c r="J18" s="129" t="b">
        <f t="shared" si="0"/>
        <v>1</v>
      </c>
      <c r="K18" s="129" t="str">
        <f t="shared" si="1"/>
        <v>LA14</v>
      </c>
      <c r="L18" s="129"/>
      <c r="O18" s="2"/>
    </row>
    <row r="19" spans="1:15" x14ac:dyDescent="0.25">
      <c r="A19" t="s">
        <v>54</v>
      </c>
      <c r="B19">
        <v>15</v>
      </c>
      <c r="C19" t="s">
        <v>112</v>
      </c>
      <c r="D19" s="10" t="s">
        <v>54</v>
      </c>
      <c r="E19" s="11">
        <v>2159</v>
      </c>
      <c r="F19" s="11">
        <v>9.2200000000000006</v>
      </c>
      <c r="G19" s="11">
        <v>67.77</v>
      </c>
      <c r="I19" s="129" t="s">
        <v>54</v>
      </c>
      <c r="J19" s="129" t="b">
        <f t="shared" si="0"/>
        <v>1</v>
      </c>
      <c r="K19" s="129" t="str">
        <f t="shared" si="1"/>
        <v>LA15</v>
      </c>
      <c r="L19" s="129"/>
      <c r="M19" s="2"/>
      <c r="N19" s="2"/>
      <c r="O19" s="2"/>
    </row>
    <row r="20" spans="1:15" x14ac:dyDescent="0.25">
      <c r="A20" t="s">
        <v>55</v>
      </c>
      <c r="B20">
        <v>16</v>
      </c>
      <c r="C20" t="s">
        <v>113</v>
      </c>
      <c r="D20" s="10" t="s">
        <v>55</v>
      </c>
      <c r="E20" s="10">
        <v>1481</v>
      </c>
      <c r="F20" s="10">
        <v>6.32</v>
      </c>
      <c r="G20" s="11">
        <v>74.099999999999994</v>
      </c>
      <c r="I20" s="129" t="s">
        <v>55</v>
      </c>
      <c r="J20" s="129" t="b">
        <f t="shared" si="0"/>
        <v>1</v>
      </c>
      <c r="K20" s="129" t="str">
        <f t="shared" si="1"/>
        <v>LA16</v>
      </c>
      <c r="L20" s="129"/>
      <c r="O20" s="2"/>
    </row>
    <row r="21" spans="1:15" x14ac:dyDescent="0.25">
      <c r="A21" t="s">
        <v>56</v>
      </c>
      <c r="B21">
        <v>17</v>
      </c>
      <c r="C21" t="s">
        <v>114</v>
      </c>
      <c r="D21" s="10" t="s">
        <v>56</v>
      </c>
      <c r="E21" s="10">
        <v>1044</v>
      </c>
      <c r="F21" s="10">
        <v>4.46</v>
      </c>
      <c r="G21" s="11">
        <v>78.55</v>
      </c>
      <c r="I21" s="129" t="s">
        <v>56</v>
      </c>
      <c r="J21" s="129" t="b">
        <f t="shared" si="0"/>
        <v>1</v>
      </c>
      <c r="K21" s="129" t="str">
        <f t="shared" si="1"/>
        <v>LA17</v>
      </c>
      <c r="L21" s="129"/>
      <c r="O21" s="2"/>
    </row>
    <row r="22" spans="1:15" x14ac:dyDescent="0.25">
      <c r="A22" t="s">
        <v>57</v>
      </c>
      <c r="B22">
        <v>18</v>
      </c>
      <c r="C22" t="s">
        <v>115</v>
      </c>
      <c r="D22" s="10" t="s">
        <v>57</v>
      </c>
      <c r="E22" s="10">
        <v>1185</v>
      </c>
      <c r="F22" s="10">
        <v>5.0599999999999996</v>
      </c>
      <c r="G22" s="11">
        <v>83.61</v>
      </c>
      <c r="I22" s="129" t="s">
        <v>57</v>
      </c>
      <c r="J22" s="129" t="b">
        <f t="shared" si="0"/>
        <v>1</v>
      </c>
      <c r="K22" s="129" t="str">
        <f t="shared" si="1"/>
        <v>LA18</v>
      </c>
      <c r="L22" s="129"/>
      <c r="O22" s="2"/>
    </row>
    <row r="23" spans="1:15" x14ac:dyDescent="0.25">
      <c r="A23" t="s">
        <v>58</v>
      </c>
      <c r="B23">
        <v>19</v>
      </c>
      <c r="C23" t="s">
        <v>116</v>
      </c>
      <c r="D23" s="10" t="s">
        <v>58</v>
      </c>
      <c r="E23" s="10">
        <v>989</v>
      </c>
      <c r="F23" s="10">
        <v>4.22</v>
      </c>
      <c r="G23" s="11">
        <v>87.84</v>
      </c>
      <c r="I23" s="129" t="s">
        <v>58</v>
      </c>
      <c r="J23" s="129" t="b">
        <f t="shared" si="0"/>
        <v>1</v>
      </c>
      <c r="K23" s="129" t="str">
        <f t="shared" si="1"/>
        <v>LA19</v>
      </c>
      <c r="L23" s="129"/>
      <c r="O23" s="2"/>
    </row>
    <row r="24" spans="1:15" x14ac:dyDescent="0.25">
      <c r="A24" t="s">
        <v>59</v>
      </c>
      <c r="B24">
        <v>20</v>
      </c>
      <c r="C24" t="s">
        <v>117</v>
      </c>
      <c r="D24" s="10" t="s">
        <v>59</v>
      </c>
      <c r="E24" s="10">
        <v>904</v>
      </c>
      <c r="F24" s="10">
        <v>3.86</v>
      </c>
      <c r="G24" s="11">
        <v>91.7</v>
      </c>
      <c r="I24" s="129" t="s">
        <v>59</v>
      </c>
      <c r="J24" s="129" t="b">
        <f t="shared" si="0"/>
        <v>1</v>
      </c>
      <c r="K24" s="129" t="str">
        <f t="shared" si="1"/>
        <v>LA20</v>
      </c>
      <c r="L24" s="129"/>
      <c r="O24" s="2"/>
    </row>
    <row r="25" spans="1:15" x14ac:dyDescent="0.25">
      <c r="A25" t="s">
        <v>60</v>
      </c>
      <c r="B25">
        <v>21</v>
      </c>
      <c r="C25" t="s">
        <v>118</v>
      </c>
      <c r="D25" s="10" t="s">
        <v>60</v>
      </c>
      <c r="E25" s="10">
        <v>930</v>
      </c>
      <c r="F25" s="10">
        <v>3.97</v>
      </c>
      <c r="G25" s="11">
        <v>95.67</v>
      </c>
      <c r="I25" s="129" t="s">
        <v>60</v>
      </c>
      <c r="J25" s="129" t="b">
        <f t="shared" si="0"/>
        <v>1</v>
      </c>
      <c r="K25" s="129" t="str">
        <f t="shared" si="1"/>
        <v>LA21</v>
      </c>
      <c r="L25" s="129"/>
      <c r="O25" s="2"/>
    </row>
    <row r="26" spans="1:15" ht="15.75" thickBot="1" x14ac:dyDescent="0.3">
      <c r="A26" s="12" t="s">
        <v>61</v>
      </c>
      <c r="B26" s="12">
        <v>22</v>
      </c>
      <c r="C26" s="12" t="s">
        <v>119</v>
      </c>
      <c r="D26" s="13" t="s">
        <v>61</v>
      </c>
      <c r="E26" s="13">
        <v>1015</v>
      </c>
      <c r="F26" s="13">
        <v>4.33</v>
      </c>
      <c r="G26" s="14">
        <v>100</v>
      </c>
      <c r="I26" s="129" t="s">
        <v>61</v>
      </c>
      <c r="J26" s="129" t="b">
        <f t="shared" si="0"/>
        <v>1</v>
      </c>
      <c r="K26" s="129" t="str">
        <f t="shared" si="1"/>
        <v>LA22</v>
      </c>
      <c r="L26" s="129"/>
      <c r="O26" s="2"/>
    </row>
    <row r="27" spans="1:15" s="10" customFormat="1" x14ac:dyDescent="0.25">
      <c r="A27" s="15" t="s">
        <v>5</v>
      </c>
      <c r="B27" s="15">
        <v>1</v>
      </c>
      <c r="C27" s="15" t="s">
        <v>120</v>
      </c>
      <c r="D27" s="16" t="s">
        <v>142</v>
      </c>
      <c r="E27" s="16">
        <v>5690</v>
      </c>
      <c r="F27" s="16">
        <v>24.29</v>
      </c>
      <c r="G27" s="16">
        <v>24.29</v>
      </c>
      <c r="I27" s="136" t="s">
        <v>5</v>
      </c>
      <c r="J27" s="129" t="b">
        <f t="shared" si="0"/>
        <v>1</v>
      </c>
      <c r="K27" s="129" t="str">
        <f>"HB"&amp;B27</f>
        <v>HB1</v>
      </c>
      <c r="L27" s="136"/>
    </row>
    <row r="28" spans="1:15" s="10" customFormat="1" x14ac:dyDescent="0.25">
      <c r="A28" s="15" t="s">
        <v>13</v>
      </c>
      <c r="B28" s="15">
        <v>2</v>
      </c>
      <c r="C28" s="15" t="s">
        <v>121</v>
      </c>
      <c r="D28" s="16" t="s">
        <v>143</v>
      </c>
      <c r="E28" s="16">
        <v>2730</v>
      </c>
      <c r="F28" s="16">
        <v>11.66</v>
      </c>
      <c r="G28" s="16">
        <v>35.950000000000003</v>
      </c>
      <c r="I28" s="136" t="s">
        <v>13</v>
      </c>
      <c r="J28" s="129" t="b">
        <f t="shared" si="0"/>
        <v>1</v>
      </c>
      <c r="K28" s="129" t="str">
        <f t="shared" ref="K28:K33" si="2">"HB"&amp;B28</f>
        <v>HB2</v>
      </c>
      <c r="L28" s="136"/>
    </row>
    <row r="29" spans="1:15" s="10" customFormat="1" x14ac:dyDescent="0.25">
      <c r="A29" s="15" t="s">
        <v>12</v>
      </c>
      <c r="B29" s="15">
        <v>3</v>
      </c>
      <c r="C29" s="15" t="s">
        <v>122</v>
      </c>
      <c r="D29" s="16" t="s">
        <v>46</v>
      </c>
      <c r="E29" s="16">
        <v>916</v>
      </c>
      <c r="F29" s="16">
        <v>3.91</v>
      </c>
      <c r="G29" s="16">
        <v>39.86</v>
      </c>
      <c r="I29" s="136" t="s">
        <v>12</v>
      </c>
      <c r="J29" s="129" t="b">
        <f t="shared" si="0"/>
        <v>1</v>
      </c>
      <c r="K29" s="129" t="str">
        <f t="shared" si="2"/>
        <v>HB3</v>
      </c>
      <c r="L29" s="136"/>
    </row>
    <row r="30" spans="1:15" s="10" customFormat="1" x14ac:dyDescent="0.25">
      <c r="A30" s="15" t="s">
        <v>18</v>
      </c>
      <c r="B30" s="15">
        <v>4</v>
      </c>
      <c r="C30" s="15" t="s">
        <v>123</v>
      </c>
      <c r="D30" s="16" t="s">
        <v>144</v>
      </c>
      <c r="E30" s="16">
        <v>3328</v>
      </c>
      <c r="F30" s="16">
        <v>14.21</v>
      </c>
      <c r="G30" s="16">
        <v>54.07</v>
      </c>
      <c r="I30" s="136" t="s">
        <v>18</v>
      </c>
      <c r="J30" s="129" t="b">
        <f t="shared" si="0"/>
        <v>1</v>
      </c>
      <c r="K30" s="129" t="str">
        <f t="shared" si="2"/>
        <v>HB4</v>
      </c>
      <c r="L30" s="136"/>
    </row>
    <row r="31" spans="1:15" s="10" customFormat="1" x14ac:dyDescent="0.25">
      <c r="A31" s="15" t="s">
        <v>25</v>
      </c>
      <c r="B31" s="15">
        <v>5</v>
      </c>
      <c r="C31" s="15" t="s">
        <v>124</v>
      </c>
      <c r="D31" s="16" t="s">
        <v>62</v>
      </c>
      <c r="E31" s="17">
        <v>2525</v>
      </c>
      <c r="F31" s="17">
        <v>10.78</v>
      </c>
      <c r="G31" s="17">
        <v>64.849999999999994</v>
      </c>
      <c r="I31" s="136" t="s">
        <v>25</v>
      </c>
      <c r="J31" s="129" t="b">
        <f t="shared" si="0"/>
        <v>1</v>
      </c>
      <c r="K31" s="129" t="str">
        <f t="shared" si="2"/>
        <v>HB5</v>
      </c>
      <c r="L31" s="136"/>
    </row>
    <row r="32" spans="1:15" s="10" customFormat="1" x14ac:dyDescent="0.25">
      <c r="A32" s="15" t="s">
        <v>22</v>
      </c>
      <c r="B32" s="15">
        <v>6</v>
      </c>
      <c r="C32" s="15" t="s">
        <v>125</v>
      </c>
      <c r="D32" s="16" t="s">
        <v>145</v>
      </c>
      <c r="E32" s="17">
        <v>3209</v>
      </c>
      <c r="F32" s="17">
        <v>13.7</v>
      </c>
      <c r="G32" s="17">
        <v>78.55</v>
      </c>
      <c r="I32" s="136" t="s">
        <v>22</v>
      </c>
      <c r="J32" s="129" t="b">
        <f t="shared" si="0"/>
        <v>1</v>
      </c>
      <c r="K32" s="129" t="str">
        <f t="shared" si="2"/>
        <v>HB6</v>
      </c>
      <c r="L32" s="136"/>
    </row>
    <row r="33" spans="1:12" s="10" customFormat="1" ht="15.75" thickBot="1" x14ac:dyDescent="0.3">
      <c r="A33" s="13" t="s">
        <v>28</v>
      </c>
      <c r="B33" s="13">
        <v>7</v>
      </c>
      <c r="C33" s="13" t="s">
        <v>126</v>
      </c>
      <c r="D33" s="18" t="s">
        <v>146</v>
      </c>
      <c r="E33" s="16">
        <v>5023</v>
      </c>
      <c r="F33" s="16">
        <v>21.45</v>
      </c>
      <c r="G33" s="16">
        <v>100</v>
      </c>
      <c r="I33" s="136" t="s">
        <v>28</v>
      </c>
      <c r="J33" s="129" t="b">
        <f t="shared" si="0"/>
        <v>1</v>
      </c>
      <c r="K33" s="129" t="str">
        <f t="shared" si="2"/>
        <v>HB7</v>
      </c>
      <c r="L33" s="136"/>
    </row>
    <row r="34" spans="1:12" s="10" customFormat="1" ht="15.75" thickBot="1" x14ac:dyDescent="0.3">
      <c r="A34" s="19" t="s">
        <v>4</v>
      </c>
      <c r="B34" s="19"/>
      <c r="C34" s="19" t="s">
        <v>127</v>
      </c>
      <c r="D34" s="20" t="s">
        <v>1</v>
      </c>
      <c r="E34" s="20">
        <v>23421</v>
      </c>
      <c r="F34" s="20">
        <v>100</v>
      </c>
      <c r="G34" s="20"/>
      <c r="I34" s="136" t="s">
        <v>4</v>
      </c>
      <c r="J34" s="129" t="b">
        <f t="shared" si="0"/>
        <v>1</v>
      </c>
      <c r="K34" s="136"/>
      <c r="L34" s="136"/>
    </row>
    <row r="35" spans="1:12" s="10" customFormat="1" x14ac:dyDescent="0.25"/>
    <row r="36" spans="1:12" s="10" customFormat="1" x14ac:dyDescent="0.25"/>
    <row r="37" spans="1:12" s="10" customFormat="1" x14ac:dyDescent="0.25"/>
    <row r="38" spans="1:12" s="10" customFormat="1" x14ac:dyDescent="0.25"/>
    <row r="39" spans="1:12" s="10" customFormat="1" x14ac:dyDescent="0.25"/>
    <row r="40" spans="1:12" s="10" customFormat="1" x14ac:dyDescent="0.25"/>
    <row r="41" spans="1:12" s="10" customFormat="1" x14ac:dyDescent="0.25"/>
    <row r="42" spans="1:12" s="10" customFormat="1" x14ac:dyDescent="0.25"/>
    <row r="43" spans="1:12" s="10" customFormat="1" x14ac:dyDescent="0.25"/>
    <row r="44" spans="1:12" s="10" customFormat="1" x14ac:dyDescent="0.25"/>
    <row r="45" spans="1:12" s="10" customFormat="1" x14ac:dyDescent="0.25"/>
    <row r="46" spans="1:12" s="10" customFormat="1" x14ac:dyDescent="0.25"/>
    <row r="47" spans="1:12" s="10" customFormat="1" x14ac:dyDescent="0.25"/>
    <row r="48" spans="1:12" s="10" customFormat="1" x14ac:dyDescent="0.25"/>
    <row r="49" spans="1:15" s="10" customFormat="1" x14ac:dyDescent="0.25"/>
    <row r="50" spans="1:15" s="10" customFormat="1" x14ac:dyDescent="0.25"/>
    <row r="51" spans="1:15" s="10" customFormat="1" x14ac:dyDescent="0.25"/>
    <row r="52" spans="1:15" s="10" customFormat="1" x14ac:dyDescent="0.25"/>
    <row r="53" spans="1:15" s="10" customFormat="1" x14ac:dyDescent="0.25"/>
    <row r="54" spans="1:15" s="10" customFormat="1" x14ac:dyDescent="0.25"/>
    <row r="55" spans="1:15" s="10" customFormat="1" x14ac:dyDescent="0.25"/>
    <row r="56" spans="1:15" s="10" customFormat="1" x14ac:dyDescent="0.25"/>
    <row r="57" spans="1:15" s="10" customFormat="1" x14ac:dyDescent="0.25"/>
    <row r="58" spans="1:15" s="10" customFormat="1" x14ac:dyDescent="0.25"/>
    <row r="59" spans="1:15" ht="18.75" customHeight="1" x14ac:dyDescent="0.25">
      <c r="A59" s="10"/>
      <c r="C59" s="10"/>
      <c r="D59" s="10"/>
    </row>
    <row r="60" spans="1:15" ht="18.75" customHeight="1" x14ac:dyDescent="0.25">
      <c r="A60" s="10"/>
      <c r="C60" s="10"/>
      <c r="D60" s="10"/>
      <c r="I60" s="5"/>
      <c r="O60" s="5"/>
    </row>
    <row r="61" spans="1:15" x14ac:dyDescent="0.25">
      <c r="A61" s="10"/>
      <c r="C61" s="10"/>
      <c r="D61" s="10"/>
    </row>
    <row r="62" spans="1:15" x14ac:dyDescent="0.25">
      <c r="A62" s="10"/>
      <c r="C62" s="10"/>
      <c r="D62" s="10"/>
    </row>
    <row r="63" spans="1:15" s="10" customFormat="1" x14ac:dyDescent="0.25"/>
    <row r="64" spans="1:15" s="10" customFormat="1" x14ac:dyDescent="0.25"/>
    <row r="65" spans="4:15" s="10" customFormat="1" x14ac:dyDescent="0.25"/>
    <row r="66" spans="4:15" s="10" customFormat="1" x14ac:dyDescent="0.25"/>
    <row r="67" spans="4:15" s="10" customFormat="1" x14ac:dyDescent="0.25"/>
    <row r="68" spans="4:15" s="10" customFormat="1" x14ac:dyDescent="0.25"/>
    <row r="69" spans="4:15" s="10" customFormat="1" x14ac:dyDescent="0.25"/>
    <row r="70" spans="4:15" s="10" customFormat="1" x14ac:dyDescent="0.25"/>
    <row r="71" spans="4:15" s="10" customFormat="1" x14ac:dyDescent="0.25"/>
    <row r="72" spans="4:15" s="10" customFormat="1" x14ac:dyDescent="0.25">
      <c r="D72" s="7"/>
      <c r="I72" s="7"/>
      <c r="O72" s="7"/>
    </row>
    <row r="73" spans="4:15" s="10" customFormat="1" x14ac:dyDescent="0.25"/>
    <row r="74" spans="4:15" s="10" customFormat="1" x14ac:dyDescent="0.25"/>
    <row r="75" spans="4:15" s="10" customFormat="1" x14ac:dyDescent="0.25"/>
    <row r="76" spans="4:15" s="10" customFormat="1" x14ac:dyDescent="0.25"/>
    <row r="77" spans="4:15" s="10" customFormat="1" x14ac:dyDescent="0.25"/>
  </sheetData>
  <hyperlinks>
    <hyperlink ref="A1" r:id="rId1" display="Table below copied from sheet 'Bases (1)' in this file"/>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37"/>
  <sheetViews>
    <sheetView showGridLines="0" showRowColHeaders="0" zoomScaleNormal="100" workbookViewId="0"/>
  </sheetViews>
  <sheetFormatPr defaultRowHeight="15" x14ac:dyDescent="0.25"/>
  <cols>
    <col min="1" max="1" width="3" style="146" customWidth="1"/>
    <col min="2" max="2" width="20" style="146" customWidth="1"/>
    <col min="3" max="3" width="69.28515625" style="145" customWidth="1"/>
    <col min="4" max="4" width="2.85546875" style="146" customWidth="1"/>
    <col min="5" max="5" width="6.85546875" style="147" customWidth="1"/>
    <col min="6" max="6" width="60.7109375" style="147" customWidth="1"/>
    <col min="7" max="16384" width="9.140625" style="146"/>
  </cols>
  <sheetData>
    <row r="1" spans="1:6" ht="15.75" x14ac:dyDescent="0.25">
      <c r="A1" s="144"/>
      <c r="B1" s="144"/>
    </row>
    <row r="2" spans="1:6" ht="18.75" customHeight="1" x14ac:dyDescent="0.25">
      <c r="B2" s="148" t="s">
        <v>868</v>
      </c>
      <c r="E2"/>
    </row>
    <row r="3" spans="1:6" x14ac:dyDescent="0.25">
      <c r="E3"/>
    </row>
    <row r="4" spans="1:6" x14ac:dyDescent="0.25">
      <c r="B4" s="184" t="s">
        <v>869</v>
      </c>
      <c r="C4" s="184"/>
      <c r="E4"/>
    </row>
    <row r="5" spans="1:6" x14ac:dyDescent="0.25">
      <c r="B5" s="149"/>
      <c r="E5"/>
    </row>
    <row r="6" spans="1:6" ht="36" customHeight="1" x14ac:dyDescent="0.25">
      <c r="B6" s="153" t="s">
        <v>861</v>
      </c>
      <c r="C6" s="154" t="s">
        <v>870</v>
      </c>
      <c r="E6" s="152"/>
      <c r="F6" s="151"/>
    </row>
    <row r="7" spans="1:6" x14ac:dyDescent="0.25">
      <c r="B7" s="153" t="s">
        <v>862</v>
      </c>
      <c r="C7" s="154" t="s">
        <v>866</v>
      </c>
      <c r="E7" s="152"/>
      <c r="F7" s="151"/>
    </row>
    <row r="8" spans="1:6" ht="27" customHeight="1" x14ac:dyDescent="0.25">
      <c r="B8" s="153" t="s">
        <v>875</v>
      </c>
      <c r="C8" s="154" t="s">
        <v>865</v>
      </c>
      <c r="E8" s="152"/>
      <c r="F8" s="151"/>
    </row>
    <row r="9" spans="1:6" x14ac:dyDescent="0.25">
      <c r="B9" s="153" t="s">
        <v>880</v>
      </c>
      <c r="C9" s="154" t="s">
        <v>881</v>
      </c>
      <c r="E9" s="151"/>
      <c r="F9" s="151"/>
    </row>
    <row r="10" spans="1:6" x14ac:dyDescent="0.25">
      <c r="B10" s="158" t="s">
        <v>876</v>
      </c>
      <c r="C10" s="154" t="s">
        <v>877</v>
      </c>
      <c r="E10" s="151"/>
      <c r="F10" s="151"/>
    </row>
    <row r="11" spans="1:6" ht="255.95" customHeight="1" x14ac:dyDescent="0.25">
      <c r="B11" s="156" t="s">
        <v>0</v>
      </c>
      <c r="C11" s="157" t="s">
        <v>883</v>
      </c>
    </row>
    <row r="12" spans="1:6" ht="26.25" customHeight="1" x14ac:dyDescent="0.25">
      <c r="B12" s="158" t="s">
        <v>863</v>
      </c>
      <c r="C12" s="173" t="s">
        <v>871</v>
      </c>
    </row>
    <row r="13" spans="1:6" ht="38.25" customHeight="1" x14ac:dyDescent="0.25">
      <c r="B13" s="158"/>
      <c r="C13" s="171" t="s">
        <v>864</v>
      </c>
      <c r="E13" s="166"/>
    </row>
    <row r="14" spans="1:6" s="147" customFormat="1" ht="13.5" customHeight="1" x14ac:dyDescent="0.25">
      <c r="A14" s="146"/>
      <c r="B14" s="158"/>
      <c r="C14" s="75" t="s">
        <v>872</v>
      </c>
      <c r="D14" s="146"/>
    </row>
    <row r="15" spans="1:6" s="147" customFormat="1" ht="38.25" customHeight="1" x14ac:dyDescent="0.25">
      <c r="A15" s="146"/>
      <c r="B15" s="158"/>
      <c r="C15" s="173" t="s">
        <v>874</v>
      </c>
      <c r="D15" s="146"/>
    </row>
    <row r="16" spans="1:6" s="147" customFormat="1" ht="26.25" customHeight="1" x14ac:dyDescent="0.25">
      <c r="A16" s="146"/>
      <c r="B16" s="158"/>
      <c r="C16" s="172" t="s">
        <v>873</v>
      </c>
      <c r="D16" s="146"/>
      <c r="E16" s="166"/>
    </row>
    <row r="17" spans="1:4" s="147" customFormat="1" ht="12" customHeight="1" x14ac:dyDescent="0.25">
      <c r="A17" s="146"/>
      <c r="B17" s="158"/>
      <c r="C17" s="75" t="s">
        <v>872</v>
      </c>
      <c r="D17" s="146"/>
    </row>
    <row r="18" spans="1:4" s="147" customFormat="1" ht="4.5" customHeight="1" x14ac:dyDescent="0.25">
      <c r="A18" s="146"/>
      <c r="B18" s="153"/>
      <c r="C18" s="174"/>
    </row>
    <row r="19" spans="1:4" s="147" customFormat="1" ht="17.25" customHeight="1" x14ac:dyDescent="0.25">
      <c r="A19" s="146"/>
      <c r="B19" s="155" t="s">
        <v>878</v>
      </c>
      <c r="C19" s="175" t="s">
        <v>879</v>
      </c>
      <c r="D19" s="146"/>
    </row>
    <row r="20" spans="1:4" s="147" customFormat="1" x14ac:dyDescent="0.25">
      <c r="A20" s="146"/>
      <c r="B20" s="159"/>
      <c r="C20" s="150"/>
      <c r="D20" s="146"/>
    </row>
    <row r="21" spans="1:4" s="147" customFormat="1" x14ac:dyDescent="0.25">
      <c r="A21" s="146"/>
      <c r="B21" s="177" t="s">
        <v>885</v>
      </c>
      <c r="C21" s="178"/>
      <c r="D21" s="176" t="s">
        <v>884</v>
      </c>
    </row>
    <row r="22" spans="1:4" s="147" customFormat="1" x14ac:dyDescent="0.25">
      <c r="A22" s="146"/>
      <c r="C22" s="162"/>
      <c r="D22" s="146"/>
    </row>
    <row r="23" spans="1:4" s="147" customFormat="1" x14ac:dyDescent="0.25">
      <c r="A23" s="146"/>
      <c r="B23" s="160"/>
      <c r="C23" s="161"/>
      <c r="D23" s="146"/>
    </row>
    <row r="24" spans="1:4" s="147" customFormat="1" x14ac:dyDescent="0.25">
      <c r="A24" s="146"/>
      <c r="B24" s="160"/>
      <c r="C24" s="161"/>
      <c r="D24" s="146"/>
    </row>
    <row r="25" spans="1:4" s="147" customFormat="1" x14ac:dyDescent="0.25">
      <c r="A25" s="146"/>
      <c r="B25" s="160"/>
      <c r="C25" s="161"/>
      <c r="D25" s="146"/>
    </row>
    <row r="26" spans="1:4" s="147" customFormat="1" x14ac:dyDescent="0.25">
      <c r="A26" s="146"/>
      <c r="B26" s="160"/>
      <c r="C26" s="161"/>
      <c r="D26" s="146"/>
    </row>
    <row r="27" spans="1:4" s="147" customFormat="1" x14ac:dyDescent="0.25">
      <c r="A27" s="146"/>
      <c r="C27" s="161"/>
      <c r="D27" s="146"/>
    </row>
    <row r="28" spans="1:4" s="147" customFormat="1" x14ac:dyDescent="0.25">
      <c r="A28" s="146"/>
      <c r="B28" s="160"/>
      <c r="C28" s="161"/>
      <c r="D28" s="146"/>
    </row>
    <row r="29" spans="1:4" s="147" customFormat="1" x14ac:dyDescent="0.25">
      <c r="A29" s="146"/>
      <c r="B29" s="160"/>
      <c r="C29" s="161"/>
      <c r="D29" s="146"/>
    </row>
    <row r="30" spans="1:4" s="147" customFormat="1" x14ac:dyDescent="0.25">
      <c r="A30" s="146"/>
      <c r="B30" s="160"/>
      <c r="C30" s="161"/>
      <c r="D30" s="146"/>
    </row>
    <row r="31" spans="1:4" s="147" customFormat="1" x14ac:dyDescent="0.25">
      <c r="A31" s="146"/>
      <c r="B31" s="160"/>
      <c r="C31" s="161"/>
      <c r="D31" s="146"/>
    </row>
    <row r="32" spans="1:4" s="147" customFormat="1" x14ac:dyDescent="0.25">
      <c r="A32" s="146"/>
      <c r="B32" s="160"/>
      <c r="C32" s="161"/>
      <c r="D32" s="146"/>
    </row>
    <row r="33" spans="2:3" x14ac:dyDescent="0.25">
      <c r="B33" s="160"/>
      <c r="C33" s="161"/>
    </row>
    <row r="34" spans="2:3" x14ac:dyDescent="0.25">
      <c r="B34" s="160"/>
      <c r="C34" s="161"/>
    </row>
    <row r="35" spans="2:3" x14ac:dyDescent="0.25">
      <c r="B35" s="160"/>
      <c r="C35" s="161"/>
    </row>
    <row r="36" spans="2:3" x14ac:dyDescent="0.25">
      <c r="B36" s="160"/>
      <c r="C36" s="161"/>
    </row>
    <row r="37" spans="2:3" x14ac:dyDescent="0.25">
      <c r="B37" s="160"/>
      <c r="C37" s="161"/>
    </row>
    <row r="38" spans="2:3" x14ac:dyDescent="0.25">
      <c r="B38" s="160"/>
      <c r="C38" s="161"/>
    </row>
    <row r="39" spans="2:3" x14ac:dyDescent="0.25">
      <c r="B39" s="160"/>
      <c r="C39" s="161"/>
    </row>
    <row r="40" spans="2:3" x14ac:dyDescent="0.25">
      <c r="B40" s="160"/>
      <c r="C40" s="161"/>
    </row>
    <row r="41" spans="2:3" x14ac:dyDescent="0.25">
      <c r="B41" s="160"/>
      <c r="C41" s="161"/>
    </row>
    <row r="42" spans="2:3" x14ac:dyDescent="0.25">
      <c r="B42" s="160"/>
      <c r="C42" s="161"/>
    </row>
    <row r="43" spans="2:3" x14ac:dyDescent="0.25">
      <c r="B43" s="160"/>
      <c r="C43" s="161"/>
    </row>
    <row r="44" spans="2:3" x14ac:dyDescent="0.25">
      <c r="B44" s="160"/>
      <c r="C44" s="161"/>
    </row>
    <row r="45" spans="2:3" x14ac:dyDescent="0.25">
      <c r="B45" s="160"/>
      <c r="C45" s="161"/>
    </row>
    <row r="46" spans="2:3" x14ac:dyDescent="0.25">
      <c r="B46" s="160"/>
      <c r="C46" s="161"/>
    </row>
    <row r="47" spans="2:3" x14ac:dyDescent="0.25">
      <c r="B47" s="160"/>
      <c r="C47" s="161"/>
    </row>
    <row r="48" spans="2:3" x14ac:dyDescent="0.25">
      <c r="B48" s="160"/>
      <c r="C48" s="161"/>
    </row>
    <row r="49" spans="2:3" x14ac:dyDescent="0.25">
      <c r="B49" s="160"/>
      <c r="C49" s="161"/>
    </row>
    <row r="50" spans="2:3" x14ac:dyDescent="0.25">
      <c r="B50" s="160"/>
      <c r="C50" s="161"/>
    </row>
    <row r="51" spans="2:3" x14ac:dyDescent="0.25">
      <c r="B51" s="160"/>
      <c r="C51" s="161"/>
    </row>
    <row r="52" spans="2:3" x14ac:dyDescent="0.25">
      <c r="B52" s="160"/>
      <c r="C52" s="161"/>
    </row>
    <row r="53" spans="2:3" x14ac:dyDescent="0.25">
      <c r="B53" s="160"/>
      <c r="C53" s="161"/>
    </row>
    <row r="54" spans="2:3" x14ac:dyDescent="0.25">
      <c r="B54" s="160"/>
      <c r="C54" s="161"/>
    </row>
    <row r="55" spans="2:3" x14ac:dyDescent="0.25">
      <c r="B55" s="160"/>
      <c r="C55" s="161"/>
    </row>
    <row r="56" spans="2:3" x14ac:dyDescent="0.25">
      <c r="B56" s="160"/>
      <c r="C56" s="161"/>
    </row>
    <row r="57" spans="2:3" x14ac:dyDescent="0.25">
      <c r="B57" s="160"/>
      <c r="C57" s="161"/>
    </row>
    <row r="58" spans="2:3" x14ac:dyDescent="0.25">
      <c r="B58" s="160"/>
      <c r="C58" s="161"/>
    </row>
    <row r="59" spans="2:3" x14ac:dyDescent="0.25">
      <c r="B59" s="160"/>
      <c r="C59" s="161"/>
    </row>
    <row r="60" spans="2:3" x14ac:dyDescent="0.25">
      <c r="B60" s="160"/>
      <c r="C60" s="161"/>
    </row>
    <row r="61" spans="2:3" x14ac:dyDescent="0.25">
      <c r="B61" s="160"/>
      <c r="C61" s="161"/>
    </row>
    <row r="62" spans="2:3" x14ac:dyDescent="0.25">
      <c r="B62" s="160"/>
      <c r="C62" s="161"/>
    </row>
    <row r="63" spans="2:3" x14ac:dyDescent="0.25">
      <c r="B63" s="160"/>
      <c r="C63" s="161"/>
    </row>
    <row r="64" spans="2:3" x14ac:dyDescent="0.25">
      <c r="B64" s="160"/>
      <c r="C64" s="161"/>
    </row>
    <row r="65" spans="2:3" x14ac:dyDescent="0.25">
      <c r="B65" s="160"/>
      <c r="C65" s="161"/>
    </row>
    <row r="66" spans="2:3" x14ac:dyDescent="0.25">
      <c r="B66" s="160"/>
      <c r="C66" s="161"/>
    </row>
    <row r="67" spans="2:3" x14ac:dyDescent="0.25">
      <c r="B67" s="160"/>
      <c r="C67" s="161"/>
    </row>
    <row r="68" spans="2:3" x14ac:dyDescent="0.25">
      <c r="B68" s="160"/>
      <c r="C68" s="161"/>
    </row>
    <row r="69" spans="2:3" x14ac:dyDescent="0.25">
      <c r="B69" s="160"/>
      <c r="C69" s="161"/>
    </row>
    <row r="70" spans="2:3" x14ac:dyDescent="0.25">
      <c r="B70" s="160"/>
      <c r="C70" s="161"/>
    </row>
    <row r="71" spans="2:3" x14ac:dyDescent="0.25">
      <c r="B71" s="160"/>
      <c r="C71" s="161"/>
    </row>
    <row r="72" spans="2:3" x14ac:dyDescent="0.25">
      <c r="B72" s="160"/>
      <c r="C72" s="161"/>
    </row>
    <row r="73" spans="2:3" x14ac:dyDescent="0.25">
      <c r="B73" s="160"/>
      <c r="C73" s="161"/>
    </row>
    <row r="74" spans="2:3" x14ac:dyDescent="0.25">
      <c r="B74" s="160"/>
      <c r="C74" s="161"/>
    </row>
    <row r="75" spans="2:3" x14ac:dyDescent="0.25">
      <c r="B75" s="160"/>
      <c r="C75" s="161"/>
    </row>
    <row r="76" spans="2:3" x14ac:dyDescent="0.25">
      <c r="B76" s="160"/>
      <c r="C76" s="161"/>
    </row>
    <row r="77" spans="2:3" x14ac:dyDescent="0.25">
      <c r="B77" s="160"/>
      <c r="C77" s="161"/>
    </row>
    <row r="78" spans="2:3" x14ac:dyDescent="0.25">
      <c r="B78" s="160"/>
      <c r="C78" s="161"/>
    </row>
    <row r="79" spans="2:3" x14ac:dyDescent="0.25">
      <c r="B79" s="160"/>
      <c r="C79" s="161"/>
    </row>
    <row r="80" spans="2:3" x14ac:dyDescent="0.25">
      <c r="B80" s="160"/>
      <c r="C80" s="161"/>
    </row>
    <row r="81" spans="2:3" x14ac:dyDescent="0.25">
      <c r="B81" s="160"/>
      <c r="C81" s="161"/>
    </row>
    <row r="82" spans="2:3" x14ac:dyDescent="0.25">
      <c r="B82" s="160"/>
      <c r="C82" s="161"/>
    </row>
    <row r="83" spans="2:3" x14ac:dyDescent="0.25">
      <c r="B83" s="160"/>
      <c r="C83" s="161"/>
    </row>
    <row r="84" spans="2:3" x14ac:dyDescent="0.25">
      <c r="B84" s="160"/>
      <c r="C84" s="161"/>
    </row>
    <row r="85" spans="2:3" x14ac:dyDescent="0.25">
      <c r="B85" s="160"/>
      <c r="C85" s="161"/>
    </row>
    <row r="86" spans="2:3" x14ac:dyDescent="0.25">
      <c r="B86" s="160"/>
      <c r="C86" s="161"/>
    </row>
    <row r="87" spans="2:3" x14ac:dyDescent="0.25">
      <c r="B87" s="160"/>
      <c r="C87" s="161"/>
    </row>
    <row r="88" spans="2:3" x14ac:dyDescent="0.25">
      <c r="B88" s="160"/>
      <c r="C88" s="161"/>
    </row>
    <row r="89" spans="2:3" x14ac:dyDescent="0.25">
      <c r="B89" s="160"/>
      <c r="C89" s="161"/>
    </row>
    <row r="90" spans="2:3" x14ac:dyDescent="0.25">
      <c r="B90" s="160"/>
      <c r="C90" s="161"/>
    </row>
    <row r="91" spans="2:3" x14ac:dyDescent="0.25">
      <c r="B91" s="160"/>
      <c r="C91" s="161"/>
    </row>
    <row r="92" spans="2:3" x14ac:dyDescent="0.25">
      <c r="B92" s="160"/>
      <c r="C92" s="161"/>
    </row>
    <row r="93" spans="2:3" x14ac:dyDescent="0.25">
      <c r="B93" s="160"/>
      <c r="C93" s="161"/>
    </row>
    <row r="94" spans="2:3" x14ac:dyDescent="0.25">
      <c r="B94" s="160"/>
      <c r="C94" s="161"/>
    </row>
    <row r="95" spans="2:3" x14ac:dyDescent="0.25">
      <c r="B95" s="160"/>
      <c r="C95" s="161"/>
    </row>
    <row r="96" spans="2:3" x14ac:dyDescent="0.25">
      <c r="B96" s="160"/>
      <c r="C96" s="161"/>
    </row>
    <row r="97" spans="2:3" x14ac:dyDescent="0.25">
      <c r="B97" s="160"/>
      <c r="C97" s="161"/>
    </row>
    <row r="98" spans="2:3" x14ac:dyDescent="0.25">
      <c r="B98" s="160"/>
      <c r="C98" s="161"/>
    </row>
    <row r="99" spans="2:3" x14ac:dyDescent="0.25">
      <c r="B99" s="160"/>
      <c r="C99" s="161"/>
    </row>
    <row r="100" spans="2:3" x14ac:dyDescent="0.25">
      <c r="B100" s="160"/>
      <c r="C100" s="161"/>
    </row>
    <row r="101" spans="2:3" x14ac:dyDescent="0.25">
      <c r="B101" s="160"/>
      <c r="C101" s="161"/>
    </row>
    <row r="102" spans="2:3" x14ac:dyDescent="0.25">
      <c r="B102" s="160"/>
      <c r="C102" s="161"/>
    </row>
    <row r="103" spans="2:3" x14ac:dyDescent="0.25">
      <c r="B103" s="160"/>
      <c r="C103" s="161"/>
    </row>
    <row r="104" spans="2:3" x14ac:dyDescent="0.25">
      <c r="B104" s="160"/>
      <c r="C104" s="161"/>
    </row>
    <row r="105" spans="2:3" x14ac:dyDescent="0.25">
      <c r="B105" s="160"/>
      <c r="C105" s="161"/>
    </row>
    <row r="106" spans="2:3" x14ac:dyDescent="0.25">
      <c r="B106" s="160"/>
      <c r="C106" s="161"/>
    </row>
    <row r="107" spans="2:3" x14ac:dyDescent="0.25">
      <c r="B107" s="160"/>
      <c r="C107" s="161"/>
    </row>
    <row r="108" spans="2:3" x14ac:dyDescent="0.25">
      <c r="B108" s="160"/>
      <c r="C108" s="161"/>
    </row>
    <row r="109" spans="2:3" x14ac:dyDescent="0.25">
      <c r="B109" s="160"/>
      <c r="C109" s="161"/>
    </row>
    <row r="110" spans="2:3" x14ac:dyDescent="0.25">
      <c r="B110" s="160"/>
      <c r="C110" s="161"/>
    </row>
    <row r="111" spans="2:3" x14ac:dyDescent="0.25">
      <c r="B111" s="160"/>
      <c r="C111" s="161"/>
    </row>
    <row r="112" spans="2:3" x14ac:dyDescent="0.25">
      <c r="B112" s="160"/>
      <c r="C112" s="161"/>
    </row>
    <row r="113" spans="2:3" x14ac:dyDescent="0.25">
      <c r="B113" s="160"/>
      <c r="C113" s="161"/>
    </row>
    <row r="114" spans="2:3" x14ac:dyDescent="0.25">
      <c r="B114" s="163"/>
      <c r="C114" s="164"/>
    </row>
    <row r="115" spans="2:3" x14ac:dyDescent="0.25">
      <c r="B115" s="163"/>
      <c r="C115" s="164"/>
    </row>
    <row r="116" spans="2:3" x14ac:dyDescent="0.25">
      <c r="B116" s="163"/>
      <c r="C116" s="164"/>
    </row>
    <row r="117" spans="2:3" x14ac:dyDescent="0.25">
      <c r="B117" s="163"/>
      <c r="C117" s="164"/>
    </row>
    <row r="118" spans="2:3" x14ac:dyDescent="0.25">
      <c r="B118" s="163"/>
      <c r="C118" s="164"/>
    </row>
    <row r="119" spans="2:3" x14ac:dyDescent="0.25">
      <c r="B119" s="163"/>
      <c r="C119" s="164"/>
    </row>
    <row r="120" spans="2:3" x14ac:dyDescent="0.25">
      <c r="B120" s="163"/>
      <c r="C120" s="164"/>
    </row>
    <row r="121" spans="2:3" x14ac:dyDescent="0.25">
      <c r="B121" s="163"/>
      <c r="C121" s="164"/>
    </row>
    <row r="122" spans="2:3" x14ac:dyDescent="0.25">
      <c r="B122" s="163"/>
      <c r="C122" s="164"/>
    </row>
    <row r="123" spans="2:3" x14ac:dyDescent="0.25">
      <c r="B123" s="163"/>
      <c r="C123" s="164"/>
    </row>
    <row r="124" spans="2:3" x14ac:dyDescent="0.25">
      <c r="B124" s="163"/>
      <c r="C124" s="164"/>
    </row>
    <row r="125" spans="2:3" x14ac:dyDescent="0.25">
      <c r="B125" s="163"/>
      <c r="C125" s="164"/>
    </row>
    <row r="126" spans="2:3" x14ac:dyDescent="0.25">
      <c r="B126" s="163"/>
      <c r="C126" s="164"/>
    </row>
    <row r="127" spans="2:3" x14ac:dyDescent="0.25">
      <c r="B127" s="163"/>
      <c r="C127" s="164"/>
    </row>
    <row r="128" spans="2:3" x14ac:dyDescent="0.25">
      <c r="B128" s="163"/>
      <c r="C128" s="164"/>
    </row>
    <row r="129" spans="2:3" x14ac:dyDescent="0.25">
      <c r="B129" s="163"/>
      <c r="C129" s="164"/>
    </row>
    <row r="130" spans="2:3" x14ac:dyDescent="0.25">
      <c r="B130" s="163"/>
      <c r="C130" s="164"/>
    </row>
    <row r="131" spans="2:3" x14ac:dyDescent="0.25">
      <c r="B131" s="163"/>
      <c r="C131" s="164"/>
    </row>
    <row r="132" spans="2:3" x14ac:dyDescent="0.25">
      <c r="B132" s="163"/>
      <c r="C132" s="164"/>
    </row>
    <row r="133" spans="2:3" x14ac:dyDescent="0.25">
      <c r="B133" s="163"/>
      <c r="C133" s="164"/>
    </row>
    <row r="134" spans="2:3" x14ac:dyDescent="0.25">
      <c r="B134" s="163"/>
      <c r="C134" s="164"/>
    </row>
    <row r="135" spans="2:3" x14ac:dyDescent="0.25">
      <c r="B135" s="163"/>
      <c r="C135" s="164"/>
    </row>
    <row r="136" spans="2:3" x14ac:dyDescent="0.25">
      <c r="B136" s="163"/>
      <c r="C136" s="164"/>
    </row>
    <row r="137" spans="2:3" x14ac:dyDescent="0.25">
      <c r="B137" s="163"/>
      <c r="C137" s="164"/>
    </row>
    <row r="138" spans="2:3" x14ac:dyDescent="0.25">
      <c r="B138" s="163"/>
      <c r="C138" s="164"/>
    </row>
    <row r="139" spans="2:3" x14ac:dyDescent="0.25">
      <c r="B139" s="163"/>
      <c r="C139" s="164"/>
    </row>
    <row r="140" spans="2:3" x14ac:dyDescent="0.25">
      <c r="B140" s="163"/>
      <c r="C140" s="164"/>
    </row>
    <row r="141" spans="2:3" x14ac:dyDescent="0.25">
      <c r="B141" s="163"/>
      <c r="C141" s="164"/>
    </row>
    <row r="142" spans="2:3" x14ac:dyDescent="0.25">
      <c r="B142" s="163"/>
      <c r="C142" s="164"/>
    </row>
    <row r="143" spans="2:3" x14ac:dyDescent="0.25">
      <c r="B143" s="163"/>
      <c r="C143" s="164"/>
    </row>
    <row r="144" spans="2:3" x14ac:dyDescent="0.25">
      <c r="B144" s="163"/>
      <c r="C144" s="164"/>
    </row>
    <row r="145" spans="2:3" x14ac:dyDescent="0.25">
      <c r="B145" s="163"/>
      <c r="C145" s="164"/>
    </row>
    <row r="146" spans="2:3" x14ac:dyDescent="0.25">
      <c r="B146" s="163"/>
      <c r="C146" s="164"/>
    </row>
    <row r="147" spans="2:3" x14ac:dyDescent="0.25">
      <c r="B147" s="163"/>
      <c r="C147" s="164"/>
    </row>
    <row r="148" spans="2:3" x14ac:dyDescent="0.25">
      <c r="B148" s="163"/>
      <c r="C148" s="164"/>
    </row>
    <row r="149" spans="2:3" x14ac:dyDescent="0.25">
      <c r="B149" s="163"/>
      <c r="C149" s="164"/>
    </row>
    <row r="150" spans="2:3" x14ac:dyDescent="0.25">
      <c r="B150" s="163"/>
      <c r="C150" s="164"/>
    </row>
    <row r="151" spans="2:3" x14ac:dyDescent="0.25">
      <c r="B151" s="163"/>
      <c r="C151" s="164"/>
    </row>
    <row r="152" spans="2:3" x14ac:dyDescent="0.25">
      <c r="B152" s="163"/>
      <c r="C152" s="164"/>
    </row>
    <row r="153" spans="2:3" x14ac:dyDescent="0.25">
      <c r="B153" s="163"/>
      <c r="C153" s="164"/>
    </row>
    <row r="154" spans="2:3" x14ac:dyDescent="0.25">
      <c r="B154" s="163"/>
      <c r="C154" s="164"/>
    </row>
    <row r="155" spans="2:3" x14ac:dyDescent="0.25">
      <c r="B155" s="163"/>
      <c r="C155" s="164"/>
    </row>
    <row r="156" spans="2:3" x14ac:dyDescent="0.25">
      <c r="B156" s="163"/>
      <c r="C156" s="164"/>
    </row>
    <row r="157" spans="2:3" x14ac:dyDescent="0.25">
      <c r="B157" s="163"/>
      <c r="C157" s="164"/>
    </row>
    <row r="158" spans="2:3" x14ac:dyDescent="0.25">
      <c r="B158" s="163"/>
      <c r="C158" s="164"/>
    </row>
    <row r="159" spans="2:3" x14ac:dyDescent="0.25">
      <c r="B159" s="163"/>
      <c r="C159" s="164"/>
    </row>
    <row r="160" spans="2:3" x14ac:dyDescent="0.25">
      <c r="B160" s="163"/>
      <c r="C160" s="164"/>
    </row>
    <row r="161" spans="2:3" x14ac:dyDescent="0.25">
      <c r="B161" s="163"/>
      <c r="C161" s="164"/>
    </row>
    <row r="162" spans="2:3" x14ac:dyDescent="0.25">
      <c r="B162" s="163"/>
      <c r="C162" s="164"/>
    </row>
    <row r="163" spans="2:3" x14ac:dyDescent="0.25">
      <c r="B163" s="163"/>
      <c r="C163" s="164"/>
    </row>
    <row r="164" spans="2:3" x14ac:dyDescent="0.25">
      <c r="B164" s="163"/>
      <c r="C164" s="164"/>
    </row>
    <row r="165" spans="2:3" x14ac:dyDescent="0.25">
      <c r="B165" s="163"/>
      <c r="C165" s="164"/>
    </row>
    <row r="166" spans="2:3" x14ac:dyDescent="0.25">
      <c r="B166" s="163"/>
      <c r="C166" s="164"/>
    </row>
    <row r="167" spans="2:3" x14ac:dyDescent="0.25">
      <c r="B167" s="163"/>
      <c r="C167" s="164"/>
    </row>
    <row r="168" spans="2:3" x14ac:dyDescent="0.25">
      <c r="B168" s="163"/>
      <c r="C168" s="164"/>
    </row>
    <row r="169" spans="2:3" x14ac:dyDescent="0.25">
      <c r="B169" s="163"/>
      <c r="C169" s="164"/>
    </row>
    <row r="170" spans="2:3" x14ac:dyDescent="0.25">
      <c r="B170" s="163"/>
      <c r="C170" s="164"/>
    </row>
    <row r="171" spans="2:3" x14ac:dyDescent="0.25">
      <c r="B171" s="163"/>
      <c r="C171" s="164"/>
    </row>
    <row r="172" spans="2:3" x14ac:dyDescent="0.25">
      <c r="B172" s="163"/>
      <c r="C172" s="164"/>
    </row>
    <row r="173" spans="2:3" x14ac:dyDescent="0.25">
      <c r="B173" s="163"/>
      <c r="C173" s="164"/>
    </row>
    <row r="174" spans="2:3" x14ac:dyDescent="0.25">
      <c r="B174" s="163"/>
      <c r="C174" s="164"/>
    </row>
    <row r="175" spans="2:3" x14ac:dyDescent="0.25">
      <c r="B175" s="163"/>
      <c r="C175" s="164"/>
    </row>
    <row r="176" spans="2:3" x14ac:dyDescent="0.25">
      <c r="B176" s="163"/>
      <c r="C176" s="164"/>
    </row>
    <row r="177" spans="2:3" x14ac:dyDescent="0.25">
      <c r="B177" s="163"/>
      <c r="C177" s="164"/>
    </row>
    <row r="178" spans="2:3" x14ac:dyDescent="0.25">
      <c r="B178" s="163"/>
      <c r="C178" s="164"/>
    </row>
    <row r="179" spans="2:3" x14ac:dyDescent="0.25">
      <c r="B179" s="163"/>
      <c r="C179" s="164"/>
    </row>
    <row r="180" spans="2:3" x14ac:dyDescent="0.25">
      <c r="B180" s="163"/>
      <c r="C180" s="164"/>
    </row>
    <row r="181" spans="2:3" x14ac:dyDescent="0.25">
      <c r="B181" s="163"/>
      <c r="C181" s="164"/>
    </row>
    <row r="182" spans="2:3" x14ac:dyDescent="0.25">
      <c r="B182" s="163"/>
      <c r="C182" s="164"/>
    </row>
    <row r="183" spans="2:3" x14ac:dyDescent="0.25">
      <c r="B183" s="163"/>
      <c r="C183" s="164"/>
    </row>
    <row r="184" spans="2:3" x14ac:dyDescent="0.25">
      <c r="B184" s="163"/>
      <c r="C184" s="164"/>
    </row>
    <row r="185" spans="2:3" x14ac:dyDescent="0.25">
      <c r="B185" s="163"/>
      <c r="C185" s="164"/>
    </row>
    <row r="186" spans="2:3" x14ac:dyDescent="0.25">
      <c r="B186" s="163"/>
      <c r="C186" s="164"/>
    </row>
    <row r="187" spans="2:3" x14ac:dyDescent="0.25">
      <c r="B187" s="163"/>
      <c r="C187" s="164"/>
    </row>
    <row r="188" spans="2:3" x14ac:dyDescent="0.25">
      <c r="B188" s="163"/>
      <c r="C188" s="164"/>
    </row>
    <row r="189" spans="2:3" x14ac:dyDescent="0.25">
      <c r="B189" s="163"/>
      <c r="C189" s="164"/>
    </row>
    <row r="190" spans="2:3" x14ac:dyDescent="0.25">
      <c r="B190" s="163"/>
      <c r="C190" s="164"/>
    </row>
    <row r="191" spans="2:3" x14ac:dyDescent="0.25">
      <c r="B191" s="163"/>
      <c r="C191" s="164"/>
    </row>
    <row r="192" spans="2:3" x14ac:dyDescent="0.25">
      <c r="B192" s="163"/>
      <c r="C192" s="164"/>
    </row>
    <row r="193" spans="2:3" x14ac:dyDescent="0.25">
      <c r="B193" s="163"/>
      <c r="C193" s="164"/>
    </row>
    <row r="194" spans="2:3" x14ac:dyDescent="0.25">
      <c r="B194" s="163"/>
      <c r="C194" s="164"/>
    </row>
    <row r="195" spans="2:3" x14ac:dyDescent="0.25">
      <c r="B195" s="163"/>
      <c r="C195" s="164"/>
    </row>
    <row r="196" spans="2:3" x14ac:dyDescent="0.25">
      <c r="B196" s="163"/>
      <c r="C196" s="164"/>
    </row>
    <row r="197" spans="2:3" x14ac:dyDescent="0.25">
      <c r="B197" s="163"/>
      <c r="C197" s="164"/>
    </row>
    <row r="198" spans="2:3" x14ac:dyDescent="0.25">
      <c r="B198" s="163"/>
      <c r="C198" s="164"/>
    </row>
    <row r="199" spans="2:3" x14ac:dyDescent="0.25">
      <c r="B199" s="163"/>
      <c r="C199" s="164"/>
    </row>
    <row r="200" spans="2:3" x14ac:dyDescent="0.25">
      <c r="B200" s="163"/>
      <c r="C200" s="164"/>
    </row>
    <row r="201" spans="2:3" x14ac:dyDescent="0.25">
      <c r="B201" s="163"/>
      <c r="C201" s="164"/>
    </row>
    <row r="202" spans="2:3" x14ac:dyDescent="0.25">
      <c r="B202" s="163"/>
      <c r="C202" s="164"/>
    </row>
    <row r="203" spans="2:3" x14ac:dyDescent="0.25">
      <c r="B203" s="163"/>
      <c r="C203" s="164"/>
    </row>
    <row r="204" spans="2:3" x14ac:dyDescent="0.25">
      <c r="B204" s="163"/>
      <c r="C204" s="164"/>
    </row>
    <row r="205" spans="2:3" x14ac:dyDescent="0.25">
      <c r="B205" s="163"/>
      <c r="C205" s="164"/>
    </row>
    <row r="206" spans="2:3" x14ac:dyDescent="0.25">
      <c r="B206" s="163"/>
      <c r="C206" s="164"/>
    </row>
    <row r="207" spans="2:3" x14ac:dyDescent="0.25">
      <c r="B207" s="163"/>
      <c r="C207" s="164"/>
    </row>
    <row r="208" spans="2:3" x14ac:dyDescent="0.25">
      <c r="B208" s="163"/>
      <c r="C208" s="164"/>
    </row>
    <row r="209" spans="2:3" x14ac:dyDescent="0.25">
      <c r="B209" s="163"/>
      <c r="C209" s="164"/>
    </row>
    <row r="210" spans="2:3" x14ac:dyDescent="0.25">
      <c r="B210" s="163"/>
      <c r="C210" s="164"/>
    </row>
    <row r="211" spans="2:3" x14ac:dyDescent="0.25">
      <c r="B211" s="163"/>
      <c r="C211" s="164"/>
    </row>
    <row r="212" spans="2:3" x14ac:dyDescent="0.25">
      <c r="B212" s="163"/>
      <c r="C212" s="164"/>
    </row>
    <row r="213" spans="2:3" x14ac:dyDescent="0.25">
      <c r="B213" s="163"/>
      <c r="C213" s="164"/>
    </row>
    <row r="214" spans="2:3" x14ac:dyDescent="0.25">
      <c r="B214" s="163"/>
      <c r="C214" s="164"/>
    </row>
    <row r="215" spans="2:3" x14ac:dyDescent="0.25">
      <c r="B215" s="163"/>
      <c r="C215" s="164"/>
    </row>
    <row r="216" spans="2:3" x14ac:dyDescent="0.25">
      <c r="B216" s="163"/>
      <c r="C216" s="164"/>
    </row>
    <row r="217" spans="2:3" x14ac:dyDescent="0.25">
      <c r="B217" s="163"/>
      <c r="C217" s="164"/>
    </row>
    <row r="218" spans="2:3" x14ac:dyDescent="0.25">
      <c r="B218" s="163"/>
      <c r="C218" s="164"/>
    </row>
    <row r="219" spans="2:3" x14ac:dyDescent="0.25">
      <c r="B219" s="163"/>
      <c r="C219" s="164"/>
    </row>
    <row r="220" spans="2:3" x14ac:dyDescent="0.25">
      <c r="B220" s="163"/>
      <c r="C220" s="164"/>
    </row>
    <row r="221" spans="2:3" x14ac:dyDescent="0.25">
      <c r="B221" s="163"/>
      <c r="C221" s="164"/>
    </row>
    <row r="222" spans="2:3" x14ac:dyDescent="0.25">
      <c r="B222" s="163"/>
      <c r="C222" s="164"/>
    </row>
    <row r="223" spans="2:3" x14ac:dyDescent="0.25">
      <c r="B223" s="163"/>
      <c r="C223" s="164"/>
    </row>
    <row r="224" spans="2:3" x14ac:dyDescent="0.25">
      <c r="B224" s="163"/>
      <c r="C224" s="164"/>
    </row>
    <row r="225" spans="2:3" x14ac:dyDescent="0.25">
      <c r="B225" s="163"/>
      <c r="C225" s="164"/>
    </row>
    <row r="226" spans="2:3" x14ac:dyDescent="0.25">
      <c r="B226" s="163"/>
      <c r="C226" s="164"/>
    </row>
    <row r="227" spans="2:3" x14ac:dyDescent="0.25">
      <c r="B227" s="163"/>
      <c r="C227" s="164"/>
    </row>
    <row r="228" spans="2:3" x14ac:dyDescent="0.25">
      <c r="B228" s="163"/>
      <c r="C228" s="164"/>
    </row>
    <row r="229" spans="2:3" x14ac:dyDescent="0.25">
      <c r="B229" s="163"/>
      <c r="C229" s="164"/>
    </row>
    <row r="230" spans="2:3" x14ac:dyDescent="0.25">
      <c r="B230" s="163"/>
      <c r="C230" s="164"/>
    </row>
    <row r="231" spans="2:3" x14ac:dyDescent="0.25">
      <c r="B231" s="163"/>
      <c r="C231" s="164"/>
    </row>
    <row r="232" spans="2:3" x14ac:dyDescent="0.25">
      <c r="B232" s="163"/>
      <c r="C232" s="164"/>
    </row>
    <row r="233" spans="2:3" x14ac:dyDescent="0.25">
      <c r="B233" s="163"/>
      <c r="C233" s="164"/>
    </row>
    <row r="234" spans="2:3" x14ac:dyDescent="0.25">
      <c r="B234" s="163"/>
      <c r="C234" s="164"/>
    </row>
    <row r="235" spans="2:3" x14ac:dyDescent="0.25">
      <c r="B235" s="163"/>
      <c r="C235" s="164"/>
    </row>
    <row r="236" spans="2:3" x14ac:dyDescent="0.25">
      <c r="B236" s="163"/>
      <c r="C236" s="164"/>
    </row>
    <row r="237" spans="2:3" x14ac:dyDescent="0.25">
      <c r="B237" s="163"/>
      <c r="C237" s="164"/>
    </row>
    <row r="238" spans="2:3" x14ac:dyDescent="0.25">
      <c r="B238" s="163"/>
      <c r="C238" s="164"/>
    </row>
    <row r="239" spans="2:3" x14ac:dyDescent="0.25">
      <c r="B239" s="163"/>
      <c r="C239" s="164"/>
    </row>
    <row r="240" spans="2:3" x14ac:dyDescent="0.25">
      <c r="B240" s="163"/>
      <c r="C240" s="164"/>
    </row>
    <row r="241" spans="2:3" x14ac:dyDescent="0.25">
      <c r="B241" s="163"/>
      <c r="C241" s="164"/>
    </row>
    <row r="242" spans="2:3" x14ac:dyDescent="0.25">
      <c r="B242" s="163"/>
      <c r="C242" s="164"/>
    </row>
    <row r="243" spans="2:3" x14ac:dyDescent="0.25">
      <c r="B243" s="163"/>
      <c r="C243" s="164"/>
    </row>
    <row r="244" spans="2:3" x14ac:dyDescent="0.25">
      <c r="B244" s="163"/>
      <c r="C244" s="164"/>
    </row>
    <row r="245" spans="2:3" x14ac:dyDescent="0.25">
      <c r="B245" s="163"/>
      <c r="C245" s="164"/>
    </row>
    <row r="246" spans="2:3" x14ac:dyDescent="0.25">
      <c r="B246" s="163"/>
      <c r="C246" s="164"/>
    </row>
    <row r="247" spans="2:3" x14ac:dyDescent="0.25">
      <c r="B247" s="163"/>
      <c r="C247" s="164"/>
    </row>
    <row r="248" spans="2:3" x14ac:dyDescent="0.25">
      <c r="B248" s="163"/>
      <c r="C248" s="164"/>
    </row>
    <row r="249" spans="2:3" x14ac:dyDescent="0.25">
      <c r="B249" s="163"/>
      <c r="C249" s="164"/>
    </row>
    <row r="250" spans="2:3" x14ac:dyDescent="0.25">
      <c r="B250" s="163"/>
      <c r="C250" s="164"/>
    </row>
    <row r="251" spans="2:3" x14ac:dyDescent="0.25">
      <c r="B251" s="163"/>
      <c r="C251" s="164"/>
    </row>
    <row r="252" spans="2:3" x14ac:dyDescent="0.25">
      <c r="B252" s="163"/>
      <c r="C252" s="164"/>
    </row>
    <row r="253" spans="2:3" x14ac:dyDescent="0.25">
      <c r="B253" s="163"/>
      <c r="C253" s="164"/>
    </row>
    <row r="254" spans="2:3" x14ac:dyDescent="0.25">
      <c r="B254" s="163"/>
      <c r="C254" s="164"/>
    </row>
    <row r="255" spans="2:3" x14ac:dyDescent="0.25">
      <c r="B255" s="163"/>
      <c r="C255" s="164"/>
    </row>
    <row r="256" spans="2:3" x14ac:dyDescent="0.25">
      <c r="B256" s="163"/>
      <c r="C256" s="164"/>
    </row>
    <row r="257" spans="2:3" x14ac:dyDescent="0.25">
      <c r="B257" s="163"/>
      <c r="C257" s="164"/>
    </row>
    <row r="258" spans="2:3" x14ac:dyDescent="0.25">
      <c r="B258" s="163"/>
      <c r="C258" s="164"/>
    </row>
    <row r="259" spans="2:3" x14ac:dyDescent="0.25">
      <c r="B259" s="163"/>
      <c r="C259" s="164"/>
    </row>
    <row r="260" spans="2:3" x14ac:dyDescent="0.25">
      <c r="B260" s="163"/>
      <c r="C260" s="164"/>
    </row>
    <row r="261" spans="2:3" x14ac:dyDescent="0.25">
      <c r="B261" s="163"/>
      <c r="C261" s="164"/>
    </row>
    <row r="262" spans="2:3" x14ac:dyDescent="0.25">
      <c r="B262" s="163"/>
      <c r="C262" s="164"/>
    </row>
    <row r="263" spans="2:3" x14ac:dyDescent="0.25">
      <c r="B263" s="163"/>
      <c r="C263" s="164"/>
    </row>
    <row r="264" spans="2:3" x14ac:dyDescent="0.25">
      <c r="B264" s="163"/>
      <c r="C264" s="164"/>
    </row>
    <row r="265" spans="2:3" x14ac:dyDescent="0.25">
      <c r="B265" s="163"/>
      <c r="C265" s="164"/>
    </row>
    <row r="266" spans="2:3" x14ac:dyDescent="0.25">
      <c r="B266" s="163"/>
      <c r="C266" s="164"/>
    </row>
    <row r="267" spans="2:3" x14ac:dyDescent="0.25">
      <c r="B267" s="163"/>
      <c r="C267" s="164"/>
    </row>
    <row r="268" spans="2:3" x14ac:dyDescent="0.25">
      <c r="B268" s="163"/>
      <c r="C268" s="164"/>
    </row>
    <row r="269" spans="2:3" x14ac:dyDescent="0.25">
      <c r="B269" s="163"/>
      <c r="C269" s="164"/>
    </row>
    <row r="270" spans="2:3" x14ac:dyDescent="0.25">
      <c r="B270" s="163"/>
      <c r="C270" s="164"/>
    </row>
    <row r="271" spans="2:3" x14ac:dyDescent="0.25">
      <c r="B271" s="163"/>
      <c r="C271" s="164"/>
    </row>
    <row r="272" spans="2:3" x14ac:dyDescent="0.25">
      <c r="B272" s="163"/>
      <c r="C272" s="164"/>
    </row>
    <row r="273" spans="2:3" x14ac:dyDescent="0.25">
      <c r="B273" s="163"/>
      <c r="C273" s="164"/>
    </row>
    <row r="274" spans="2:3" x14ac:dyDescent="0.25">
      <c r="B274" s="163"/>
      <c r="C274" s="164"/>
    </row>
    <row r="275" spans="2:3" x14ac:dyDescent="0.25">
      <c r="B275" s="163"/>
      <c r="C275" s="164"/>
    </row>
    <row r="276" spans="2:3" x14ac:dyDescent="0.25">
      <c r="B276" s="163"/>
      <c r="C276" s="164"/>
    </row>
    <row r="277" spans="2:3" x14ac:dyDescent="0.25">
      <c r="B277" s="163"/>
      <c r="C277" s="164"/>
    </row>
    <row r="278" spans="2:3" x14ac:dyDescent="0.25">
      <c r="B278" s="163"/>
      <c r="C278" s="164"/>
    </row>
    <row r="279" spans="2:3" x14ac:dyDescent="0.25">
      <c r="B279" s="163"/>
      <c r="C279" s="164"/>
    </row>
    <row r="280" spans="2:3" x14ac:dyDescent="0.25">
      <c r="B280" s="163"/>
      <c r="C280" s="164"/>
    </row>
    <row r="281" spans="2:3" x14ac:dyDescent="0.25">
      <c r="B281" s="163"/>
      <c r="C281" s="164"/>
    </row>
    <row r="282" spans="2:3" x14ac:dyDescent="0.25">
      <c r="B282" s="163"/>
      <c r="C282" s="164"/>
    </row>
    <row r="283" spans="2:3" x14ac:dyDescent="0.25">
      <c r="B283" s="163"/>
      <c r="C283" s="164"/>
    </row>
    <row r="284" spans="2:3" x14ac:dyDescent="0.25">
      <c r="B284" s="163"/>
      <c r="C284" s="164"/>
    </row>
    <row r="285" spans="2:3" x14ac:dyDescent="0.25">
      <c r="B285" s="163"/>
      <c r="C285" s="164"/>
    </row>
    <row r="286" spans="2:3" x14ac:dyDescent="0.25">
      <c r="B286" s="163"/>
      <c r="C286" s="164"/>
    </row>
    <row r="287" spans="2:3" x14ac:dyDescent="0.25">
      <c r="B287" s="163"/>
      <c r="C287" s="164"/>
    </row>
    <row r="288" spans="2:3" x14ac:dyDescent="0.25">
      <c r="B288" s="163"/>
      <c r="C288" s="164"/>
    </row>
    <row r="289" spans="2:3" x14ac:dyDescent="0.25">
      <c r="B289" s="163"/>
      <c r="C289" s="164"/>
    </row>
    <row r="290" spans="2:3" x14ac:dyDescent="0.25">
      <c r="B290" s="163"/>
      <c r="C290" s="164"/>
    </row>
    <row r="291" spans="2:3" x14ac:dyDescent="0.25">
      <c r="B291" s="163"/>
      <c r="C291" s="164"/>
    </row>
    <row r="292" spans="2:3" x14ac:dyDescent="0.25">
      <c r="B292" s="163"/>
      <c r="C292" s="164"/>
    </row>
    <row r="293" spans="2:3" x14ac:dyDescent="0.25">
      <c r="B293" s="163"/>
      <c r="C293" s="164"/>
    </row>
    <row r="294" spans="2:3" x14ac:dyDescent="0.25">
      <c r="B294" s="163"/>
      <c r="C294" s="164"/>
    </row>
    <row r="295" spans="2:3" x14ac:dyDescent="0.25">
      <c r="B295" s="163"/>
      <c r="C295" s="164"/>
    </row>
    <row r="296" spans="2:3" x14ac:dyDescent="0.25">
      <c r="B296" s="163"/>
      <c r="C296" s="164"/>
    </row>
    <row r="297" spans="2:3" x14ac:dyDescent="0.25">
      <c r="B297" s="163"/>
      <c r="C297" s="164"/>
    </row>
    <row r="298" spans="2:3" x14ac:dyDescent="0.25">
      <c r="B298" s="163"/>
      <c r="C298" s="164"/>
    </row>
    <row r="299" spans="2:3" x14ac:dyDescent="0.25">
      <c r="B299" s="163"/>
      <c r="C299" s="164"/>
    </row>
    <row r="300" spans="2:3" x14ac:dyDescent="0.25">
      <c r="B300" s="163"/>
      <c r="C300" s="164"/>
    </row>
    <row r="301" spans="2:3" x14ac:dyDescent="0.25">
      <c r="B301" s="163"/>
      <c r="C301" s="164"/>
    </row>
    <row r="302" spans="2:3" x14ac:dyDescent="0.25">
      <c r="B302" s="163"/>
      <c r="C302" s="164"/>
    </row>
    <row r="303" spans="2:3" x14ac:dyDescent="0.25">
      <c r="B303" s="163"/>
      <c r="C303" s="164"/>
    </row>
    <row r="304" spans="2:3" x14ac:dyDescent="0.25">
      <c r="B304" s="163"/>
      <c r="C304" s="164"/>
    </row>
    <row r="305" spans="2:3" x14ac:dyDescent="0.25">
      <c r="B305" s="163"/>
      <c r="C305" s="164"/>
    </row>
    <row r="306" spans="2:3" x14ac:dyDescent="0.25">
      <c r="B306" s="163"/>
      <c r="C306" s="164"/>
    </row>
    <row r="307" spans="2:3" x14ac:dyDescent="0.25">
      <c r="B307" s="163"/>
      <c r="C307" s="164"/>
    </row>
    <row r="308" spans="2:3" x14ac:dyDescent="0.25">
      <c r="B308" s="163"/>
      <c r="C308" s="164"/>
    </row>
    <row r="309" spans="2:3" x14ac:dyDescent="0.25">
      <c r="B309" s="163"/>
      <c r="C309" s="164"/>
    </row>
    <row r="310" spans="2:3" x14ac:dyDescent="0.25">
      <c r="B310" s="163"/>
      <c r="C310" s="164"/>
    </row>
    <row r="311" spans="2:3" x14ac:dyDescent="0.25">
      <c r="B311" s="163"/>
      <c r="C311" s="164"/>
    </row>
    <row r="312" spans="2:3" x14ac:dyDescent="0.25">
      <c r="B312" s="163"/>
      <c r="C312" s="164"/>
    </row>
    <row r="313" spans="2:3" x14ac:dyDescent="0.25">
      <c r="B313" s="163"/>
      <c r="C313" s="164"/>
    </row>
    <row r="314" spans="2:3" x14ac:dyDescent="0.25">
      <c r="B314" s="163"/>
      <c r="C314" s="164"/>
    </row>
    <row r="315" spans="2:3" x14ac:dyDescent="0.25">
      <c r="B315" s="163"/>
      <c r="C315" s="164"/>
    </row>
    <row r="316" spans="2:3" x14ac:dyDescent="0.25">
      <c r="B316" s="163"/>
      <c r="C316" s="164"/>
    </row>
    <row r="317" spans="2:3" x14ac:dyDescent="0.25">
      <c r="B317" s="163"/>
      <c r="C317" s="164"/>
    </row>
    <row r="318" spans="2:3" x14ac:dyDescent="0.25">
      <c r="B318" s="163"/>
      <c r="C318" s="164"/>
    </row>
    <row r="319" spans="2:3" x14ac:dyDescent="0.25">
      <c r="B319" s="163"/>
      <c r="C319" s="164"/>
    </row>
    <row r="320" spans="2:3" x14ac:dyDescent="0.25">
      <c r="B320" s="163"/>
      <c r="C320" s="164"/>
    </row>
    <row r="321" spans="2:3" x14ac:dyDescent="0.25">
      <c r="B321" s="163"/>
      <c r="C321" s="164"/>
    </row>
    <row r="322" spans="2:3" x14ac:dyDescent="0.25">
      <c r="B322" s="163"/>
      <c r="C322" s="164"/>
    </row>
    <row r="323" spans="2:3" x14ac:dyDescent="0.25">
      <c r="B323" s="163"/>
      <c r="C323" s="164"/>
    </row>
    <row r="324" spans="2:3" x14ac:dyDescent="0.25">
      <c r="B324" s="163"/>
      <c r="C324" s="164"/>
    </row>
    <row r="325" spans="2:3" x14ac:dyDescent="0.25">
      <c r="B325" s="163"/>
      <c r="C325" s="164"/>
    </row>
    <row r="326" spans="2:3" x14ac:dyDescent="0.25">
      <c r="B326" s="163"/>
      <c r="C326" s="164"/>
    </row>
    <row r="327" spans="2:3" x14ac:dyDescent="0.25">
      <c r="B327" s="163"/>
      <c r="C327" s="164"/>
    </row>
    <row r="328" spans="2:3" x14ac:dyDescent="0.25">
      <c r="B328" s="163"/>
      <c r="C328" s="164"/>
    </row>
    <row r="329" spans="2:3" x14ac:dyDescent="0.25">
      <c r="B329" s="163"/>
      <c r="C329" s="164"/>
    </row>
    <row r="330" spans="2:3" x14ac:dyDescent="0.25">
      <c r="B330" s="163"/>
      <c r="C330" s="164"/>
    </row>
    <row r="331" spans="2:3" x14ac:dyDescent="0.25">
      <c r="B331" s="163"/>
      <c r="C331" s="164"/>
    </row>
    <row r="332" spans="2:3" x14ac:dyDescent="0.25">
      <c r="B332" s="163"/>
      <c r="C332" s="164"/>
    </row>
    <row r="333" spans="2:3" x14ac:dyDescent="0.25">
      <c r="B333" s="163"/>
      <c r="C333" s="164"/>
    </row>
    <row r="334" spans="2:3" x14ac:dyDescent="0.25">
      <c r="B334" s="163"/>
      <c r="C334" s="164"/>
    </row>
    <row r="335" spans="2:3" x14ac:dyDescent="0.25">
      <c r="B335" s="163"/>
      <c r="C335" s="164"/>
    </row>
    <row r="336" spans="2:3" x14ac:dyDescent="0.25">
      <c r="B336" s="163"/>
      <c r="C336" s="164"/>
    </row>
    <row r="337" spans="2:3" x14ac:dyDescent="0.25">
      <c r="B337" s="163"/>
      <c r="C337" s="164"/>
    </row>
    <row r="338" spans="2:3" x14ac:dyDescent="0.25">
      <c r="B338" s="163"/>
      <c r="C338" s="164"/>
    </row>
    <row r="339" spans="2:3" x14ac:dyDescent="0.25">
      <c r="B339" s="163"/>
      <c r="C339" s="164"/>
    </row>
    <row r="340" spans="2:3" x14ac:dyDescent="0.25">
      <c r="B340" s="163"/>
      <c r="C340" s="164"/>
    </row>
    <row r="341" spans="2:3" x14ac:dyDescent="0.25">
      <c r="B341" s="163"/>
      <c r="C341" s="164"/>
    </row>
    <row r="342" spans="2:3" x14ac:dyDescent="0.25">
      <c r="B342" s="163"/>
      <c r="C342" s="164"/>
    </row>
    <row r="343" spans="2:3" x14ac:dyDescent="0.25">
      <c r="B343" s="163"/>
      <c r="C343" s="164"/>
    </row>
    <row r="344" spans="2:3" x14ac:dyDescent="0.25">
      <c r="B344" s="163"/>
      <c r="C344" s="164"/>
    </row>
    <row r="345" spans="2:3" x14ac:dyDescent="0.25">
      <c r="B345" s="163"/>
      <c r="C345" s="164"/>
    </row>
    <row r="346" spans="2:3" x14ac:dyDescent="0.25">
      <c r="B346" s="163"/>
      <c r="C346" s="164"/>
    </row>
    <row r="347" spans="2:3" x14ac:dyDescent="0.25">
      <c r="B347" s="163"/>
      <c r="C347" s="164"/>
    </row>
    <row r="348" spans="2:3" x14ac:dyDescent="0.25">
      <c r="B348" s="163"/>
      <c r="C348" s="164"/>
    </row>
    <row r="349" spans="2:3" x14ac:dyDescent="0.25">
      <c r="B349" s="163"/>
      <c r="C349" s="164"/>
    </row>
    <row r="350" spans="2:3" x14ac:dyDescent="0.25">
      <c r="B350" s="163"/>
      <c r="C350" s="164"/>
    </row>
    <row r="351" spans="2:3" x14ac:dyDescent="0.25">
      <c r="B351" s="163"/>
      <c r="C351" s="164"/>
    </row>
    <row r="352" spans="2:3" x14ac:dyDescent="0.25">
      <c r="B352" s="163"/>
      <c r="C352" s="164"/>
    </row>
    <row r="353" spans="2:3" x14ac:dyDescent="0.25">
      <c r="B353" s="163"/>
      <c r="C353" s="164"/>
    </row>
    <row r="354" spans="2:3" x14ac:dyDescent="0.25">
      <c r="B354" s="163"/>
      <c r="C354" s="164"/>
    </row>
    <row r="355" spans="2:3" x14ac:dyDescent="0.25">
      <c r="B355" s="163"/>
      <c r="C355" s="164"/>
    </row>
    <row r="356" spans="2:3" x14ac:dyDescent="0.25">
      <c r="B356" s="163"/>
      <c r="C356" s="164"/>
    </row>
    <row r="357" spans="2:3" x14ac:dyDescent="0.25">
      <c r="B357" s="163"/>
      <c r="C357" s="164"/>
    </row>
    <row r="358" spans="2:3" x14ac:dyDescent="0.25">
      <c r="B358" s="163"/>
      <c r="C358" s="164"/>
    </row>
    <row r="359" spans="2:3" x14ac:dyDescent="0.25">
      <c r="B359" s="163"/>
      <c r="C359" s="164"/>
    </row>
    <row r="360" spans="2:3" x14ac:dyDescent="0.25">
      <c r="B360" s="163"/>
      <c r="C360" s="164"/>
    </row>
    <row r="361" spans="2:3" x14ac:dyDescent="0.25">
      <c r="B361" s="163"/>
      <c r="C361" s="164"/>
    </row>
    <row r="362" spans="2:3" x14ac:dyDescent="0.25">
      <c r="B362" s="163"/>
      <c r="C362" s="164"/>
    </row>
    <row r="363" spans="2:3" x14ac:dyDescent="0.25">
      <c r="B363" s="163"/>
      <c r="C363" s="164"/>
    </row>
    <row r="364" spans="2:3" x14ac:dyDescent="0.25">
      <c r="B364" s="163"/>
      <c r="C364" s="164"/>
    </row>
    <row r="365" spans="2:3" x14ac:dyDescent="0.25">
      <c r="B365" s="163"/>
      <c r="C365" s="164"/>
    </row>
    <row r="366" spans="2:3" x14ac:dyDescent="0.25">
      <c r="B366" s="163"/>
      <c r="C366" s="164"/>
    </row>
    <row r="367" spans="2:3" x14ac:dyDescent="0.25">
      <c r="B367" s="163"/>
      <c r="C367" s="164"/>
    </row>
    <row r="368" spans="2:3" x14ac:dyDescent="0.25">
      <c r="B368" s="163"/>
      <c r="C368" s="164"/>
    </row>
    <row r="369" spans="2:3" x14ac:dyDescent="0.25">
      <c r="B369" s="163"/>
      <c r="C369" s="164"/>
    </row>
    <row r="370" spans="2:3" x14ac:dyDescent="0.25">
      <c r="B370" s="163"/>
      <c r="C370" s="164"/>
    </row>
    <row r="371" spans="2:3" x14ac:dyDescent="0.25">
      <c r="B371" s="163"/>
      <c r="C371" s="164"/>
    </row>
    <row r="372" spans="2:3" x14ac:dyDescent="0.25">
      <c r="B372" s="163"/>
      <c r="C372" s="164"/>
    </row>
    <row r="373" spans="2:3" x14ac:dyDescent="0.25">
      <c r="B373" s="163"/>
      <c r="C373" s="164"/>
    </row>
    <row r="374" spans="2:3" x14ac:dyDescent="0.25">
      <c r="B374" s="163"/>
      <c r="C374" s="164"/>
    </row>
    <row r="375" spans="2:3" x14ac:dyDescent="0.25">
      <c r="B375" s="163"/>
      <c r="C375" s="164"/>
    </row>
    <row r="376" spans="2:3" x14ac:dyDescent="0.25">
      <c r="B376" s="163"/>
      <c r="C376" s="164"/>
    </row>
    <row r="377" spans="2:3" x14ac:dyDescent="0.25">
      <c r="B377" s="163"/>
      <c r="C377" s="164"/>
    </row>
    <row r="378" spans="2:3" x14ac:dyDescent="0.25">
      <c r="B378" s="163"/>
      <c r="C378" s="164"/>
    </row>
    <row r="379" spans="2:3" x14ac:dyDescent="0.25">
      <c r="B379" s="163"/>
      <c r="C379" s="164"/>
    </row>
    <row r="380" spans="2:3" x14ac:dyDescent="0.25">
      <c r="B380" s="163"/>
      <c r="C380" s="164"/>
    </row>
    <row r="381" spans="2:3" x14ac:dyDescent="0.25">
      <c r="B381" s="163"/>
      <c r="C381" s="164"/>
    </row>
    <row r="382" spans="2:3" x14ac:dyDescent="0.25">
      <c r="B382" s="163"/>
      <c r="C382" s="164"/>
    </row>
    <row r="383" spans="2:3" x14ac:dyDescent="0.25">
      <c r="B383" s="163"/>
      <c r="C383" s="164"/>
    </row>
    <row r="384" spans="2:3" x14ac:dyDescent="0.25">
      <c r="B384" s="163"/>
      <c r="C384" s="164"/>
    </row>
    <row r="385" spans="2:3" x14ac:dyDescent="0.25">
      <c r="B385" s="163"/>
      <c r="C385" s="164"/>
    </row>
    <row r="386" spans="2:3" x14ac:dyDescent="0.25">
      <c r="B386" s="163"/>
      <c r="C386" s="164"/>
    </row>
    <row r="387" spans="2:3" x14ac:dyDescent="0.25">
      <c r="B387" s="163"/>
      <c r="C387" s="164"/>
    </row>
    <row r="388" spans="2:3" x14ac:dyDescent="0.25">
      <c r="B388" s="163"/>
      <c r="C388" s="164"/>
    </row>
    <row r="389" spans="2:3" x14ac:dyDescent="0.25">
      <c r="B389" s="163"/>
      <c r="C389" s="164"/>
    </row>
    <row r="390" spans="2:3" x14ac:dyDescent="0.25">
      <c r="B390" s="163"/>
      <c r="C390" s="164"/>
    </row>
    <row r="391" spans="2:3" x14ac:dyDescent="0.25">
      <c r="B391" s="163"/>
      <c r="C391" s="164"/>
    </row>
    <row r="392" spans="2:3" x14ac:dyDescent="0.25">
      <c r="B392" s="163"/>
      <c r="C392" s="164"/>
    </row>
    <row r="393" spans="2:3" x14ac:dyDescent="0.25">
      <c r="B393" s="163"/>
      <c r="C393" s="164"/>
    </row>
    <row r="394" spans="2:3" x14ac:dyDescent="0.25">
      <c r="B394" s="163"/>
      <c r="C394" s="164"/>
    </row>
    <row r="395" spans="2:3" x14ac:dyDescent="0.25">
      <c r="B395" s="163"/>
      <c r="C395" s="164"/>
    </row>
    <row r="396" spans="2:3" x14ac:dyDescent="0.25">
      <c r="B396" s="163"/>
      <c r="C396" s="164"/>
    </row>
    <row r="397" spans="2:3" x14ac:dyDescent="0.25">
      <c r="B397" s="163"/>
      <c r="C397" s="164"/>
    </row>
    <row r="398" spans="2:3" x14ac:dyDescent="0.25">
      <c r="B398" s="163"/>
      <c r="C398" s="164"/>
    </row>
    <row r="399" spans="2:3" x14ac:dyDescent="0.25">
      <c r="B399" s="163"/>
      <c r="C399" s="164"/>
    </row>
    <row r="400" spans="2:3" x14ac:dyDescent="0.25">
      <c r="B400" s="163"/>
      <c r="C400" s="164"/>
    </row>
    <row r="401" spans="2:3" x14ac:dyDescent="0.25">
      <c r="B401" s="163"/>
      <c r="C401" s="164"/>
    </row>
    <row r="402" spans="2:3" x14ac:dyDescent="0.25">
      <c r="B402" s="163"/>
      <c r="C402" s="164"/>
    </row>
    <row r="403" spans="2:3" x14ac:dyDescent="0.25">
      <c r="B403" s="163"/>
      <c r="C403" s="164"/>
    </row>
    <row r="404" spans="2:3" x14ac:dyDescent="0.25">
      <c r="B404" s="163"/>
      <c r="C404" s="164"/>
    </row>
    <row r="405" spans="2:3" x14ac:dyDescent="0.25">
      <c r="B405" s="163"/>
      <c r="C405" s="164"/>
    </row>
    <row r="406" spans="2:3" x14ac:dyDescent="0.25">
      <c r="B406" s="163"/>
      <c r="C406" s="164"/>
    </row>
    <row r="407" spans="2:3" x14ac:dyDescent="0.25">
      <c r="B407" s="163"/>
      <c r="C407" s="164"/>
    </row>
    <row r="408" spans="2:3" x14ac:dyDescent="0.25">
      <c r="B408" s="163"/>
      <c r="C408" s="164"/>
    </row>
    <row r="409" spans="2:3" x14ac:dyDescent="0.25">
      <c r="B409" s="163"/>
      <c r="C409" s="164"/>
    </row>
    <row r="410" spans="2:3" x14ac:dyDescent="0.25">
      <c r="B410" s="163"/>
      <c r="C410" s="164"/>
    </row>
    <row r="411" spans="2:3" x14ac:dyDescent="0.25">
      <c r="B411" s="163"/>
      <c r="C411" s="164"/>
    </row>
    <row r="412" spans="2:3" x14ac:dyDescent="0.25">
      <c r="B412" s="163"/>
      <c r="C412" s="164"/>
    </row>
    <row r="413" spans="2:3" x14ac:dyDescent="0.25">
      <c r="B413" s="163"/>
      <c r="C413" s="164"/>
    </row>
    <row r="414" spans="2:3" x14ac:dyDescent="0.25">
      <c r="B414" s="163"/>
      <c r="C414" s="164"/>
    </row>
    <row r="415" spans="2:3" x14ac:dyDescent="0.25">
      <c r="B415" s="163"/>
      <c r="C415" s="164"/>
    </row>
    <row r="416" spans="2:3" x14ac:dyDescent="0.25">
      <c r="B416" s="163"/>
      <c r="C416" s="164"/>
    </row>
    <row r="417" spans="2:3" x14ac:dyDescent="0.25">
      <c r="B417" s="163"/>
      <c r="C417" s="164"/>
    </row>
    <row r="418" spans="2:3" x14ac:dyDescent="0.25">
      <c r="B418" s="163"/>
      <c r="C418" s="164"/>
    </row>
    <row r="419" spans="2:3" x14ac:dyDescent="0.25">
      <c r="B419" s="163"/>
      <c r="C419" s="164"/>
    </row>
    <row r="420" spans="2:3" x14ac:dyDescent="0.25">
      <c r="B420" s="163"/>
      <c r="C420" s="164"/>
    </row>
    <row r="421" spans="2:3" x14ac:dyDescent="0.25">
      <c r="B421" s="163"/>
      <c r="C421" s="164"/>
    </row>
    <row r="422" spans="2:3" x14ac:dyDescent="0.25">
      <c r="B422" s="163"/>
      <c r="C422" s="164"/>
    </row>
    <row r="423" spans="2:3" x14ac:dyDescent="0.25">
      <c r="B423" s="163"/>
      <c r="C423" s="164"/>
    </row>
    <row r="424" spans="2:3" x14ac:dyDescent="0.25">
      <c r="B424" s="163"/>
      <c r="C424" s="164"/>
    </row>
    <row r="425" spans="2:3" x14ac:dyDescent="0.25">
      <c r="B425" s="163"/>
      <c r="C425" s="164"/>
    </row>
    <row r="426" spans="2:3" x14ac:dyDescent="0.25">
      <c r="B426" s="163"/>
      <c r="C426" s="164"/>
    </row>
    <row r="427" spans="2:3" x14ac:dyDescent="0.25">
      <c r="B427" s="163"/>
      <c r="C427" s="164"/>
    </row>
    <row r="428" spans="2:3" x14ac:dyDescent="0.25">
      <c r="B428" s="163"/>
      <c r="C428" s="164"/>
    </row>
    <row r="429" spans="2:3" x14ac:dyDescent="0.25">
      <c r="B429" s="163"/>
      <c r="C429" s="164"/>
    </row>
    <row r="430" spans="2:3" x14ac:dyDescent="0.25">
      <c r="B430" s="163"/>
      <c r="C430" s="164"/>
    </row>
    <row r="431" spans="2:3" x14ac:dyDescent="0.25">
      <c r="B431" s="163"/>
      <c r="C431" s="164"/>
    </row>
    <row r="432" spans="2:3" x14ac:dyDescent="0.25">
      <c r="B432" s="163"/>
      <c r="C432" s="164"/>
    </row>
    <row r="433" spans="2:3" x14ac:dyDescent="0.25">
      <c r="B433" s="163"/>
      <c r="C433" s="164"/>
    </row>
    <row r="434" spans="2:3" x14ac:dyDescent="0.25">
      <c r="B434" s="163"/>
      <c r="C434" s="164"/>
    </row>
    <row r="435" spans="2:3" x14ac:dyDescent="0.25">
      <c r="B435" s="163"/>
      <c r="C435" s="164"/>
    </row>
    <row r="436" spans="2:3" x14ac:dyDescent="0.25">
      <c r="B436" s="163"/>
      <c r="C436" s="164"/>
    </row>
    <row r="437" spans="2:3" x14ac:dyDescent="0.25">
      <c r="B437" s="163"/>
      <c r="C437" s="164"/>
    </row>
  </sheetData>
  <mergeCells count="1">
    <mergeCell ref="B4:C4"/>
  </mergeCells>
  <hyperlinks>
    <hyperlink ref="C13" r:id="rId1" location="/statistics-and-research/welsh-health-survey/?tab=previous&amp;lang=en"/>
    <hyperlink ref="C16" r:id="rId2"/>
    <hyperlink ref="C19" r:id="rId3" display="mailto:publichealthwalesobservatory@wales.nhs.uk"/>
    <hyperlink ref="D21" r:id="rId4"/>
    <hyperlink ref="B21:C21" r:id="rId5" display="This file has been downloaded from the Welsh Health Survey obesity resource, available"/>
  </hyperlinks>
  <pageMargins left="0.70866141732283472" right="0.70866141732283472" top="0.74803149606299213" bottom="0.74803149606299213" header="0.31496062992125984" footer="0.31496062992125984"/>
  <pageSetup paperSize="9" scale="86" fitToHeight="7" orientation="portrait" r:id="rId6"/>
  <headerFooter>
    <oddHeader>&amp;LAuthor: Hugo Cosh, Public Health Wales Observatory&amp;RDate created: 10/07/2014</oddHeader>
  </headerFooter>
  <drawing r:id="rId7"/>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2F936CDCDE8F8418920914B3BFFF19C" ma:contentTypeVersion="12" ma:contentTypeDescription="Create a new document." ma:contentTypeScope="" ma:versionID="46c72e1d8acebe914fcc9e5d023688fa">
  <xsd:schema xmlns:xsd="http://www.w3.org/2001/XMLSchema" xmlns:xs="http://www.w3.org/2001/XMLSchema" xmlns:p="http://schemas.microsoft.com/office/2006/metadata/properties" xmlns:ns3="b7e247b7-cca8-429f-8688-16f83c8fba5f" xmlns:ns4="f30bebb2-c01f-48d0-81da-dc8b123879c2" targetNamespace="http://schemas.microsoft.com/office/2006/metadata/properties" ma:root="true" ma:fieldsID="2636daf5d91eb1d20b88f36be9bc60cc" ns3:_="" ns4:_="">
    <xsd:import namespace="b7e247b7-cca8-429f-8688-16f83c8fba5f"/>
    <xsd:import namespace="f30bebb2-c01f-48d0-81da-dc8b123879c2"/>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GenerationTime" minOccurs="0"/>
                <xsd:element ref="ns4:MediaServiceEventHashCode" minOccurs="0"/>
                <xsd:element ref="ns4:MediaServiceOCR" minOccurs="0"/>
                <xsd:element ref="ns4: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e247b7-cca8-429f-8688-16f83c8fba5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30bebb2-c01f-48d0-81da-dc8b123879c2"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DateTaken" ma:index="19" nillable="true" ma:displayName="MediaServiceDateTaken" ma:hidden="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D225C9B-26BB-4258-95E3-7476D09A0BB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e247b7-cca8-429f-8688-16f83c8fba5f"/>
    <ds:schemaRef ds:uri="f30bebb2-c01f-48d0-81da-dc8b123879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CB240E6-708A-4016-8319-753247E76B40}">
  <ds:schemaRefs>
    <ds:schemaRef ds:uri="http://schemas.microsoft.com/sharepoint/v3/contenttype/forms"/>
  </ds:schemaRefs>
</ds:datastoreItem>
</file>

<file path=customXml/itemProps3.xml><?xml version="1.0" encoding="utf-8"?>
<ds:datastoreItem xmlns:ds="http://schemas.openxmlformats.org/officeDocument/2006/customXml" ds:itemID="{3FEF07DE-9095-48CD-8077-AC6E22175812}">
  <ds:schemaRefs>
    <ds:schemaRef ds:uri="http://purl.org/dc/terms/"/>
    <ds:schemaRef ds:uri="http://schemas.microsoft.com/office/2006/documentManagement/types"/>
    <ds:schemaRef ds:uri="http://purl.org/dc/dcmitype/"/>
    <ds:schemaRef ds:uri="http://schemas.openxmlformats.org/package/2006/metadata/core-properties"/>
    <ds:schemaRef ds:uri="http://purl.org/dc/elements/1.1/"/>
    <ds:schemaRef ds:uri="http://schemas.microsoft.com/office/2006/metadata/properties"/>
    <ds:schemaRef ds:uri="b7e247b7-cca8-429f-8688-16f83c8fba5f"/>
    <ds:schemaRef ds:uri="http://schemas.microsoft.com/office/infopath/2007/PartnerControls"/>
    <ds:schemaRef ds:uri="f30bebb2-c01f-48d0-81da-dc8b123879c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Contents</vt:lpstr>
      <vt:lpstr>Table and chart</vt:lpstr>
      <vt:lpstr>Copy tables and charts</vt:lpstr>
      <vt:lpstr>Controls</vt:lpstr>
      <vt:lpstr>All data</vt:lpstr>
      <vt:lpstr>STATA area ordering</vt:lpstr>
      <vt:lpstr>Technical guide</vt:lpstr>
      <vt:lpstr>'STATA area ordering'!BMI30plus_200405_2008</vt:lpstr>
      <vt:lpstr>Contents!Print_Area</vt:lpstr>
      <vt:lpstr>'Copy tables and charts'!Print_Area</vt:lpstr>
      <vt:lpstr>'Table and chart'!Print_Area</vt:lpstr>
      <vt:lpstr>'Technical guide'!Print_Area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2014-07-09T13:53:41Z</dcterms:created>
  <dcterms:modified xsi:type="dcterms:W3CDTF">2021-08-04T10:18:07Z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0x01010072F936CDCDE8F8418920914B3BFFF19C</vt:lpwstr>
  </property>
</Properties>
</file>