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workbookProtection workbookPassword="C3EC" lockStructure="1"/>
  <bookViews>
    <workbookView showSheetTabs="0" xWindow="-2730" yWindow="360" windowWidth="19440" windowHeight="10020" tabRatio="855"/>
  </bookViews>
  <sheets>
    <sheet name="Introduction" sheetId="31" r:id="rId1"/>
    <sheet name="Childhood indicators" sheetId="108" r:id="rId2"/>
    <sheet name="Interpretation Guide" sheetId="59" r:id="rId3"/>
    <sheet name="Indicator guide" sheetId="56" r:id="rId4"/>
    <sheet name="Copy tables and charts" sheetId="63" r:id="rId5"/>
    <sheet name="Controls" sheetId="3" state="hidden" r:id="rId6"/>
    <sheet name="Table Interactive Data" sheetId="103" state="hidden" r:id="rId7"/>
    <sheet name="Chart Interactive Data" sheetId="65" state="hidden" r:id="rId8"/>
    <sheet name="Poverty Table Data" sheetId="102" state="hidden" r:id="rId9"/>
    <sheet name="Poverty Chart Data" sheetId="101" state="hidden" r:id="rId10"/>
    <sheet name="Homelessness Table Data" sheetId="84" state="hidden" r:id="rId11"/>
    <sheet name="Homelessness Chart Data" sheetId="85" state="hidden" r:id="rId12"/>
    <sheet name="CIN Table Data" sheetId="66" state="hidden" r:id="rId13"/>
    <sheet name="CIN Chart Data" sheetId="67" state="hidden" r:id="rId14"/>
    <sheet name="Obesity Table Data" sheetId="68" state="hidden" r:id="rId15"/>
    <sheet name="Obesity Chart Data" sheetId="100" state="hidden" r:id="rId16"/>
    <sheet name="Conceptions Table Data" sheetId="70" state="hidden" r:id="rId17"/>
    <sheet name="Conceptions Chart Data" sheetId="99" state="hidden" r:id="rId18"/>
    <sheet name="Livebirth Table Data" sheetId="72" state="hidden" r:id="rId19"/>
    <sheet name="Livebirth Chart Data" sheetId="98" state="hidden" r:id="rId20"/>
    <sheet name="Immune Table Data" sheetId="96" state="hidden" r:id="rId21"/>
    <sheet name="Immune Chart Data" sheetId="97" state="hidden" r:id="rId22"/>
    <sheet name="DMFT Table Data" sheetId="95" state="hidden" r:id="rId23"/>
    <sheet name="DMFT Chart Data" sheetId="77" state="hidden" r:id="rId24"/>
    <sheet name="Admissions Table Data" sheetId="93" state="hidden" r:id="rId25"/>
    <sheet name="Admissions Chart Data" sheetId="94" state="hidden" r:id="rId26"/>
    <sheet name="Inf Mort Table Data" sheetId="78" state="hidden" r:id="rId27"/>
    <sheet name="Inf Mort Chart Data" sheetId="79" state="hidden" r:id="rId28"/>
    <sheet name="Child Mort Table Data" sheetId="91" state="hidden" r:id="rId29"/>
    <sheet name="Child Mort Chart Data" sheetId="92" state="hidden" r:id="rId30"/>
    <sheet name="Social Worker Table Data" sheetId="88" state="hidden" r:id="rId31"/>
    <sheet name="Social Worker Chart Data" sheetId="90" state="hidden" r:id="rId32"/>
  </sheets>
  <externalReferences>
    <externalReference r:id="rId33"/>
    <externalReference r:id="rId34"/>
  </externalReferences>
  <definedNames>
    <definedName name="____MY01">#REF!</definedName>
    <definedName name="____RC05S1RD">#REF!</definedName>
    <definedName name="___MY01">#REF!</definedName>
    <definedName name="___RC05S1RD">#REF!</definedName>
    <definedName name="__MY01">#REF!</definedName>
    <definedName name="__RC05S1RD">#REF!</definedName>
    <definedName name="_998_2004_Registrars">#REF!</definedName>
    <definedName name="_999_2004_Retainers">#REF!</definedName>
    <definedName name="_MY01">#REF!</definedName>
    <definedName name="_P02">#REF!</definedName>
    <definedName name="_P03">#REF!</definedName>
    <definedName name="_RC05S1RD">#REF!</definedName>
    <definedName name="_S02">#REF!</definedName>
    <definedName name="_S03">#REF!</definedName>
    <definedName name="_S04">#REF!</definedName>
    <definedName name="_Sort" localSheetId="1" hidden="1">#REF!</definedName>
    <definedName name="_Sort" localSheetId="0" hidden="1">#REF!</definedName>
    <definedName name="_Sort" localSheetId="30" hidden="1">#REF!</definedName>
    <definedName name="_Sort" hidden="1">#REF!</definedName>
    <definedName name="Age_and_sex">#REF!</definedName>
    <definedName name="AgeColumn">#REF!</definedName>
    <definedName name="AllAgeColumn">#REF!</definedName>
    <definedName name="ANGL">#REF!</definedName>
    <definedName name="BLAEN">#REF!</definedName>
    <definedName name="BRIDG">#REF!</definedName>
    <definedName name="CAERP">#REF!</definedName>
    <definedName name="CARDF">#REF!</definedName>
    <definedName name="CARMS">#REF!</definedName>
    <definedName name="CERED">#REF!</definedName>
    <definedName name="Comp1">Controls!$V$4</definedName>
    <definedName name="Comp10">Controls!$V$13</definedName>
    <definedName name="Comp11">Controls!$V$14</definedName>
    <definedName name="Comp12">Controls!$V$15</definedName>
    <definedName name="Comp2">Controls!$V$5</definedName>
    <definedName name="Comp3">Controls!$V$6</definedName>
    <definedName name="Comp4">Controls!$V$7</definedName>
    <definedName name="Comp5">Controls!$V$8</definedName>
    <definedName name="Comp6">Controls!$V$9</definedName>
    <definedName name="Comp7">Controls!$V$10</definedName>
    <definedName name="Comp8">Controls!$V$11</definedName>
    <definedName name="Comp9">Controls!$V$12</definedName>
    <definedName name="CONWY">#REF!</definedName>
    <definedName name="copyingchartsandtables">#REF!</definedName>
    <definedName name="_xlnm.Database">[1]CFDATA!$A$1:$L$952</definedName>
    <definedName name="DENBI">#REF!</definedName>
    <definedName name="everypage">#REF!</definedName>
    <definedName name="FLINT">#REF!</definedName>
    <definedName name="GWYN">#REF!</definedName>
    <definedName name="hourscolumn">#REF!</definedName>
    <definedName name="MERTH">#REF!</definedName>
    <definedName name="MONS">#REF!</definedName>
    <definedName name="NEATH">#REF!</definedName>
    <definedName name="NEWPT">#REF!</definedName>
    <definedName name="PEMBS">#REF!</definedName>
    <definedName name="POWYS">#REF!</definedName>
    <definedName name="Qry_2004_by_LHB">#REF!</definedName>
    <definedName name="Qry_Count_single_handed_2004b">'[2]Single Handed GPs'!#REF!</definedName>
    <definedName name="Qry_Pracs_by_Age__sex_and_commitment">[2]Age_Sex_Commitment!#REF!</definedName>
    <definedName name="RCT">#REF!</definedName>
    <definedName name="SWANS">#REF!</definedName>
    <definedName name="SY04S1RD">#REF!</definedName>
    <definedName name="SY05PCT">#REF!</definedName>
    <definedName name="TORFA">#REF!</definedName>
    <definedName name="UANames">#REF!</definedName>
    <definedName name="VALEG">#REF!</definedName>
    <definedName name="WARDS102">#REF!</definedName>
    <definedName name="WARDS112">#REF!</definedName>
    <definedName name="WREXH">#REF!</definedName>
  </definedNames>
  <calcPr calcId="162913"/>
</workbook>
</file>

<file path=xl/calcChain.xml><?xml version="1.0" encoding="utf-8"?>
<calcChain xmlns="http://schemas.openxmlformats.org/spreadsheetml/2006/main">
  <c r="I283" i="103" l="1"/>
  <c r="H283" i="103"/>
  <c r="G283" i="103"/>
  <c r="F283" i="103"/>
  <c r="E283" i="103"/>
  <c r="D283" i="103"/>
  <c r="C283" i="103"/>
  <c r="J282" i="103"/>
  <c r="I282" i="103"/>
  <c r="H282" i="103"/>
  <c r="G282" i="103"/>
  <c r="F282" i="103"/>
  <c r="E282" i="103"/>
  <c r="D282" i="103"/>
  <c r="C282" i="103"/>
  <c r="J281" i="103"/>
  <c r="I281" i="103"/>
  <c r="H281" i="103"/>
  <c r="G281" i="103"/>
  <c r="F281" i="103"/>
  <c r="E281" i="103"/>
  <c r="D281" i="103"/>
  <c r="C281" i="103"/>
  <c r="J280" i="103"/>
  <c r="I280" i="103"/>
  <c r="H280" i="103"/>
  <c r="G280" i="103"/>
  <c r="F280" i="103"/>
  <c r="E280" i="103"/>
  <c r="D280" i="103"/>
  <c r="C280" i="103"/>
  <c r="J279" i="103"/>
  <c r="I279" i="103"/>
  <c r="H279" i="103"/>
  <c r="G279" i="103"/>
  <c r="F279" i="103"/>
  <c r="E279" i="103"/>
  <c r="D279" i="103"/>
  <c r="C279" i="103"/>
  <c r="J278" i="103"/>
  <c r="I278" i="103"/>
  <c r="H278" i="103"/>
  <c r="G278" i="103"/>
  <c r="F278" i="103"/>
  <c r="E278" i="103"/>
  <c r="D278" i="103"/>
  <c r="C278" i="103"/>
  <c r="J277" i="103"/>
  <c r="I277" i="103"/>
  <c r="H277" i="103"/>
  <c r="G277" i="103"/>
  <c r="F277" i="103"/>
  <c r="E277" i="103"/>
  <c r="D277" i="103"/>
  <c r="C277" i="103"/>
  <c r="J276" i="103"/>
  <c r="I276" i="103"/>
  <c r="H276" i="103"/>
  <c r="G276" i="103"/>
  <c r="F276" i="103"/>
  <c r="E276" i="103"/>
  <c r="D276" i="103"/>
  <c r="C276" i="103"/>
  <c r="J275" i="103"/>
  <c r="I275" i="103"/>
  <c r="H275" i="103"/>
  <c r="G275" i="103"/>
  <c r="F275" i="103"/>
  <c r="E275" i="103"/>
  <c r="D275" i="103"/>
  <c r="C275" i="103"/>
  <c r="J274" i="103"/>
  <c r="I274" i="103"/>
  <c r="H274" i="103"/>
  <c r="G274" i="103"/>
  <c r="F274" i="103"/>
  <c r="E274" i="103"/>
  <c r="D274" i="103"/>
  <c r="C274" i="103"/>
  <c r="J273" i="103"/>
  <c r="I273" i="103"/>
  <c r="H273" i="103"/>
  <c r="G273" i="103"/>
  <c r="F273" i="103"/>
  <c r="E273" i="103"/>
  <c r="D273" i="103"/>
  <c r="C273" i="103"/>
  <c r="J272" i="103"/>
  <c r="I272" i="103"/>
  <c r="H272" i="103"/>
  <c r="G272" i="103"/>
  <c r="F272" i="103"/>
  <c r="E272" i="103"/>
  <c r="D272" i="103"/>
  <c r="C272" i="103"/>
  <c r="J271" i="103"/>
  <c r="I271" i="103"/>
  <c r="H271" i="103"/>
  <c r="G271" i="103"/>
  <c r="F271" i="103"/>
  <c r="E271" i="103"/>
  <c r="D271" i="103"/>
  <c r="C271" i="103"/>
  <c r="J270" i="103"/>
  <c r="I270" i="103"/>
  <c r="H270" i="103"/>
  <c r="G270" i="103"/>
  <c r="F270" i="103"/>
  <c r="E270" i="103"/>
  <c r="D270" i="103"/>
  <c r="C270" i="103"/>
  <c r="J269" i="103"/>
  <c r="I269" i="103"/>
  <c r="H269" i="103"/>
  <c r="G269" i="103"/>
  <c r="F269" i="103"/>
  <c r="E269" i="103"/>
  <c r="D269" i="103"/>
  <c r="C269" i="103"/>
  <c r="J268" i="103"/>
  <c r="I268" i="103"/>
  <c r="H268" i="103"/>
  <c r="G268" i="103"/>
  <c r="F268" i="103"/>
  <c r="E268" i="103"/>
  <c r="D268" i="103"/>
  <c r="C268" i="103"/>
  <c r="J267" i="103"/>
  <c r="I267" i="103"/>
  <c r="H267" i="103"/>
  <c r="G267" i="103"/>
  <c r="F267" i="103"/>
  <c r="E267" i="103"/>
  <c r="D267" i="103"/>
  <c r="C267" i="103"/>
  <c r="J266" i="103"/>
  <c r="I266" i="103"/>
  <c r="H266" i="103"/>
  <c r="G266" i="103"/>
  <c r="F266" i="103"/>
  <c r="E266" i="103"/>
  <c r="D266" i="103"/>
  <c r="C266" i="103"/>
  <c r="J265" i="103"/>
  <c r="I265" i="103"/>
  <c r="H265" i="103"/>
  <c r="G265" i="103"/>
  <c r="F265" i="103"/>
  <c r="E265" i="103"/>
  <c r="D265" i="103"/>
  <c r="C265" i="103"/>
  <c r="J264" i="103"/>
  <c r="I264" i="103"/>
  <c r="H264" i="103"/>
  <c r="G264" i="103"/>
  <c r="F264" i="103"/>
  <c r="E264" i="103"/>
  <c r="D264" i="103"/>
  <c r="C264" i="103"/>
  <c r="J263" i="103"/>
  <c r="I263" i="103"/>
  <c r="H263" i="103"/>
  <c r="G263" i="103"/>
  <c r="F263" i="103"/>
  <c r="E263" i="103"/>
  <c r="D263" i="103"/>
  <c r="C263" i="103"/>
  <c r="J262" i="103"/>
  <c r="I262" i="103"/>
  <c r="H262" i="103"/>
  <c r="G262" i="103"/>
  <c r="F262" i="103"/>
  <c r="E262" i="103"/>
  <c r="D262" i="103"/>
  <c r="C262" i="103"/>
  <c r="J261" i="103"/>
  <c r="I261" i="103"/>
  <c r="H261" i="103"/>
  <c r="G261" i="103"/>
  <c r="F261" i="103"/>
  <c r="E261" i="103"/>
  <c r="D261" i="103"/>
  <c r="C261" i="103"/>
  <c r="J260" i="103"/>
  <c r="I260" i="103"/>
  <c r="H260" i="103"/>
  <c r="G260" i="103"/>
  <c r="F260" i="103"/>
  <c r="E260" i="103"/>
  <c r="D260" i="103"/>
  <c r="C260" i="103"/>
  <c r="J259" i="103"/>
  <c r="I259" i="103"/>
  <c r="H259" i="103"/>
  <c r="G259" i="103"/>
  <c r="F259" i="103"/>
  <c r="E259" i="103"/>
  <c r="D259" i="103"/>
  <c r="C259" i="103"/>
  <c r="J258" i="103"/>
  <c r="I258" i="103"/>
  <c r="H258" i="103"/>
  <c r="G258" i="103"/>
  <c r="F258" i="103"/>
  <c r="E258" i="103"/>
  <c r="D258" i="103"/>
  <c r="C258" i="103"/>
  <c r="J257" i="103"/>
  <c r="I257" i="103"/>
  <c r="H257" i="103"/>
  <c r="G257" i="103"/>
  <c r="F257" i="103"/>
  <c r="E257" i="103"/>
  <c r="D257" i="103"/>
  <c r="C257" i="103"/>
  <c r="J256" i="103"/>
  <c r="I256" i="103"/>
  <c r="H256" i="103"/>
  <c r="G256" i="103"/>
  <c r="F256" i="103"/>
  <c r="E256" i="103"/>
  <c r="D256" i="103"/>
  <c r="C256" i="103"/>
  <c r="J255" i="103"/>
  <c r="I255" i="103"/>
  <c r="H255" i="103"/>
  <c r="G255" i="103"/>
  <c r="F255" i="103"/>
  <c r="E255" i="103"/>
  <c r="D255" i="103"/>
  <c r="C255" i="103"/>
  <c r="J254" i="103"/>
  <c r="I254" i="103"/>
  <c r="H254" i="103"/>
  <c r="G254" i="103"/>
  <c r="F254" i="103"/>
  <c r="E254" i="103"/>
  <c r="D254" i="103"/>
  <c r="C254" i="103"/>
  <c r="G44" i="103" l="1"/>
  <c r="G45" i="103"/>
  <c r="G52" i="103"/>
  <c r="G53" i="103"/>
  <c r="G60" i="103"/>
  <c r="G61" i="103"/>
  <c r="C37" i="103"/>
  <c r="C38" i="103"/>
  <c r="C39" i="103"/>
  <c r="C40" i="103"/>
  <c r="C41" i="103"/>
  <c r="C42" i="103"/>
  <c r="C43" i="103"/>
  <c r="C44" i="103"/>
  <c r="C45" i="103"/>
  <c r="C46" i="103"/>
  <c r="C47" i="103"/>
  <c r="C48" i="103"/>
  <c r="C49" i="103"/>
  <c r="C50" i="103"/>
  <c r="C51" i="103"/>
  <c r="C52" i="103"/>
  <c r="C53" i="103"/>
  <c r="C54" i="103"/>
  <c r="C55" i="103"/>
  <c r="C56" i="103"/>
  <c r="C57" i="103"/>
  <c r="C58" i="103"/>
  <c r="C59" i="103"/>
  <c r="C60" i="103"/>
  <c r="C61" i="103"/>
  <c r="C62" i="103"/>
  <c r="C63" i="103"/>
  <c r="C64" i="103"/>
  <c r="C65" i="103"/>
  <c r="C66" i="103"/>
  <c r="F25" i="84"/>
  <c r="F26" i="84"/>
  <c r="F27" i="84"/>
  <c r="G62" i="103" s="1"/>
  <c r="F28" i="84"/>
  <c r="G64" i="103" s="1"/>
  <c r="F29" i="84"/>
  <c r="G63" i="103" s="1"/>
  <c r="F30" i="84"/>
  <c r="G65" i="103" s="1"/>
  <c r="F31" i="84"/>
  <c r="G66" i="103" s="1"/>
  <c r="F24" i="84"/>
  <c r="G59" i="103" s="1"/>
  <c r="F20" i="84"/>
  <c r="G55" i="103" s="1"/>
  <c r="F21" i="84"/>
  <c r="G56" i="103" s="1"/>
  <c r="F22" i="84"/>
  <c r="G57" i="103" s="1"/>
  <c r="F23" i="84"/>
  <c r="G58" i="103" s="1"/>
  <c r="F19" i="84"/>
  <c r="G54" i="103" s="1"/>
  <c r="F18" i="84"/>
  <c r="F17" i="84"/>
  <c r="F16" i="84"/>
  <c r="G51" i="103" s="1"/>
  <c r="F15" i="84"/>
  <c r="G50" i="103" s="1"/>
  <c r="F13" i="84"/>
  <c r="G48" i="103" s="1"/>
  <c r="F14" i="84"/>
  <c r="G49" i="103" s="1"/>
  <c r="F12" i="84"/>
  <c r="G47" i="103" s="1"/>
  <c r="F10" i="84"/>
  <c r="F11" i="84"/>
  <c r="G46" i="103" s="1"/>
  <c r="F9" i="84"/>
  <c r="F8" i="84"/>
  <c r="G43" i="103" s="1"/>
  <c r="F2" i="84"/>
  <c r="G37" i="103" s="1"/>
  <c r="F3" i="84"/>
  <c r="G38" i="103" s="1"/>
  <c r="F4" i="84"/>
  <c r="G39" i="103" s="1"/>
  <c r="F5" i="84"/>
  <c r="G40" i="103" s="1"/>
  <c r="F6" i="84"/>
  <c r="G41" i="103" s="1"/>
  <c r="F7" i="84"/>
  <c r="G42" i="103" s="1"/>
  <c r="H31" i="78" l="1"/>
  <c r="D66" i="103" l="1"/>
  <c r="I41" i="103" s="1"/>
  <c r="D38" i="103"/>
  <c r="D39" i="103"/>
  <c r="D40" i="103"/>
  <c r="D41" i="103"/>
  <c r="D42" i="103"/>
  <c r="D43" i="103"/>
  <c r="D44" i="103"/>
  <c r="D45" i="103"/>
  <c r="D46" i="103"/>
  <c r="D47" i="103"/>
  <c r="D48" i="103"/>
  <c r="D49" i="103"/>
  <c r="D50" i="103"/>
  <c r="D51" i="103"/>
  <c r="D52" i="103"/>
  <c r="D53" i="103"/>
  <c r="D54" i="103"/>
  <c r="D55" i="103"/>
  <c r="D56" i="103"/>
  <c r="D57" i="103"/>
  <c r="D58" i="103"/>
  <c r="D59" i="103"/>
  <c r="D60" i="103"/>
  <c r="D61" i="103"/>
  <c r="D62" i="103"/>
  <c r="D63" i="103"/>
  <c r="D64" i="103"/>
  <c r="D37" i="103"/>
  <c r="I54" i="103" l="1"/>
  <c r="I38" i="103"/>
  <c r="I58" i="103"/>
  <c r="I42" i="103"/>
  <c r="I62" i="103"/>
  <c r="I46" i="103"/>
  <c r="I66" i="103"/>
  <c r="I50" i="103"/>
  <c r="I37" i="103"/>
  <c r="I63" i="103"/>
  <c r="I59" i="103"/>
  <c r="I55" i="103"/>
  <c r="I51" i="103"/>
  <c r="I47" i="103"/>
  <c r="I43" i="103"/>
  <c r="I39" i="103"/>
  <c r="I64" i="103"/>
  <c r="I60" i="103"/>
  <c r="I56" i="103"/>
  <c r="I52" i="103"/>
  <c r="I48" i="103"/>
  <c r="I44" i="103"/>
  <c r="I40" i="103"/>
  <c r="I65" i="103"/>
  <c r="I61" i="103"/>
  <c r="I57" i="103"/>
  <c r="I53" i="103"/>
  <c r="I49" i="103"/>
  <c r="I45" i="103"/>
  <c r="B4" i="108"/>
  <c r="J102" i="103"/>
  <c r="J106" i="103"/>
  <c r="J110" i="103"/>
  <c r="J114" i="103"/>
  <c r="J118" i="103"/>
  <c r="J122" i="103"/>
  <c r="J126" i="103"/>
  <c r="J100" i="103"/>
  <c r="J101" i="103"/>
  <c r="J103" i="103"/>
  <c r="J104" i="103"/>
  <c r="J105" i="103"/>
  <c r="J107" i="103"/>
  <c r="J108" i="103"/>
  <c r="J109" i="103"/>
  <c r="J111" i="103"/>
  <c r="J112" i="103"/>
  <c r="J113" i="103"/>
  <c r="J115" i="103"/>
  <c r="J116" i="103"/>
  <c r="J117" i="103"/>
  <c r="J119" i="103"/>
  <c r="J120" i="103"/>
  <c r="J121" i="103"/>
  <c r="J123" i="103"/>
  <c r="J124" i="103"/>
  <c r="J125" i="103"/>
  <c r="J127" i="103"/>
  <c r="J128" i="103"/>
  <c r="J99" i="103" l="1"/>
  <c r="C7" i="103"/>
  <c r="D7" i="103"/>
  <c r="E7" i="103"/>
  <c r="F7" i="103"/>
  <c r="G7" i="103"/>
  <c r="H7" i="103"/>
  <c r="I7" i="103"/>
  <c r="J7" i="103"/>
  <c r="C8" i="103"/>
  <c r="D8" i="103"/>
  <c r="E8" i="103"/>
  <c r="F8" i="103"/>
  <c r="G8" i="103"/>
  <c r="H8" i="103"/>
  <c r="I8" i="103"/>
  <c r="J8" i="103"/>
  <c r="C9" i="103"/>
  <c r="D9" i="103"/>
  <c r="E9" i="103"/>
  <c r="F9" i="103"/>
  <c r="G9" i="103"/>
  <c r="H9" i="103"/>
  <c r="I9" i="103"/>
  <c r="J9" i="103"/>
  <c r="C10" i="103"/>
  <c r="D10" i="103"/>
  <c r="E10" i="103"/>
  <c r="F10" i="103"/>
  <c r="G10" i="103"/>
  <c r="H10" i="103"/>
  <c r="I10" i="103"/>
  <c r="J10" i="103"/>
  <c r="C11" i="103"/>
  <c r="D11" i="103"/>
  <c r="E11" i="103"/>
  <c r="F11" i="103"/>
  <c r="G11" i="103"/>
  <c r="H11" i="103"/>
  <c r="I11" i="103"/>
  <c r="J11" i="103"/>
  <c r="C12" i="103"/>
  <c r="D12" i="103"/>
  <c r="E12" i="103"/>
  <c r="F12" i="103"/>
  <c r="G12" i="103"/>
  <c r="H12" i="103"/>
  <c r="I12" i="103"/>
  <c r="J12" i="103"/>
  <c r="C13" i="103"/>
  <c r="D13" i="103"/>
  <c r="E13" i="103"/>
  <c r="F13" i="103"/>
  <c r="G13" i="103"/>
  <c r="H13" i="103"/>
  <c r="I13" i="103"/>
  <c r="J13" i="103"/>
  <c r="C14" i="103"/>
  <c r="D14" i="103"/>
  <c r="E14" i="103"/>
  <c r="F14" i="103"/>
  <c r="G14" i="103"/>
  <c r="H14" i="103"/>
  <c r="I14" i="103"/>
  <c r="J14" i="103"/>
  <c r="C15" i="103"/>
  <c r="D15" i="103"/>
  <c r="E15" i="103"/>
  <c r="F15" i="103"/>
  <c r="G15" i="103"/>
  <c r="H15" i="103"/>
  <c r="I15" i="103"/>
  <c r="J15" i="103"/>
  <c r="C16" i="103"/>
  <c r="D16" i="103"/>
  <c r="E16" i="103"/>
  <c r="F16" i="103"/>
  <c r="G16" i="103"/>
  <c r="H16" i="103"/>
  <c r="I16" i="103"/>
  <c r="J16" i="103"/>
  <c r="C17" i="103"/>
  <c r="D17" i="103"/>
  <c r="E17" i="103"/>
  <c r="F17" i="103"/>
  <c r="G17" i="103"/>
  <c r="H17" i="103"/>
  <c r="I17" i="103"/>
  <c r="J17" i="103"/>
  <c r="C18" i="103"/>
  <c r="D18" i="103"/>
  <c r="E18" i="103"/>
  <c r="F18" i="103"/>
  <c r="G18" i="103"/>
  <c r="H18" i="103"/>
  <c r="I18" i="103"/>
  <c r="J18" i="103"/>
  <c r="C19" i="103"/>
  <c r="D19" i="103"/>
  <c r="E19" i="103"/>
  <c r="F19" i="103"/>
  <c r="G19" i="103"/>
  <c r="H19" i="103"/>
  <c r="I19" i="103"/>
  <c r="J19" i="103"/>
  <c r="C20" i="103"/>
  <c r="D20" i="103"/>
  <c r="E20" i="103"/>
  <c r="F20" i="103"/>
  <c r="G20" i="103"/>
  <c r="H20" i="103"/>
  <c r="I20" i="103"/>
  <c r="J20" i="103"/>
  <c r="C21" i="103"/>
  <c r="D21" i="103"/>
  <c r="E21" i="103"/>
  <c r="F21" i="103"/>
  <c r="G21" i="103"/>
  <c r="H21" i="103"/>
  <c r="I21" i="103"/>
  <c r="J21" i="103"/>
  <c r="C22" i="103"/>
  <c r="D22" i="103"/>
  <c r="E22" i="103"/>
  <c r="F22" i="103"/>
  <c r="G22" i="103"/>
  <c r="H22" i="103"/>
  <c r="I22" i="103"/>
  <c r="J22" i="103"/>
  <c r="C23" i="103"/>
  <c r="D23" i="103"/>
  <c r="E23" i="103"/>
  <c r="F23" i="103"/>
  <c r="G23" i="103"/>
  <c r="H23" i="103"/>
  <c r="I23" i="103"/>
  <c r="J23" i="103"/>
  <c r="C24" i="103"/>
  <c r="D24" i="103"/>
  <c r="E24" i="103"/>
  <c r="F24" i="103"/>
  <c r="G24" i="103"/>
  <c r="H24" i="103"/>
  <c r="I24" i="103"/>
  <c r="J24" i="103"/>
  <c r="C25" i="103"/>
  <c r="D25" i="103"/>
  <c r="E25" i="103"/>
  <c r="F25" i="103"/>
  <c r="G25" i="103"/>
  <c r="H25" i="103"/>
  <c r="I25" i="103"/>
  <c r="J25" i="103"/>
  <c r="C26" i="103"/>
  <c r="D26" i="103"/>
  <c r="E26" i="103"/>
  <c r="F26" i="103"/>
  <c r="G26" i="103"/>
  <c r="H26" i="103"/>
  <c r="I26" i="103"/>
  <c r="J26" i="103"/>
  <c r="C27" i="103"/>
  <c r="D27" i="103"/>
  <c r="E27" i="103"/>
  <c r="F27" i="103"/>
  <c r="G27" i="103"/>
  <c r="H27" i="103"/>
  <c r="I27" i="103"/>
  <c r="J27" i="103"/>
  <c r="C28" i="103"/>
  <c r="D28" i="103"/>
  <c r="E28" i="103"/>
  <c r="F28" i="103"/>
  <c r="G28" i="103"/>
  <c r="H28" i="103"/>
  <c r="I28" i="103"/>
  <c r="J28" i="103"/>
  <c r="C29" i="103"/>
  <c r="D29" i="103"/>
  <c r="E29" i="103"/>
  <c r="F29" i="103"/>
  <c r="G29" i="103"/>
  <c r="H29" i="103"/>
  <c r="I29" i="103"/>
  <c r="J29" i="103"/>
  <c r="C30" i="103"/>
  <c r="D30" i="103"/>
  <c r="E30" i="103"/>
  <c r="F30" i="103"/>
  <c r="G30" i="103"/>
  <c r="H30" i="103"/>
  <c r="I30" i="103"/>
  <c r="J30" i="103"/>
  <c r="C31" i="103"/>
  <c r="D31" i="103"/>
  <c r="E31" i="103"/>
  <c r="F31" i="103"/>
  <c r="G31" i="103"/>
  <c r="H31" i="103"/>
  <c r="I31" i="103"/>
  <c r="J31" i="103"/>
  <c r="C32" i="103"/>
  <c r="D32" i="103"/>
  <c r="E32" i="103"/>
  <c r="F32" i="103"/>
  <c r="G32" i="103"/>
  <c r="H32" i="103"/>
  <c r="I32" i="103"/>
  <c r="J32" i="103"/>
  <c r="C33" i="103"/>
  <c r="D33" i="103"/>
  <c r="E33" i="103"/>
  <c r="F33" i="103"/>
  <c r="G33" i="103"/>
  <c r="H33" i="103"/>
  <c r="I33" i="103"/>
  <c r="J33" i="103"/>
  <c r="C34" i="103"/>
  <c r="D34" i="103"/>
  <c r="E34" i="103"/>
  <c r="F34" i="103"/>
  <c r="G34" i="103"/>
  <c r="H34" i="103"/>
  <c r="I34" i="103"/>
  <c r="J34" i="103"/>
  <c r="C35" i="103"/>
  <c r="D35" i="103"/>
  <c r="E35" i="103"/>
  <c r="F35" i="103"/>
  <c r="G35" i="103"/>
  <c r="H35" i="103"/>
  <c r="I35" i="103"/>
  <c r="J35" i="103"/>
  <c r="D6" i="103"/>
  <c r="E6" i="103"/>
  <c r="F6" i="103"/>
  <c r="G6" i="103"/>
  <c r="H6" i="103"/>
  <c r="I6" i="103"/>
  <c r="J6" i="103"/>
  <c r="L97" i="65" l="1"/>
  <c r="W36" i="3" l="1"/>
  <c r="V36" i="3"/>
  <c r="U36" i="3"/>
  <c r="T36" i="3"/>
  <c r="S36" i="3"/>
  <c r="R36" i="3"/>
  <c r="Q36" i="3"/>
  <c r="P36" i="3"/>
  <c r="T34" i="3"/>
  <c r="S34" i="3"/>
  <c r="R34" i="3"/>
  <c r="Q34" i="3"/>
  <c r="P34" i="3"/>
  <c r="L376" i="65"/>
  <c r="Y44" i="3" s="1"/>
  <c r="K376" i="65"/>
  <c r="X44" i="3" s="1"/>
  <c r="J376" i="65"/>
  <c r="W44" i="3" s="1"/>
  <c r="I376" i="65"/>
  <c r="V44" i="3" s="1"/>
  <c r="H376" i="65"/>
  <c r="U44" i="3" s="1"/>
  <c r="G376" i="65"/>
  <c r="T44" i="3" s="1"/>
  <c r="F376" i="65"/>
  <c r="S44" i="3" s="1"/>
  <c r="E376" i="65"/>
  <c r="R44" i="3" s="1"/>
  <c r="D376" i="65"/>
  <c r="Q44" i="3" s="1"/>
  <c r="C376" i="65"/>
  <c r="P44" i="3" s="1"/>
  <c r="L375" i="65"/>
  <c r="K375" i="65"/>
  <c r="J375" i="65"/>
  <c r="I375" i="65"/>
  <c r="H375" i="65"/>
  <c r="G375" i="65"/>
  <c r="F375" i="65"/>
  <c r="E375" i="65"/>
  <c r="D375" i="65"/>
  <c r="C375" i="65"/>
  <c r="L374" i="65"/>
  <c r="K374" i="65"/>
  <c r="J374" i="65"/>
  <c r="I374" i="65"/>
  <c r="H374" i="65"/>
  <c r="G374" i="65"/>
  <c r="F374" i="65"/>
  <c r="E374" i="65"/>
  <c r="D374" i="65"/>
  <c r="C374" i="65"/>
  <c r="L373" i="65"/>
  <c r="K373" i="65"/>
  <c r="J373" i="65"/>
  <c r="I373" i="65"/>
  <c r="H373" i="65"/>
  <c r="G373" i="65"/>
  <c r="F373" i="65"/>
  <c r="E373" i="65"/>
  <c r="D373" i="65"/>
  <c r="C373" i="65"/>
  <c r="L372" i="65"/>
  <c r="K372" i="65"/>
  <c r="J372" i="65"/>
  <c r="I372" i="65"/>
  <c r="H372" i="65"/>
  <c r="G372" i="65"/>
  <c r="F372" i="65"/>
  <c r="E372" i="65"/>
  <c r="D372" i="65"/>
  <c r="C372" i="65"/>
  <c r="L371" i="65"/>
  <c r="K371" i="65"/>
  <c r="J371" i="65"/>
  <c r="I371" i="65"/>
  <c r="H371" i="65"/>
  <c r="G371" i="65"/>
  <c r="F371" i="65"/>
  <c r="E371" i="65"/>
  <c r="D371" i="65"/>
  <c r="C371" i="65"/>
  <c r="L370" i="65"/>
  <c r="K370" i="65"/>
  <c r="J370" i="65"/>
  <c r="I370" i="65"/>
  <c r="H370" i="65"/>
  <c r="G370" i="65"/>
  <c r="F370" i="65"/>
  <c r="E370" i="65"/>
  <c r="D370" i="65"/>
  <c r="C370" i="65"/>
  <c r="L369" i="65"/>
  <c r="K369" i="65"/>
  <c r="J369" i="65"/>
  <c r="I369" i="65"/>
  <c r="H369" i="65"/>
  <c r="G369" i="65"/>
  <c r="F369" i="65"/>
  <c r="E369" i="65"/>
  <c r="D369" i="65"/>
  <c r="C369" i="65"/>
  <c r="L368" i="65"/>
  <c r="K368" i="65"/>
  <c r="J368" i="65"/>
  <c r="I368" i="65"/>
  <c r="H368" i="65"/>
  <c r="G368" i="65"/>
  <c r="F368" i="65"/>
  <c r="E368" i="65"/>
  <c r="D368" i="65"/>
  <c r="C368" i="65"/>
  <c r="L367" i="65"/>
  <c r="K367" i="65"/>
  <c r="J367" i="65"/>
  <c r="I367" i="65"/>
  <c r="H367" i="65"/>
  <c r="G367" i="65"/>
  <c r="F367" i="65"/>
  <c r="E367" i="65"/>
  <c r="D367" i="65"/>
  <c r="C367" i="65"/>
  <c r="L366" i="65"/>
  <c r="K366" i="65"/>
  <c r="J366" i="65"/>
  <c r="I366" i="65"/>
  <c r="H366" i="65"/>
  <c r="G366" i="65"/>
  <c r="F366" i="65"/>
  <c r="E366" i="65"/>
  <c r="D366" i="65"/>
  <c r="C366" i="65"/>
  <c r="L365" i="65"/>
  <c r="K365" i="65"/>
  <c r="J365" i="65"/>
  <c r="I365" i="65"/>
  <c r="H365" i="65"/>
  <c r="G365" i="65"/>
  <c r="F365" i="65"/>
  <c r="E365" i="65"/>
  <c r="D365" i="65"/>
  <c r="C365" i="65"/>
  <c r="L364" i="65"/>
  <c r="K364" i="65"/>
  <c r="J364" i="65"/>
  <c r="I364" i="65"/>
  <c r="H364" i="65"/>
  <c r="G364" i="65"/>
  <c r="F364" i="65"/>
  <c r="E364" i="65"/>
  <c r="D364" i="65"/>
  <c r="C364" i="65"/>
  <c r="L363" i="65"/>
  <c r="K363" i="65"/>
  <c r="J363" i="65"/>
  <c r="I363" i="65"/>
  <c r="H363" i="65"/>
  <c r="G363" i="65"/>
  <c r="F363" i="65"/>
  <c r="E363" i="65"/>
  <c r="D363" i="65"/>
  <c r="C363" i="65"/>
  <c r="L362" i="65"/>
  <c r="K362" i="65"/>
  <c r="J362" i="65"/>
  <c r="I362" i="65"/>
  <c r="H362" i="65"/>
  <c r="G362" i="65"/>
  <c r="F362" i="65"/>
  <c r="E362" i="65"/>
  <c r="D362" i="65"/>
  <c r="C362" i="65"/>
  <c r="L361" i="65"/>
  <c r="K361" i="65"/>
  <c r="J361" i="65"/>
  <c r="I361" i="65"/>
  <c r="H361" i="65"/>
  <c r="G361" i="65"/>
  <c r="F361" i="65"/>
  <c r="E361" i="65"/>
  <c r="D361" i="65"/>
  <c r="C361" i="65"/>
  <c r="L360" i="65"/>
  <c r="K360" i="65"/>
  <c r="J360" i="65"/>
  <c r="I360" i="65"/>
  <c r="H360" i="65"/>
  <c r="G360" i="65"/>
  <c r="F360" i="65"/>
  <c r="E360" i="65"/>
  <c r="D360" i="65"/>
  <c r="C360" i="65"/>
  <c r="L359" i="65"/>
  <c r="K359" i="65"/>
  <c r="J359" i="65"/>
  <c r="I359" i="65"/>
  <c r="H359" i="65"/>
  <c r="G359" i="65"/>
  <c r="F359" i="65"/>
  <c r="E359" i="65"/>
  <c r="D359" i="65"/>
  <c r="C359" i="65"/>
  <c r="L358" i="65"/>
  <c r="K358" i="65"/>
  <c r="J358" i="65"/>
  <c r="I358" i="65"/>
  <c r="H358" i="65"/>
  <c r="G358" i="65"/>
  <c r="F358" i="65"/>
  <c r="E358" i="65"/>
  <c r="D358" i="65"/>
  <c r="C358" i="65"/>
  <c r="L357" i="65"/>
  <c r="K357" i="65"/>
  <c r="J357" i="65"/>
  <c r="I357" i="65"/>
  <c r="H357" i="65"/>
  <c r="G357" i="65"/>
  <c r="F357" i="65"/>
  <c r="E357" i="65"/>
  <c r="D357" i="65"/>
  <c r="C357" i="65"/>
  <c r="L356" i="65"/>
  <c r="K356" i="65"/>
  <c r="J356" i="65"/>
  <c r="I356" i="65"/>
  <c r="H356" i="65"/>
  <c r="G356" i="65"/>
  <c r="F356" i="65"/>
  <c r="E356" i="65"/>
  <c r="D356" i="65"/>
  <c r="C356" i="65"/>
  <c r="L355" i="65"/>
  <c r="K355" i="65"/>
  <c r="J355" i="65"/>
  <c r="I355" i="65"/>
  <c r="H355" i="65"/>
  <c r="G355" i="65"/>
  <c r="F355" i="65"/>
  <c r="E355" i="65"/>
  <c r="D355" i="65"/>
  <c r="C355" i="65"/>
  <c r="L354" i="65"/>
  <c r="K354" i="65"/>
  <c r="J354" i="65"/>
  <c r="I354" i="65"/>
  <c r="H354" i="65"/>
  <c r="G354" i="65"/>
  <c r="F354" i="65"/>
  <c r="E354" i="65"/>
  <c r="D354" i="65"/>
  <c r="C354" i="65"/>
  <c r="L353" i="65"/>
  <c r="K353" i="65"/>
  <c r="J353" i="65"/>
  <c r="I353" i="65"/>
  <c r="H353" i="65"/>
  <c r="G353" i="65"/>
  <c r="F353" i="65"/>
  <c r="E353" i="65"/>
  <c r="D353" i="65"/>
  <c r="C353" i="65"/>
  <c r="L352" i="65"/>
  <c r="K352" i="65"/>
  <c r="J352" i="65"/>
  <c r="I352" i="65"/>
  <c r="H352" i="65"/>
  <c r="G352" i="65"/>
  <c r="F352" i="65"/>
  <c r="E352" i="65"/>
  <c r="D352" i="65"/>
  <c r="C352" i="65"/>
  <c r="L351" i="65"/>
  <c r="K351" i="65"/>
  <c r="J351" i="65"/>
  <c r="I351" i="65"/>
  <c r="H351" i="65"/>
  <c r="G351" i="65"/>
  <c r="F351" i="65"/>
  <c r="E351" i="65"/>
  <c r="D351" i="65"/>
  <c r="C351" i="65"/>
  <c r="L350" i="65"/>
  <c r="K350" i="65"/>
  <c r="J350" i="65"/>
  <c r="I350" i="65"/>
  <c r="H350" i="65"/>
  <c r="G350" i="65"/>
  <c r="F350" i="65"/>
  <c r="E350" i="65"/>
  <c r="D350" i="65"/>
  <c r="C350" i="65"/>
  <c r="L349" i="65"/>
  <c r="K349" i="65"/>
  <c r="J349" i="65"/>
  <c r="I349" i="65"/>
  <c r="H349" i="65"/>
  <c r="G349" i="65"/>
  <c r="F349" i="65"/>
  <c r="E349" i="65"/>
  <c r="D349" i="65"/>
  <c r="C349" i="65"/>
  <c r="L348" i="65"/>
  <c r="K348" i="65"/>
  <c r="J348" i="65"/>
  <c r="I348" i="65"/>
  <c r="H348" i="65"/>
  <c r="G348" i="65"/>
  <c r="F348" i="65"/>
  <c r="E348" i="65"/>
  <c r="D348" i="65"/>
  <c r="C348" i="65"/>
  <c r="L347" i="65"/>
  <c r="K347" i="65"/>
  <c r="J347" i="65"/>
  <c r="I347" i="65"/>
  <c r="H347" i="65"/>
  <c r="G347" i="65"/>
  <c r="F347" i="65"/>
  <c r="E347" i="65"/>
  <c r="D347" i="65"/>
  <c r="C347" i="65"/>
  <c r="L345" i="65"/>
  <c r="Y42" i="3" s="1"/>
  <c r="K345" i="65"/>
  <c r="X42" i="3" s="1"/>
  <c r="J345" i="65"/>
  <c r="W42" i="3" s="1"/>
  <c r="I345" i="65"/>
  <c r="V42" i="3" s="1"/>
  <c r="H345" i="65"/>
  <c r="U42" i="3" s="1"/>
  <c r="G345" i="65"/>
  <c r="T42" i="3" s="1"/>
  <c r="F345" i="65"/>
  <c r="S42" i="3" s="1"/>
  <c r="E345" i="65"/>
  <c r="R42" i="3" s="1"/>
  <c r="D345" i="65"/>
  <c r="Q42" i="3" s="1"/>
  <c r="C345" i="65"/>
  <c r="L314" i="65"/>
  <c r="Y40" i="3" s="1"/>
  <c r="K314" i="65"/>
  <c r="X40" i="3" s="1"/>
  <c r="J314" i="65"/>
  <c r="W40" i="3" s="1"/>
  <c r="I314" i="65"/>
  <c r="V40" i="3" s="1"/>
  <c r="H314" i="65"/>
  <c r="U40" i="3" s="1"/>
  <c r="G314" i="65"/>
  <c r="T40" i="3" s="1"/>
  <c r="F314" i="65"/>
  <c r="S40" i="3" s="1"/>
  <c r="E314" i="65"/>
  <c r="R40" i="3" s="1"/>
  <c r="D314" i="65"/>
  <c r="Q40" i="3" s="1"/>
  <c r="C314" i="65"/>
  <c r="L283" i="65"/>
  <c r="Y38" i="3" s="1"/>
  <c r="K283" i="65"/>
  <c r="X38" i="3" s="1"/>
  <c r="J283" i="65"/>
  <c r="W38" i="3" s="1"/>
  <c r="I283" i="65"/>
  <c r="V38" i="3" s="1"/>
  <c r="H283" i="65"/>
  <c r="U38" i="3" s="1"/>
  <c r="G283" i="65"/>
  <c r="T38" i="3" s="1"/>
  <c r="F283" i="65"/>
  <c r="S38" i="3" s="1"/>
  <c r="E283" i="65"/>
  <c r="R38" i="3" s="1"/>
  <c r="D283" i="65"/>
  <c r="Q38" i="3" s="1"/>
  <c r="C283" i="65"/>
  <c r="P38" i="3" s="1"/>
  <c r="L282" i="65"/>
  <c r="K282" i="65"/>
  <c r="J282" i="65"/>
  <c r="I282" i="65"/>
  <c r="H282" i="65"/>
  <c r="G282" i="65"/>
  <c r="F282" i="65"/>
  <c r="E282" i="65"/>
  <c r="D282" i="65"/>
  <c r="C282" i="65"/>
  <c r="L281" i="65"/>
  <c r="K281" i="65"/>
  <c r="J281" i="65"/>
  <c r="I281" i="65"/>
  <c r="H281" i="65"/>
  <c r="G281" i="65"/>
  <c r="F281" i="65"/>
  <c r="E281" i="65"/>
  <c r="D281" i="65"/>
  <c r="C281" i="65"/>
  <c r="L280" i="65"/>
  <c r="K280" i="65"/>
  <c r="J280" i="65"/>
  <c r="I280" i="65"/>
  <c r="H280" i="65"/>
  <c r="G280" i="65"/>
  <c r="F280" i="65"/>
  <c r="E280" i="65"/>
  <c r="D280" i="65"/>
  <c r="C280" i="65"/>
  <c r="L279" i="65"/>
  <c r="K279" i="65"/>
  <c r="J279" i="65"/>
  <c r="I279" i="65"/>
  <c r="H279" i="65"/>
  <c r="G279" i="65"/>
  <c r="F279" i="65"/>
  <c r="E279" i="65"/>
  <c r="D279" i="65"/>
  <c r="C279" i="65"/>
  <c r="L278" i="65"/>
  <c r="K278" i="65"/>
  <c r="J278" i="65"/>
  <c r="I278" i="65"/>
  <c r="H278" i="65"/>
  <c r="G278" i="65"/>
  <c r="F278" i="65"/>
  <c r="E278" i="65"/>
  <c r="D278" i="65"/>
  <c r="C278" i="65"/>
  <c r="L277" i="65"/>
  <c r="K277" i="65"/>
  <c r="J277" i="65"/>
  <c r="I277" i="65"/>
  <c r="H277" i="65"/>
  <c r="G277" i="65"/>
  <c r="F277" i="65"/>
  <c r="E277" i="65"/>
  <c r="D277" i="65"/>
  <c r="C277" i="65"/>
  <c r="L276" i="65"/>
  <c r="K276" i="65"/>
  <c r="J276" i="65"/>
  <c r="I276" i="65"/>
  <c r="H276" i="65"/>
  <c r="G276" i="65"/>
  <c r="F276" i="65"/>
  <c r="E276" i="65"/>
  <c r="D276" i="65"/>
  <c r="C276" i="65"/>
  <c r="L275" i="65"/>
  <c r="K275" i="65"/>
  <c r="J275" i="65"/>
  <c r="I275" i="65"/>
  <c r="H275" i="65"/>
  <c r="G275" i="65"/>
  <c r="F275" i="65"/>
  <c r="E275" i="65"/>
  <c r="D275" i="65"/>
  <c r="C275" i="65"/>
  <c r="L274" i="65"/>
  <c r="K274" i="65"/>
  <c r="J274" i="65"/>
  <c r="I274" i="65"/>
  <c r="H274" i="65"/>
  <c r="G274" i="65"/>
  <c r="F274" i="65"/>
  <c r="E274" i="65"/>
  <c r="D274" i="65"/>
  <c r="C274" i="65"/>
  <c r="L273" i="65"/>
  <c r="K273" i="65"/>
  <c r="J273" i="65"/>
  <c r="I273" i="65"/>
  <c r="H273" i="65"/>
  <c r="G273" i="65"/>
  <c r="F273" i="65"/>
  <c r="E273" i="65"/>
  <c r="D273" i="65"/>
  <c r="C273" i="65"/>
  <c r="L272" i="65"/>
  <c r="K272" i="65"/>
  <c r="J272" i="65"/>
  <c r="I272" i="65"/>
  <c r="H272" i="65"/>
  <c r="G272" i="65"/>
  <c r="F272" i="65"/>
  <c r="E272" i="65"/>
  <c r="D272" i="65"/>
  <c r="C272" i="65"/>
  <c r="L271" i="65"/>
  <c r="K271" i="65"/>
  <c r="J271" i="65"/>
  <c r="I271" i="65"/>
  <c r="H271" i="65"/>
  <c r="G271" i="65"/>
  <c r="F271" i="65"/>
  <c r="E271" i="65"/>
  <c r="D271" i="65"/>
  <c r="C271" i="65"/>
  <c r="L270" i="65"/>
  <c r="K270" i="65"/>
  <c r="J270" i="65"/>
  <c r="I270" i="65"/>
  <c r="H270" i="65"/>
  <c r="G270" i="65"/>
  <c r="F270" i="65"/>
  <c r="E270" i="65"/>
  <c r="D270" i="65"/>
  <c r="C270" i="65"/>
  <c r="L269" i="65"/>
  <c r="K269" i="65"/>
  <c r="J269" i="65"/>
  <c r="I269" i="65"/>
  <c r="H269" i="65"/>
  <c r="G269" i="65"/>
  <c r="F269" i="65"/>
  <c r="E269" i="65"/>
  <c r="D269" i="65"/>
  <c r="C269" i="65"/>
  <c r="L268" i="65"/>
  <c r="K268" i="65"/>
  <c r="J268" i="65"/>
  <c r="I268" i="65"/>
  <c r="H268" i="65"/>
  <c r="G268" i="65"/>
  <c r="F268" i="65"/>
  <c r="E268" i="65"/>
  <c r="D268" i="65"/>
  <c r="C268" i="65"/>
  <c r="L267" i="65"/>
  <c r="K267" i="65"/>
  <c r="J267" i="65"/>
  <c r="I267" i="65"/>
  <c r="H267" i="65"/>
  <c r="G267" i="65"/>
  <c r="F267" i="65"/>
  <c r="E267" i="65"/>
  <c r="D267" i="65"/>
  <c r="C267" i="65"/>
  <c r="L266" i="65"/>
  <c r="K266" i="65"/>
  <c r="J266" i="65"/>
  <c r="I266" i="65"/>
  <c r="H266" i="65"/>
  <c r="G266" i="65"/>
  <c r="F266" i="65"/>
  <c r="E266" i="65"/>
  <c r="D266" i="65"/>
  <c r="C266" i="65"/>
  <c r="L265" i="65"/>
  <c r="K265" i="65"/>
  <c r="J265" i="65"/>
  <c r="I265" i="65"/>
  <c r="H265" i="65"/>
  <c r="G265" i="65"/>
  <c r="F265" i="65"/>
  <c r="E265" i="65"/>
  <c r="D265" i="65"/>
  <c r="C265" i="65"/>
  <c r="L264" i="65"/>
  <c r="K264" i="65"/>
  <c r="J264" i="65"/>
  <c r="I264" i="65"/>
  <c r="H264" i="65"/>
  <c r="G264" i="65"/>
  <c r="F264" i="65"/>
  <c r="E264" i="65"/>
  <c r="D264" i="65"/>
  <c r="C264" i="65"/>
  <c r="L263" i="65"/>
  <c r="K263" i="65"/>
  <c r="J263" i="65"/>
  <c r="I263" i="65"/>
  <c r="H263" i="65"/>
  <c r="G263" i="65"/>
  <c r="F263" i="65"/>
  <c r="E263" i="65"/>
  <c r="D263" i="65"/>
  <c r="C263" i="65"/>
  <c r="L262" i="65"/>
  <c r="K262" i="65"/>
  <c r="J262" i="65"/>
  <c r="I262" i="65"/>
  <c r="H262" i="65"/>
  <c r="G262" i="65"/>
  <c r="F262" i="65"/>
  <c r="E262" i="65"/>
  <c r="D262" i="65"/>
  <c r="C262" i="65"/>
  <c r="L261" i="65"/>
  <c r="K261" i="65"/>
  <c r="J261" i="65"/>
  <c r="I261" i="65"/>
  <c r="H261" i="65"/>
  <c r="G261" i="65"/>
  <c r="F261" i="65"/>
  <c r="E261" i="65"/>
  <c r="D261" i="65"/>
  <c r="C261" i="65"/>
  <c r="L260" i="65"/>
  <c r="K260" i="65"/>
  <c r="J260" i="65"/>
  <c r="I260" i="65"/>
  <c r="H260" i="65"/>
  <c r="G260" i="65"/>
  <c r="F260" i="65"/>
  <c r="E260" i="65"/>
  <c r="D260" i="65"/>
  <c r="C260" i="65"/>
  <c r="L259" i="65"/>
  <c r="K259" i="65"/>
  <c r="J259" i="65"/>
  <c r="I259" i="65"/>
  <c r="H259" i="65"/>
  <c r="G259" i="65"/>
  <c r="F259" i="65"/>
  <c r="E259" i="65"/>
  <c r="D259" i="65"/>
  <c r="C259" i="65"/>
  <c r="L258" i="65"/>
  <c r="K258" i="65"/>
  <c r="J258" i="65"/>
  <c r="I258" i="65"/>
  <c r="H258" i="65"/>
  <c r="G258" i="65"/>
  <c r="F258" i="65"/>
  <c r="E258" i="65"/>
  <c r="D258" i="65"/>
  <c r="C258" i="65"/>
  <c r="L257" i="65"/>
  <c r="K257" i="65"/>
  <c r="J257" i="65"/>
  <c r="I257" i="65"/>
  <c r="H257" i="65"/>
  <c r="G257" i="65"/>
  <c r="F257" i="65"/>
  <c r="E257" i="65"/>
  <c r="D257" i="65"/>
  <c r="C257" i="65"/>
  <c r="L256" i="65"/>
  <c r="K256" i="65"/>
  <c r="J256" i="65"/>
  <c r="I256" i="65"/>
  <c r="H256" i="65"/>
  <c r="G256" i="65"/>
  <c r="F256" i="65"/>
  <c r="E256" i="65"/>
  <c r="D256" i="65"/>
  <c r="C256" i="65"/>
  <c r="L255" i="65"/>
  <c r="K255" i="65"/>
  <c r="J255" i="65"/>
  <c r="I255" i="65"/>
  <c r="H255" i="65"/>
  <c r="G255" i="65"/>
  <c r="F255" i="65"/>
  <c r="E255" i="65"/>
  <c r="D255" i="65"/>
  <c r="C255" i="65"/>
  <c r="L254" i="65"/>
  <c r="K254" i="65"/>
  <c r="J254" i="65"/>
  <c r="I254" i="65"/>
  <c r="H254" i="65"/>
  <c r="G254" i="65"/>
  <c r="F254" i="65"/>
  <c r="E254" i="65"/>
  <c r="D254" i="65"/>
  <c r="C254" i="65"/>
  <c r="L252" i="65"/>
  <c r="Y36" i="3" s="1"/>
  <c r="K252" i="65"/>
  <c r="X36" i="3" s="1"/>
  <c r="L251" i="65"/>
  <c r="L250" i="65"/>
  <c r="L249" i="65"/>
  <c r="L248" i="65"/>
  <c r="L247" i="65"/>
  <c r="L246" i="65"/>
  <c r="L245" i="65"/>
  <c r="L244" i="65"/>
  <c r="K244" i="65"/>
  <c r="L243" i="65"/>
  <c r="K243" i="65"/>
  <c r="L242" i="65"/>
  <c r="K242" i="65"/>
  <c r="L241" i="65"/>
  <c r="K241" i="65"/>
  <c r="L240" i="65"/>
  <c r="K240" i="65"/>
  <c r="L239" i="65"/>
  <c r="K239" i="65"/>
  <c r="L238" i="65"/>
  <c r="K238" i="65"/>
  <c r="L237" i="65"/>
  <c r="K237" i="65"/>
  <c r="L236" i="65"/>
  <c r="K236" i="65"/>
  <c r="L235" i="65"/>
  <c r="K235" i="65"/>
  <c r="L234" i="65"/>
  <c r="K234" i="65"/>
  <c r="L233" i="65"/>
  <c r="K233" i="65"/>
  <c r="L232" i="65"/>
  <c r="K232" i="65"/>
  <c r="L231" i="65"/>
  <c r="K231" i="65"/>
  <c r="L230" i="65"/>
  <c r="K230" i="65"/>
  <c r="L229" i="65"/>
  <c r="K229" i="65"/>
  <c r="L228" i="65"/>
  <c r="K228" i="65"/>
  <c r="L227" i="65"/>
  <c r="K227" i="65"/>
  <c r="L226" i="65"/>
  <c r="K226" i="65"/>
  <c r="L225" i="65"/>
  <c r="K225" i="65"/>
  <c r="L224" i="65"/>
  <c r="K224" i="65"/>
  <c r="L223" i="65"/>
  <c r="K223" i="65"/>
  <c r="L221" i="65"/>
  <c r="Y34" i="3" s="1"/>
  <c r="K221" i="65"/>
  <c r="X34" i="3" s="1"/>
  <c r="J221" i="65"/>
  <c r="W34" i="3" s="1"/>
  <c r="I221" i="65"/>
  <c r="V34" i="3" s="1"/>
  <c r="H221" i="65"/>
  <c r="U34" i="3" s="1"/>
  <c r="L220" i="65"/>
  <c r="K220" i="65"/>
  <c r="J220" i="65"/>
  <c r="I220" i="65"/>
  <c r="H220" i="65"/>
  <c r="L219" i="65"/>
  <c r="K219" i="65"/>
  <c r="J219" i="65"/>
  <c r="I219" i="65"/>
  <c r="H219" i="65"/>
  <c r="L218" i="65"/>
  <c r="K218" i="65"/>
  <c r="J218" i="65"/>
  <c r="I218" i="65"/>
  <c r="H218" i="65"/>
  <c r="L217" i="65"/>
  <c r="K217" i="65"/>
  <c r="J217" i="65"/>
  <c r="I217" i="65"/>
  <c r="H217" i="65"/>
  <c r="L216" i="65"/>
  <c r="K216" i="65"/>
  <c r="J216" i="65"/>
  <c r="I216" i="65"/>
  <c r="H216" i="65"/>
  <c r="L215" i="65"/>
  <c r="K215" i="65"/>
  <c r="J215" i="65"/>
  <c r="I215" i="65"/>
  <c r="H215" i="65"/>
  <c r="L214" i="65"/>
  <c r="K214" i="65"/>
  <c r="J214" i="65"/>
  <c r="I214" i="65"/>
  <c r="H214" i="65"/>
  <c r="L213" i="65"/>
  <c r="K213" i="65"/>
  <c r="J213" i="65"/>
  <c r="I213" i="65"/>
  <c r="H213" i="65"/>
  <c r="L212" i="65"/>
  <c r="K212" i="65"/>
  <c r="J212" i="65"/>
  <c r="I212" i="65"/>
  <c r="H212" i="65"/>
  <c r="L211" i="65"/>
  <c r="K211" i="65"/>
  <c r="J211" i="65"/>
  <c r="I211" i="65"/>
  <c r="H211" i="65"/>
  <c r="L210" i="65"/>
  <c r="K210" i="65"/>
  <c r="J210" i="65"/>
  <c r="I210" i="65"/>
  <c r="H210" i="65"/>
  <c r="L209" i="65"/>
  <c r="K209" i="65"/>
  <c r="J209" i="65"/>
  <c r="I209" i="65"/>
  <c r="H209" i="65"/>
  <c r="L208" i="65"/>
  <c r="K208" i="65"/>
  <c r="J208" i="65"/>
  <c r="I208" i="65"/>
  <c r="H208" i="65"/>
  <c r="L207" i="65"/>
  <c r="K207" i="65"/>
  <c r="J207" i="65"/>
  <c r="I207" i="65"/>
  <c r="H207" i="65"/>
  <c r="L206" i="65"/>
  <c r="K206" i="65"/>
  <c r="J206" i="65"/>
  <c r="I206" i="65"/>
  <c r="H206" i="65"/>
  <c r="L205" i="65"/>
  <c r="K205" i="65"/>
  <c r="J205" i="65"/>
  <c r="I205" i="65"/>
  <c r="H205" i="65"/>
  <c r="L204" i="65"/>
  <c r="K204" i="65"/>
  <c r="J204" i="65"/>
  <c r="I204" i="65"/>
  <c r="H204" i="65"/>
  <c r="L203" i="65"/>
  <c r="K203" i="65"/>
  <c r="J203" i="65"/>
  <c r="I203" i="65"/>
  <c r="H203" i="65"/>
  <c r="L202" i="65"/>
  <c r="K202" i="65"/>
  <c r="J202" i="65"/>
  <c r="I202" i="65"/>
  <c r="H202" i="65"/>
  <c r="L201" i="65"/>
  <c r="K201" i="65"/>
  <c r="J201" i="65"/>
  <c r="I201" i="65"/>
  <c r="H201" i="65"/>
  <c r="L200" i="65"/>
  <c r="K200" i="65"/>
  <c r="J200" i="65"/>
  <c r="I200" i="65"/>
  <c r="H200" i="65"/>
  <c r="L199" i="65"/>
  <c r="K199" i="65"/>
  <c r="J199" i="65"/>
  <c r="I199" i="65"/>
  <c r="H199" i="65"/>
  <c r="L198" i="65"/>
  <c r="K198" i="65"/>
  <c r="J198" i="65"/>
  <c r="I198" i="65"/>
  <c r="H198" i="65"/>
  <c r="L197" i="65"/>
  <c r="K197" i="65"/>
  <c r="J197" i="65"/>
  <c r="I197" i="65"/>
  <c r="H197" i="65"/>
  <c r="L196" i="65"/>
  <c r="K196" i="65"/>
  <c r="J196" i="65"/>
  <c r="I196" i="65"/>
  <c r="H196" i="65"/>
  <c r="L195" i="65"/>
  <c r="K195" i="65"/>
  <c r="J195" i="65"/>
  <c r="I195" i="65"/>
  <c r="H195" i="65"/>
  <c r="L194" i="65"/>
  <c r="K194" i="65"/>
  <c r="J194" i="65"/>
  <c r="I194" i="65"/>
  <c r="H194" i="65"/>
  <c r="L193" i="65"/>
  <c r="K193" i="65"/>
  <c r="J193" i="65"/>
  <c r="I193" i="65"/>
  <c r="H193" i="65"/>
  <c r="L192" i="65"/>
  <c r="K192" i="65"/>
  <c r="J192" i="65"/>
  <c r="I192" i="65"/>
  <c r="H192" i="65"/>
  <c r="L190" i="65"/>
  <c r="Y32" i="3" s="1"/>
  <c r="K190" i="65"/>
  <c r="X32" i="3" s="1"/>
  <c r="J190" i="65"/>
  <c r="W32" i="3" s="1"/>
  <c r="I190" i="65"/>
  <c r="V32" i="3" s="1"/>
  <c r="H190" i="65"/>
  <c r="U32" i="3" s="1"/>
  <c r="G190" i="65"/>
  <c r="T32" i="3" s="1"/>
  <c r="F190" i="65"/>
  <c r="S32" i="3" s="1"/>
  <c r="E190" i="65"/>
  <c r="R32" i="3" s="1"/>
  <c r="D190" i="65"/>
  <c r="Q32" i="3" s="1"/>
  <c r="C190" i="65"/>
  <c r="P32" i="3" s="1"/>
  <c r="L189" i="65"/>
  <c r="K189" i="65"/>
  <c r="J189" i="65"/>
  <c r="I189" i="65"/>
  <c r="H189" i="65"/>
  <c r="G189" i="65"/>
  <c r="F189" i="65"/>
  <c r="E189" i="65"/>
  <c r="D189" i="65"/>
  <c r="C189" i="65"/>
  <c r="L188" i="65"/>
  <c r="K188" i="65"/>
  <c r="J188" i="65"/>
  <c r="I188" i="65"/>
  <c r="H188" i="65"/>
  <c r="G188" i="65"/>
  <c r="F188" i="65"/>
  <c r="E188" i="65"/>
  <c r="D188" i="65"/>
  <c r="C188" i="65"/>
  <c r="L187" i="65"/>
  <c r="K187" i="65"/>
  <c r="J187" i="65"/>
  <c r="I187" i="65"/>
  <c r="H187" i="65"/>
  <c r="G187" i="65"/>
  <c r="F187" i="65"/>
  <c r="E187" i="65"/>
  <c r="D187" i="65"/>
  <c r="C187" i="65"/>
  <c r="L186" i="65"/>
  <c r="K186" i="65"/>
  <c r="J186" i="65"/>
  <c r="I186" i="65"/>
  <c r="H186" i="65"/>
  <c r="G186" i="65"/>
  <c r="F186" i="65"/>
  <c r="E186" i="65"/>
  <c r="D186" i="65"/>
  <c r="C186" i="65"/>
  <c r="L185" i="65"/>
  <c r="K185" i="65"/>
  <c r="J185" i="65"/>
  <c r="I185" i="65"/>
  <c r="H185" i="65"/>
  <c r="G185" i="65"/>
  <c r="F185" i="65"/>
  <c r="E185" i="65"/>
  <c r="D185" i="65"/>
  <c r="C185" i="65"/>
  <c r="L184" i="65"/>
  <c r="K184" i="65"/>
  <c r="J184" i="65"/>
  <c r="I184" i="65"/>
  <c r="H184" i="65"/>
  <c r="G184" i="65"/>
  <c r="F184" i="65"/>
  <c r="E184" i="65"/>
  <c r="D184" i="65"/>
  <c r="C184" i="65"/>
  <c r="L183" i="65"/>
  <c r="K183" i="65"/>
  <c r="J183" i="65"/>
  <c r="I183" i="65"/>
  <c r="H183" i="65"/>
  <c r="G183" i="65"/>
  <c r="F183" i="65"/>
  <c r="E183" i="65"/>
  <c r="D183" i="65"/>
  <c r="C183" i="65"/>
  <c r="L182" i="65"/>
  <c r="K182" i="65"/>
  <c r="J182" i="65"/>
  <c r="I182" i="65"/>
  <c r="H182" i="65"/>
  <c r="G182" i="65"/>
  <c r="F182" i="65"/>
  <c r="E182" i="65"/>
  <c r="D182" i="65"/>
  <c r="C182" i="65"/>
  <c r="L181" i="65"/>
  <c r="K181" i="65"/>
  <c r="J181" i="65"/>
  <c r="I181" i="65"/>
  <c r="H181" i="65"/>
  <c r="G181" i="65"/>
  <c r="F181" i="65"/>
  <c r="E181" i="65"/>
  <c r="D181" i="65"/>
  <c r="C181" i="65"/>
  <c r="L180" i="65"/>
  <c r="K180" i="65"/>
  <c r="J180" i="65"/>
  <c r="I180" i="65"/>
  <c r="H180" i="65"/>
  <c r="G180" i="65"/>
  <c r="F180" i="65"/>
  <c r="E180" i="65"/>
  <c r="D180" i="65"/>
  <c r="C180" i="65"/>
  <c r="L179" i="65"/>
  <c r="K179" i="65"/>
  <c r="J179" i="65"/>
  <c r="I179" i="65"/>
  <c r="H179" i="65"/>
  <c r="G179" i="65"/>
  <c r="F179" i="65"/>
  <c r="E179" i="65"/>
  <c r="D179" i="65"/>
  <c r="C179" i="65"/>
  <c r="L178" i="65"/>
  <c r="K178" i="65"/>
  <c r="J178" i="65"/>
  <c r="I178" i="65"/>
  <c r="H178" i="65"/>
  <c r="G178" i="65"/>
  <c r="F178" i="65"/>
  <c r="E178" i="65"/>
  <c r="D178" i="65"/>
  <c r="C178" i="65"/>
  <c r="L177" i="65"/>
  <c r="K177" i="65"/>
  <c r="J177" i="65"/>
  <c r="I177" i="65"/>
  <c r="H177" i="65"/>
  <c r="G177" i="65"/>
  <c r="F177" i="65"/>
  <c r="E177" i="65"/>
  <c r="D177" i="65"/>
  <c r="C177" i="65"/>
  <c r="L176" i="65"/>
  <c r="K176" i="65"/>
  <c r="J176" i="65"/>
  <c r="I176" i="65"/>
  <c r="H176" i="65"/>
  <c r="G176" i="65"/>
  <c r="F176" i="65"/>
  <c r="E176" i="65"/>
  <c r="D176" i="65"/>
  <c r="C176" i="65"/>
  <c r="L175" i="65"/>
  <c r="K175" i="65"/>
  <c r="J175" i="65"/>
  <c r="I175" i="65"/>
  <c r="H175" i="65"/>
  <c r="G175" i="65"/>
  <c r="F175" i="65"/>
  <c r="E175" i="65"/>
  <c r="D175" i="65"/>
  <c r="C175" i="65"/>
  <c r="L174" i="65"/>
  <c r="K174" i="65"/>
  <c r="J174" i="65"/>
  <c r="I174" i="65"/>
  <c r="H174" i="65"/>
  <c r="G174" i="65"/>
  <c r="F174" i="65"/>
  <c r="E174" i="65"/>
  <c r="D174" i="65"/>
  <c r="C174" i="65"/>
  <c r="L173" i="65"/>
  <c r="K173" i="65"/>
  <c r="J173" i="65"/>
  <c r="I173" i="65"/>
  <c r="H173" i="65"/>
  <c r="G173" i="65"/>
  <c r="F173" i="65"/>
  <c r="E173" i="65"/>
  <c r="D173" i="65"/>
  <c r="C173" i="65"/>
  <c r="L172" i="65"/>
  <c r="K172" i="65"/>
  <c r="J172" i="65"/>
  <c r="I172" i="65"/>
  <c r="H172" i="65"/>
  <c r="G172" i="65"/>
  <c r="F172" i="65"/>
  <c r="E172" i="65"/>
  <c r="D172" i="65"/>
  <c r="C172" i="65"/>
  <c r="L171" i="65"/>
  <c r="K171" i="65"/>
  <c r="J171" i="65"/>
  <c r="I171" i="65"/>
  <c r="H171" i="65"/>
  <c r="G171" i="65"/>
  <c r="F171" i="65"/>
  <c r="E171" i="65"/>
  <c r="D171" i="65"/>
  <c r="C171" i="65"/>
  <c r="L170" i="65"/>
  <c r="K170" i="65"/>
  <c r="J170" i="65"/>
  <c r="I170" i="65"/>
  <c r="H170" i="65"/>
  <c r="G170" i="65"/>
  <c r="F170" i="65"/>
  <c r="E170" i="65"/>
  <c r="D170" i="65"/>
  <c r="C170" i="65"/>
  <c r="L169" i="65"/>
  <c r="K169" i="65"/>
  <c r="J169" i="65"/>
  <c r="I169" i="65"/>
  <c r="H169" i="65"/>
  <c r="G169" i="65"/>
  <c r="F169" i="65"/>
  <c r="E169" i="65"/>
  <c r="D169" i="65"/>
  <c r="C169" i="65"/>
  <c r="L168" i="65"/>
  <c r="K168" i="65"/>
  <c r="J168" i="65"/>
  <c r="I168" i="65"/>
  <c r="H168" i="65"/>
  <c r="G168" i="65"/>
  <c r="F168" i="65"/>
  <c r="E168" i="65"/>
  <c r="D168" i="65"/>
  <c r="C168" i="65"/>
  <c r="L167" i="65"/>
  <c r="K167" i="65"/>
  <c r="J167" i="65"/>
  <c r="I167" i="65"/>
  <c r="H167" i="65"/>
  <c r="G167" i="65"/>
  <c r="F167" i="65"/>
  <c r="E167" i="65"/>
  <c r="D167" i="65"/>
  <c r="C167" i="65"/>
  <c r="L166" i="65"/>
  <c r="K166" i="65"/>
  <c r="J166" i="65"/>
  <c r="I166" i="65"/>
  <c r="H166" i="65"/>
  <c r="G166" i="65"/>
  <c r="F166" i="65"/>
  <c r="E166" i="65"/>
  <c r="D166" i="65"/>
  <c r="C166" i="65"/>
  <c r="L165" i="65"/>
  <c r="K165" i="65"/>
  <c r="J165" i="65"/>
  <c r="I165" i="65"/>
  <c r="H165" i="65"/>
  <c r="G165" i="65"/>
  <c r="F165" i="65"/>
  <c r="E165" i="65"/>
  <c r="D165" i="65"/>
  <c r="C165" i="65"/>
  <c r="L164" i="65"/>
  <c r="K164" i="65"/>
  <c r="J164" i="65"/>
  <c r="I164" i="65"/>
  <c r="H164" i="65"/>
  <c r="G164" i="65"/>
  <c r="F164" i="65"/>
  <c r="E164" i="65"/>
  <c r="D164" i="65"/>
  <c r="C164" i="65"/>
  <c r="L163" i="65"/>
  <c r="K163" i="65"/>
  <c r="J163" i="65"/>
  <c r="I163" i="65"/>
  <c r="H163" i="65"/>
  <c r="G163" i="65"/>
  <c r="F163" i="65"/>
  <c r="E163" i="65"/>
  <c r="D163" i="65"/>
  <c r="C163" i="65"/>
  <c r="L162" i="65"/>
  <c r="K162" i="65"/>
  <c r="J162" i="65"/>
  <c r="I162" i="65"/>
  <c r="H162" i="65"/>
  <c r="G162" i="65"/>
  <c r="F162" i="65"/>
  <c r="E162" i="65"/>
  <c r="D162" i="65"/>
  <c r="C162" i="65"/>
  <c r="L161" i="65"/>
  <c r="K161" i="65"/>
  <c r="J161" i="65"/>
  <c r="I161" i="65"/>
  <c r="H161" i="65"/>
  <c r="G161" i="65"/>
  <c r="F161" i="65"/>
  <c r="E161" i="65"/>
  <c r="D161" i="65"/>
  <c r="C161" i="65"/>
  <c r="L159" i="65"/>
  <c r="Y30" i="3" s="1"/>
  <c r="K159" i="65"/>
  <c r="X30" i="3" s="1"/>
  <c r="J159" i="65"/>
  <c r="W30" i="3" s="1"/>
  <c r="I159" i="65"/>
  <c r="V30" i="3" s="1"/>
  <c r="H159" i="65"/>
  <c r="U30" i="3" s="1"/>
  <c r="G159" i="65"/>
  <c r="T30" i="3" s="1"/>
  <c r="F159" i="65"/>
  <c r="S30" i="3" s="1"/>
  <c r="E159" i="65"/>
  <c r="R30" i="3" s="1"/>
  <c r="D159" i="65"/>
  <c r="Q30" i="3" s="1"/>
  <c r="C159" i="65"/>
  <c r="P30" i="3" s="1"/>
  <c r="L158" i="65"/>
  <c r="K158" i="65"/>
  <c r="J158" i="65"/>
  <c r="I158" i="65"/>
  <c r="H158" i="65"/>
  <c r="G158" i="65"/>
  <c r="F158" i="65"/>
  <c r="E158" i="65"/>
  <c r="D158" i="65"/>
  <c r="C158" i="65"/>
  <c r="L157" i="65"/>
  <c r="K157" i="65"/>
  <c r="J157" i="65"/>
  <c r="I157" i="65"/>
  <c r="H157" i="65"/>
  <c r="G157" i="65"/>
  <c r="F157" i="65"/>
  <c r="E157" i="65"/>
  <c r="D157" i="65"/>
  <c r="C157" i="65"/>
  <c r="L156" i="65"/>
  <c r="K156" i="65"/>
  <c r="J156" i="65"/>
  <c r="I156" i="65"/>
  <c r="H156" i="65"/>
  <c r="G156" i="65"/>
  <c r="F156" i="65"/>
  <c r="E156" i="65"/>
  <c r="D156" i="65"/>
  <c r="C156" i="65"/>
  <c r="L155" i="65"/>
  <c r="K155" i="65"/>
  <c r="J155" i="65"/>
  <c r="I155" i="65"/>
  <c r="H155" i="65"/>
  <c r="G155" i="65"/>
  <c r="F155" i="65"/>
  <c r="E155" i="65"/>
  <c r="D155" i="65"/>
  <c r="C155" i="65"/>
  <c r="L154" i="65"/>
  <c r="K154" i="65"/>
  <c r="J154" i="65"/>
  <c r="I154" i="65"/>
  <c r="H154" i="65"/>
  <c r="G154" i="65"/>
  <c r="F154" i="65"/>
  <c r="E154" i="65"/>
  <c r="D154" i="65"/>
  <c r="C154" i="65"/>
  <c r="L153" i="65"/>
  <c r="K153" i="65"/>
  <c r="J153" i="65"/>
  <c r="I153" i="65"/>
  <c r="H153" i="65"/>
  <c r="G153" i="65"/>
  <c r="F153" i="65"/>
  <c r="E153" i="65"/>
  <c r="D153" i="65"/>
  <c r="C153" i="65"/>
  <c r="L152" i="65"/>
  <c r="K152" i="65"/>
  <c r="J152" i="65"/>
  <c r="I152" i="65"/>
  <c r="H152" i="65"/>
  <c r="G152" i="65"/>
  <c r="F152" i="65"/>
  <c r="E152" i="65"/>
  <c r="D152" i="65"/>
  <c r="C152" i="65"/>
  <c r="L151" i="65"/>
  <c r="K151" i="65"/>
  <c r="J151" i="65"/>
  <c r="I151" i="65"/>
  <c r="H151" i="65"/>
  <c r="G151" i="65"/>
  <c r="F151" i="65"/>
  <c r="E151" i="65"/>
  <c r="D151" i="65"/>
  <c r="C151" i="65"/>
  <c r="L150" i="65"/>
  <c r="K150" i="65"/>
  <c r="J150" i="65"/>
  <c r="I150" i="65"/>
  <c r="H150" i="65"/>
  <c r="G150" i="65"/>
  <c r="F150" i="65"/>
  <c r="E150" i="65"/>
  <c r="D150" i="65"/>
  <c r="C150" i="65"/>
  <c r="L149" i="65"/>
  <c r="K149" i="65"/>
  <c r="J149" i="65"/>
  <c r="I149" i="65"/>
  <c r="H149" i="65"/>
  <c r="G149" i="65"/>
  <c r="F149" i="65"/>
  <c r="E149" i="65"/>
  <c r="D149" i="65"/>
  <c r="C149" i="65"/>
  <c r="L148" i="65"/>
  <c r="K148" i="65"/>
  <c r="J148" i="65"/>
  <c r="I148" i="65"/>
  <c r="H148" i="65"/>
  <c r="G148" i="65"/>
  <c r="F148" i="65"/>
  <c r="E148" i="65"/>
  <c r="D148" i="65"/>
  <c r="C148" i="65"/>
  <c r="L147" i="65"/>
  <c r="K147" i="65"/>
  <c r="J147" i="65"/>
  <c r="I147" i="65"/>
  <c r="H147" i="65"/>
  <c r="G147" i="65"/>
  <c r="F147" i="65"/>
  <c r="E147" i="65"/>
  <c r="D147" i="65"/>
  <c r="C147" i="65"/>
  <c r="L146" i="65"/>
  <c r="K146" i="65"/>
  <c r="J146" i="65"/>
  <c r="I146" i="65"/>
  <c r="H146" i="65"/>
  <c r="G146" i="65"/>
  <c r="F146" i="65"/>
  <c r="E146" i="65"/>
  <c r="D146" i="65"/>
  <c r="C146" i="65"/>
  <c r="L145" i="65"/>
  <c r="K145" i="65"/>
  <c r="J145" i="65"/>
  <c r="I145" i="65"/>
  <c r="H145" i="65"/>
  <c r="G145" i="65"/>
  <c r="F145" i="65"/>
  <c r="E145" i="65"/>
  <c r="D145" i="65"/>
  <c r="C145" i="65"/>
  <c r="L144" i="65"/>
  <c r="K144" i="65"/>
  <c r="J144" i="65"/>
  <c r="I144" i="65"/>
  <c r="H144" i="65"/>
  <c r="G144" i="65"/>
  <c r="F144" i="65"/>
  <c r="E144" i="65"/>
  <c r="D144" i="65"/>
  <c r="C144" i="65"/>
  <c r="L143" i="65"/>
  <c r="K143" i="65"/>
  <c r="J143" i="65"/>
  <c r="I143" i="65"/>
  <c r="H143" i="65"/>
  <c r="G143" i="65"/>
  <c r="F143" i="65"/>
  <c r="E143" i="65"/>
  <c r="D143" i="65"/>
  <c r="C143" i="65"/>
  <c r="L142" i="65"/>
  <c r="K142" i="65"/>
  <c r="J142" i="65"/>
  <c r="I142" i="65"/>
  <c r="H142" i="65"/>
  <c r="G142" i="65"/>
  <c r="F142" i="65"/>
  <c r="E142" i="65"/>
  <c r="D142" i="65"/>
  <c r="C142" i="65"/>
  <c r="L141" i="65"/>
  <c r="K141" i="65"/>
  <c r="J141" i="65"/>
  <c r="I141" i="65"/>
  <c r="H141" i="65"/>
  <c r="G141" i="65"/>
  <c r="F141" i="65"/>
  <c r="E141" i="65"/>
  <c r="D141" i="65"/>
  <c r="C141" i="65"/>
  <c r="L140" i="65"/>
  <c r="K140" i="65"/>
  <c r="J140" i="65"/>
  <c r="I140" i="65"/>
  <c r="H140" i="65"/>
  <c r="G140" i="65"/>
  <c r="F140" i="65"/>
  <c r="E140" i="65"/>
  <c r="D140" i="65"/>
  <c r="C140" i="65"/>
  <c r="L139" i="65"/>
  <c r="K139" i="65"/>
  <c r="J139" i="65"/>
  <c r="I139" i="65"/>
  <c r="H139" i="65"/>
  <c r="G139" i="65"/>
  <c r="F139" i="65"/>
  <c r="E139" i="65"/>
  <c r="D139" i="65"/>
  <c r="C139" i="65"/>
  <c r="L138" i="65"/>
  <c r="K138" i="65"/>
  <c r="J138" i="65"/>
  <c r="I138" i="65"/>
  <c r="H138" i="65"/>
  <c r="G138" i="65"/>
  <c r="F138" i="65"/>
  <c r="E138" i="65"/>
  <c r="D138" i="65"/>
  <c r="C138" i="65"/>
  <c r="L137" i="65"/>
  <c r="K137" i="65"/>
  <c r="J137" i="65"/>
  <c r="I137" i="65"/>
  <c r="H137" i="65"/>
  <c r="G137" i="65"/>
  <c r="F137" i="65"/>
  <c r="E137" i="65"/>
  <c r="D137" i="65"/>
  <c r="C137" i="65"/>
  <c r="L136" i="65"/>
  <c r="K136" i="65"/>
  <c r="J136" i="65"/>
  <c r="I136" i="65"/>
  <c r="H136" i="65"/>
  <c r="G136" i="65"/>
  <c r="F136" i="65"/>
  <c r="E136" i="65"/>
  <c r="D136" i="65"/>
  <c r="C136" i="65"/>
  <c r="L135" i="65"/>
  <c r="K135" i="65"/>
  <c r="J135" i="65"/>
  <c r="I135" i="65"/>
  <c r="H135" i="65"/>
  <c r="G135" i="65"/>
  <c r="F135" i="65"/>
  <c r="E135" i="65"/>
  <c r="D135" i="65"/>
  <c r="C135" i="65"/>
  <c r="L134" i="65"/>
  <c r="K134" i="65"/>
  <c r="J134" i="65"/>
  <c r="I134" i="65"/>
  <c r="H134" i="65"/>
  <c r="G134" i="65"/>
  <c r="F134" i="65"/>
  <c r="E134" i="65"/>
  <c r="D134" i="65"/>
  <c r="C134" i="65"/>
  <c r="L133" i="65"/>
  <c r="K133" i="65"/>
  <c r="J133" i="65"/>
  <c r="I133" i="65"/>
  <c r="H133" i="65"/>
  <c r="G133" i="65"/>
  <c r="F133" i="65"/>
  <c r="E133" i="65"/>
  <c r="D133" i="65"/>
  <c r="C133" i="65"/>
  <c r="L132" i="65"/>
  <c r="K132" i="65"/>
  <c r="J132" i="65"/>
  <c r="I132" i="65"/>
  <c r="H132" i="65"/>
  <c r="G132" i="65"/>
  <c r="F132" i="65"/>
  <c r="E132" i="65"/>
  <c r="D132" i="65"/>
  <c r="C132" i="65"/>
  <c r="L131" i="65"/>
  <c r="K131" i="65"/>
  <c r="J131" i="65"/>
  <c r="I131" i="65"/>
  <c r="H131" i="65"/>
  <c r="G131" i="65"/>
  <c r="F131" i="65"/>
  <c r="E131" i="65"/>
  <c r="D131" i="65"/>
  <c r="C131" i="65"/>
  <c r="L130" i="65"/>
  <c r="K130" i="65"/>
  <c r="J130" i="65"/>
  <c r="I130" i="65"/>
  <c r="H130" i="65"/>
  <c r="G130" i="65"/>
  <c r="F130" i="65"/>
  <c r="E130" i="65"/>
  <c r="D130" i="65"/>
  <c r="C130" i="65"/>
  <c r="L128" i="65"/>
  <c r="Y28" i="3" s="1"/>
  <c r="K128" i="65"/>
  <c r="X28" i="3" s="1"/>
  <c r="J128" i="65"/>
  <c r="W28" i="3" s="1"/>
  <c r="I128" i="65"/>
  <c r="V28" i="3" s="1"/>
  <c r="H128" i="65"/>
  <c r="U28" i="3" s="1"/>
  <c r="G128" i="65"/>
  <c r="T28" i="3" s="1"/>
  <c r="F128" i="65"/>
  <c r="S28" i="3" s="1"/>
  <c r="E128" i="65"/>
  <c r="R28" i="3" s="1"/>
  <c r="D128" i="65"/>
  <c r="Q28" i="3" s="1"/>
  <c r="C128" i="65"/>
  <c r="P28" i="3" s="1"/>
  <c r="L127" i="65"/>
  <c r="K127" i="65"/>
  <c r="J127" i="65"/>
  <c r="I127" i="65"/>
  <c r="H127" i="65"/>
  <c r="G127" i="65"/>
  <c r="F127" i="65"/>
  <c r="E127" i="65"/>
  <c r="D127" i="65"/>
  <c r="C127" i="65"/>
  <c r="L126" i="65"/>
  <c r="K126" i="65"/>
  <c r="J126" i="65"/>
  <c r="I126" i="65"/>
  <c r="H126" i="65"/>
  <c r="G126" i="65"/>
  <c r="F126" i="65"/>
  <c r="E126" i="65"/>
  <c r="D126" i="65"/>
  <c r="C126" i="65"/>
  <c r="L125" i="65"/>
  <c r="K125" i="65"/>
  <c r="J125" i="65"/>
  <c r="I125" i="65"/>
  <c r="H125" i="65"/>
  <c r="G125" i="65"/>
  <c r="F125" i="65"/>
  <c r="E125" i="65"/>
  <c r="D125" i="65"/>
  <c r="C125" i="65"/>
  <c r="L124" i="65"/>
  <c r="K124" i="65"/>
  <c r="J124" i="65"/>
  <c r="I124" i="65"/>
  <c r="H124" i="65"/>
  <c r="G124" i="65"/>
  <c r="F124" i="65"/>
  <c r="E124" i="65"/>
  <c r="D124" i="65"/>
  <c r="C124" i="65"/>
  <c r="L123" i="65"/>
  <c r="K123" i="65"/>
  <c r="J123" i="65"/>
  <c r="I123" i="65"/>
  <c r="H123" i="65"/>
  <c r="G123" i="65"/>
  <c r="F123" i="65"/>
  <c r="E123" i="65"/>
  <c r="D123" i="65"/>
  <c r="C123" i="65"/>
  <c r="L122" i="65"/>
  <c r="K122" i="65"/>
  <c r="J122" i="65"/>
  <c r="I122" i="65"/>
  <c r="H122" i="65"/>
  <c r="G122" i="65"/>
  <c r="F122" i="65"/>
  <c r="E122" i="65"/>
  <c r="D122" i="65"/>
  <c r="C122" i="65"/>
  <c r="L121" i="65"/>
  <c r="K121" i="65"/>
  <c r="J121" i="65"/>
  <c r="I121" i="65"/>
  <c r="H121" i="65"/>
  <c r="G121" i="65"/>
  <c r="F121" i="65"/>
  <c r="E121" i="65"/>
  <c r="D121" i="65"/>
  <c r="C121" i="65"/>
  <c r="L120" i="65"/>
  <c r="K120" i="65"/>
  <c r="J120" i="65"/>
  <c r="I120" i="65"/>
  <c r="H120" i="65"/>
  <c r="G120" i="65"/>
  <c r="F120" i="65"/>
  <c r="E120" i="65"/>
  <c r="D120" i="65"/>
  <c r="C120" i="65"/>
  <c r="L119" i="65"/>
  <c r="K119" i="65"/>
  <c r="J119" i="65"/>
  <c r="I119" i="65"/>
  <c r="H119" i="65"/>
  <c r="G119" i="65"/>
  <c r="F119" i="65"/>
  <c r="E119" i="65"/>
  <c r="D119" i="65"/>
  <c r="C119" i="65"/>
  <c r="L118" i="65"/>
  <c r="K118" i="65"/>
  <c r="J118" i="65"/>
  <c r="I118" i="65"/>
  <c r="H118" i="65"/>
  <c r="G118" i="65"/>
  <c r="F118" i="65"/>
  <c r="E118" i="65"/>
  <c r="D118" i="65"/>
  <c r="C118" i="65"/>
  <c r="L117" i="65"/>
  <c r="K117" i="65"/>
  <c r="J117" i="65"/>
  <c r="I117" i="65"/>
  <c r="H117" i="65"/>
  <c r="G117" i="65"/>
  <c r="F117" i="65"/>
  <c r="E117" i="65"/>
  <c r="D117" i="65"/>
  <c r="C117" i="65"/>
  <c r="L116" i="65"/>
  <c r="K116" i="65"/>
  <c r="J116" i="65"/>
  <c r="I116" i="65"/>
  <c r="H116" i="65"/>
  <c r="G116" i="65"/>
  <c r="F116" i="65"/>
  <c r="E116" i="65"/>
  <c r="D116" i="65"/>
  <c r="C116" i="65"/>
  <c r="L115" i="65"/>
  <c r="K115" i="65"/>
  <c r="J115" i="65"/>
  <c r="I115" i="65"/>
  <c r="H115" i="65"/>
  <c r="G115" i="65"/>
  <c r="F115" i="65"/>
  <c r="E115" i="65"/>
  <c r="D115" i="65"/>
  <c r="C115" i="65"/>
  <c r="L114" i="65"/>
  <c r="K114" i="65"/>
  <c r="J114" i="65"/>
  <c r="I114" i="65"/>
  <c r="H114" i="65"/>
  <c r="G114" i="65"/>
  <c r="F114" i="65"/>
  <c r="E114" i="65"/>
  <c r="D114" i="65"/>
  <c r="C114" i="65"/>
  <c r="L113" i="65"/>
  <c r="K113" i="65"/>
  <c r="J113" i="65"/>
  <c r="I113" i="65"/>
  <c r="H113" i="65"/>
  <c r="G113" i="65"/>
  <c r="F113" i="65"/>
  <c r="E113" i="65"/>
  <c r="D113" i="65"/>
  <c r="C113" i="65"/>
  <c r="L112" i="65"/>
  <c r="K112" i="65"/>
  <c r="J112" i="65"/>
  <c r="I112" i="65"/>
  <c r="H112" i="65"/>
  <c r="G112" i="65"/>
  <c r="F112" i="65"/>
  <c r="E112" i="65"/>
  <c r="D112" i="65"/>
  <c r="C112" i="65"/>
  <c r="L111" i="65"/>
  <c r="K111" i="65"/>
  <c r="J111" i="65"/>
  <c r="I111" i="65"/>
  <c r="H111" i="65"/>
  <c r="G111" i="65"/>
  <c r="F111" i="65"/>
  <c r="E111" i="65"/>
  <c r="D111" i="65"/>
  <c r="C111" i="65"/>
  <c r="L110" i="65"/>
  <c r="K110" i="65"/>
  <c r="J110" i="65"/>
  <c r="I110" i="65"/>
  <c r="H110" i="65"/>
  <c r="G110" i="65"/>
  <c r="F110" i="65"/>
  <c r="E110" i="65"/>
  <c r="D110" i="65"/>
  <c r="C110" i="65"/>
  <c r="L109" i="65"/>
  <c r="K109" i="65"/>
  <c r="J109" i="65"/>
  <c r="I109" i="65"/>
  <c r="H109" i="65"/>
  <c r="G109" i="65"/>
  <c r="F109" i="65"/>
  <c r="E109" i="65"/>
  <c r="D109" i="65"/>
  <c r="C109" i="65"/>
  <c r="L108" i="65"/>
  <c r="K108" i="65"/>
  <c r="J108" i="65"/>
  <c r="I108" i="65"/>
  <c r="H108" i="65"/>
  <c r="G108" i="65"/>
  <c r="F108" i="65"/>
  <c r="E108" i="65"/>
  <c r="D108" i="65"/>
  <c r="C108" i="65"/>
  <c r="L107" i="65"/>
  <c r="K107" i="65"/>
  <c r="J107" i="65"/>
  <c r="I107" i="65"/>
  <c r="H107" i="65"/>
  <c r="G107" i="65"/>
  <c r="F107" i="65"/>
  <c r="E107" i="65"/>
  <c r="D107" i="65"/>
  <c r="C107" i="65"/>
  <c r="L106" i="65"/>
  <c r="K106" i="65"/>
  <c r="J106" i="65"/>
  <c r="I106" i="65"/>
  <c r="H106" i="65"/>
  <c r="G106" i="65"/>
  <c r="F106" i="65"/>
  <c r="E106" i="65"/>
  <c r="D106" i="65"/>
  <c r="C106" i="65"/>
  <c r="L105" i="65"/>
  <c r="K105" i="65"/>
  <c r="J105" i="65"/>
  <c r="I105" i="65"/>
  <c r="H105" i="65"/>
  <c r="G105" i="65"/>
  <c r="F105" i="65"/>
  <c r="E105" i="65"/>
  <c r="D105" i="65"/>
  <c r="C105" i="65"/>
  <c r="L104" i="65"/>
  <c r="K104" i="65"/>
  <c r="J104" i="65"/>
  <c r="I104" i="65"/>
  <c r="H104" i="65"/>
  <c r="G104" i="65"/>
  <c r="F104" i="65"/>
  <c r="E104" i="65"/>
  <c r="D104" i="65"/>
  <c r="C104" i="65"/>
  <c r="L103" i="65"/>
  <c r="K103" i="65"/>
  <c r="J103" i="65"/>
  <c r="I103" i="65"/>
  <c r="H103" i="65"/>
  <c r="G103" i="65"/>
  <c r="F103" i="65"/>
  <c r="E103" i="65"/>
  <c r="D103" i="65"/>
  <c r="C103" i="65"/>
  <c r="L102" i="65"/>
  <c r="K102" i="65"/>
  <c r="J102" i="65"/>
  <c r="I102" i="65"/>
  <c r="H102" i="65"/>
  <c r="G102" i="65"/>
  <c r="F102" i="65"/>
  <c r="E102" i="65"/>
  <c r="D102" i="65"/>
  <c r="C102" i="65"/>
  <c r="L101" i="65"/>
  <c r="K101" i="65"/>
  <c r="J101" i="65"/>
  <c r="I101" i="65"/>
  <c r="H101" i="65"/>
  <c r="G101" i="65"/>
  <c r="F101" i="65"/>
  <c r="E101" i="65"/>
  <c r="D101" i="65"/>
  <c r="C101" i="65"/>
  <c r="L100" i="65"/>
  <c r="K100" i="65"/>
  <c r="J100" i="65"/>
  <c r="I100" i="65"/>
  <c r="H100" i="65"/>
  <c r="G100" i="65"/>
  <c r="F100" i="65"/>
  <c r="E100" i="65"/>
  <c r="D100" i="65"/>
  <c r="C100" i="65"/>
  <c r="L99" i="65"/>
  <c r="K99" i="65"/>
  <c r="J99" i="65"/>
  <c r="I99" i="65"/>
  <c r="H99" i="65"/>
  <c r="G99" i="65"/>
  <c r="F99" i="65"/>
  <c r="E99" i="65"/>
  <c r="D99" i="65"/>
  <c r="C99" i="65"/>
  <c r="Y26" i="3"/>
  <c r="K97" i="65"/>
  <c r="X26" i="3" s="1"/>
  <c r="J97" i="65"/>
  <c r="W26" i="3" s="1"/>
  <c r="I97" i="65"/>
  <c r="V26" i="3" s="1"/>
  <c r="H97" i="65"/>
  <c r="U26" i="3" s="1"/>
  <c r="G97" i="65"/>
  <c r="T26" i="3" s="1"/>
  <c r="F97" i="65"/>
  <c r="S26" i="3" s="1"/>
  <c r="E97" i="65"/>
  <c r="R26" i="3" s="1"/>
  <c r="D97" i="65"/>
  <c r="Q26" i="3" s="1"/>
  <c r="C97" i="65"/>
  <c r="P26" i="3" s="1"/>
  <c r="L96" i="65"/>
  <c r="K96" i="65"/>
  <c r="J96" i="65"/>
  <c r="I96" i="65"/>
  <c r="H96" i="65"/>
  <c r="G96" i="65"/>
  <c r="F96" i="65"/>
  <c r="E96" i="65"/>
  <c r="D96" i="65"/>
  <c r="C96" i="65"/>
  <c r="L95" i="65"/>
  <c r="K95" i="65"/>
  <c r="J95" i="65"/>
  <c r="I95" i="65"/>
  <c r="H95" i="65"/>
  <c r="G95" i="65"/>
  <c r="F95" i="65"/>
  <c r="E95" i="65"/>
  <c r="D95" i="65"/>
  <c r="C95" i="65"/>
  <c r="L94" i="65"/>
  <c r="K94" i="65"/>
  <c r="J94" i="65"/>
  <c r="I94" i="65"/>
  <c r="H94" i="65"/>
  <c r="G94" i="65"/>
  <c r="F94" i="65"/>
  <c r="E94" i="65"/>
  <c r="D94" i="65"/>
  <c r="C94" i="65"/>
  <c r="L93" i="65"/>
  <c r="K93" i="65"/>
  <c r="J93" i="65"/>
  <c r="I93" i="65"/>
  <c r="H93" i="65"/>
  <c r="G93" i="65"/>
  <c r="F93" i="65"/>
  <c r="E93" i="65"/>
  <c r="D93" i="65"/>
  <c r="C93" i="65"/>
  <c r="L92" i="65"/>
  <c r="K92" i="65"/>
  <c r="J92" i="65"/>
  <c r="I92" i="65"/>
  <c r="H92" i="65"/>
  <c r="G92" i="65"/>
  <c r="F92" i="65"/>
  <c r="E92" i="65"/>
  <c r="D92" i="65"/>
  <c r="C92" i="65"/>
  <c r="L91" i="65"/>
  <c r="K91" i="65"/>
  <c r="J91" i="65"/>
  <c r="I91" i="65"/>
  <c r="H91" i="65"/>
  <c r="G91" i="65"/>
  <c r="F91" i="65"/>
  <c r="E91" i="65"/>
  <c r="D91" i="65"/>
  <c r="C91" i="65"/>
  <c r="L90" i="65"/>
  <c r="K90" i="65"/>
  <c r="J90" i="65"/>
  <c r="I90" i="65"/>
  <c r="H90" i="65"/>
  <c r="G90" i="65"/>
  <c r="F90" i="65"/>
  <c r="E90" i="65"/>
  <c r="D90" i="65"/>
  <c r="C90" i="65"/>
  <c r="L89" i="65"/>
  <c r="K89" i="65"/>
  <c r="J89" i="65"/>
  <c r="I89" i="65"/>
  <c r="H89" i="65"/>
  <c r="G89" i="65"/>
  <c r="F89" i="65"/>
  <c r="E89" i="65"/>
  <c r="D89" i="65"/>
  <c r="C89" i="65"/>
  <c r="L88" i="65"/>
  <c r="K88" i="65"/>
  <c r="J88" i="65"/>
  <c r="I88" i="65"/>
  <c r="H88" i="65"/>
  <c r="G88" i="65"/>
  <c r="F88" i="65"/>
  <c r="E88" i="65"/>
  <c r="D88" i="65"/>
  <c r="C88" i="65"/>
  <c r="L87" i="65"/>
  <c r="K87" i="65"/>
  <c r="J87" i="65"/>
  <c r="I87" i="65"/>
  <c r="H87" i="65"/>
  <c r="G87" i="65"/>
  <c r="F87" i="65"/>
  <c r="E87" i="65"/>
  <c r="D87" i="65"/>
  <c r="C87" i="65"/>
  <c r="L86" i="65"/>
  <c r="K86" i="65"/>
  <c r="J86" i="65"/>
  <c r="I86" i="65"/>
  <c r="H86" i="65"/>
  <c r="G86" i="65"/>
  <c r="F86" i="65"/>
  <c r="E86" i="65"/>
  <c r="D86" i="65"/>
  <c r="C86" i="65"/>
  <c r="L85" i="65"/>
  <c r="K85" i="65"/>
  <c r="J85" i="65"/>
  <c r="I85" i="65"/>
  <c r="H85" i="65"/>
  <c r="G85" i="65"/>
  <c r="F85" i="65"/>
  <c r="E85" i="65"/>
  <c r="D85" i="65"/>
  <c r="C85" i="65"/>
  <c r="L84" i="65"/>
  <c r="K84" i="65"/>
  <c r="J84" i="65"/>
  <c r="I84" i="65"/>
  <c r="H84" i="65"/>
  <c r="G84" i="65"/>
  <c r="F84" i="65"/>
  <c r="E84" i="65"/>
  <c r="D84" i="65"/>
  <c r="C84" i="65"/>
  <c r="L83" i="65"/>
  <c r="K83" i="65"/>
  <c r="J83" i="65"/>
  <c r="I83" i="65"/>
  <c r="H83" i="65"/>
  <c r="G83" i="65"/>
  <c r="F83" i="65"/>
  <c r="E83" i="65"/>
  <c r="D83" i="65"/>
  <c r="C83" i="65"/>
  <c r="L82" i="65"/>
  <c r="K82" i="65"/>
  <c r="J82" i="65"/>
  <c r="I82" i="65"/>
  <c r="H82" i="65"/>
  <c r="G82" i="65"/>
  <c r="F82" i="65"/>
  <c r="E82" i="65"/>
  <c r="D82" i="65"/>
  <c r="C82" i="65"/>
  <c r="L81" i="65"/>
  <c r="K81" i="65"/>
  <c r="J81" i="65"/>
  <c r="I81" i="65"/>
  <c r="H81" i="65"/>
  <c r="G81" i="65"/>
  <c r="F81" i="65"/>
  <c r="E81" i="65"/>
  <c r="D81" i="65"/>
  <c r="C81" i="65"/>
  <c r="L80" i="65"/>
  <c r="K80" i="65"/>
  <c r="J80" i="65"/>
  <c r="I80" i="65"/>
  <c r="H80" i="65"/>
  <c r="G80" i="65"/>
  <c r="F80" i="65"/>
  <c r="E80" i="65"/>
  <c r="D80" i="65"/>
  <c r="C80" i="65"/>
  <c r="L79" i="65"/>
  <c r="K79" i="65"/>
  <c r="J79" i="65"/>
  <c r="I79" i="65"/>
  <c r="H79" i="65"/>
  <c r="G79" i="65"/>
  <c r="F79" i="65"/>
  <c r="E79" i="65"/>
  <c r="D79" i="65"/>
  <c r="C79" i="65"/>
  <c r="L78" i="65"/>
  <c r="K78" i="65"/>
  <c r="J78" i="65"/>
  <c r="I78" i="65"/>
  <c r="H78" i="65"/>
  <c r="G78" i="65"/>
  <c r="F78" i="65"/>
  <c r="E78" i="65"/>
  <c r="D78" i="65"/>
  <c r="C78" i="65"/>
  <c r="L77" i="65"/>
  <c r="K77" i="65"/>
  <c r="J77" i="65"/>
  <c r="I77" i="65"/>
  <c r="H77" i="65"/>
  <c r="G77" i="65"/>
  <c r="F77" i="65"/>
  <c r="E77" i="65"/>
  <c r="D77" i="65"/>
  <c r="C77" i="65"/>
  <c r="L76" i="65"/>
  <c r="K76" i="65"/>
  <c r="J76" i="65"/>
  <c r="I76" i="65"/>
  <c r="H76" i="65"/>
  <c r="G76" i="65"/>
  <c r="F76" i="65"/>
  <c r="E76" i="65"/>
  <c r="D76" i="65"/>
  <c r="C76" i="65"/>
  <c r="L75" i="65"/>
  <c r="K75" i="65"/>
  <c r="J75" i="65"/>
  <c r="I75" i="65"/>
  <c r="H75" i="65"/>
  <c r="G75" i="65"/>
  <c r="F75" i="65"/>
  <c r="E75" i="65"/>
  <c r="D75" i="65"/>
  <c r="C75" i="65"/>
  <c r="L74" i="65"/>
  <c r="K74" i="65"/>
  <c r="J74" i="65"/>
  <c r="I74" i="65"/>
  <c r="H74" i="65"/>
  <c r="G74" i="65"/>
  <c r="F74" i="65"/>
  <c r="E74" i="65"/>
  <c r="D74" i="65"/>
  <c r="C74" i="65"/>
  <c r="L73" i="65"/>
  <c r="K73" i="65"/>
  <c r="J73" i="65"/>
  <c r="I73" i="65"/>
  <c r="H73" i="65"/>
  <c r="G73" i="65"/>
  <c r="F73" i="65"/>
  <c r="E73" i="65"/>
  <c r="D73" i="65"/>
  <c r="C73" i="65"/>
  <c r="L72" i="65"/>
  <c r="K72" i="65"/>
  <c r="J72" i="65"/>
  <c r="I72" i="65"/>
  <c r="H72" i="65"/>
  <c r="G72" i="65"/>
  <c r="F72" i="65"/>
  <c r="E72" i="65"/>
  <c r="D72" i="65"/>
  <c r="C72" i="65"/>
  <c r="L71" i="65"/>
  <c r="K71" i="65"/>
  <c r="J71" i="65"/>
  <c r="I71" i="65"/>
  <c r="H71" i="65"/>
  <c r="G71" i="65"/>
  <c r="F71" i="65"/>
  <c r="E71" i="65"/>
  <c r="D71" i="65"/>
  <c r="C71" i="65"/>
  <c r="L70" i="65"/>
  <c r="K70" i="65"/>
  <c r="J70" i="65"/>
  <c r="I70" i="65"/>
  <c r="H70" i="65"/>
  <c r="G70" i="65"/>
  <c r="F70" i="65"/>
  <c r="E70" i="65"/>
  <c r="D70" i="65"/>
  <c r="C70" i="65"/>
  <c r="L69" i="65"/>
  <c r="K69" i="65"/>
  <c r="J69" i="65"/>
  <c r="I69" i="65"/>
  <c r="H69" i="65"/>
  <c r="G69" i="65"/>
  <c r="F69" i="65"/>
  <c r="E69" i="65"/>
  <c r="D69" i="65"/>
  <c r="C69" i="65"/>
  <c r="L68" i="65"/>
  <c r="K68" i="65"/>
  <c r="J68" i="65"/>
  <c r="I68" i="65"/>
  <c r="H68" i="65"/>
  <c r="G68" i="65"/>
  <c r="F68" i="65"/>
  <c r="E68" i="65"/>
  <c r="D68" i="65"/>
  <c r="C68" i="65"/>
  <c r="L66" i="65"/>
  <c r="Y24" i="3" s="1"/>
  <c r="K66" i="65"/>
  <c r="X24" i="3" s="1"/>
  <c r="J66" i="65"/>
  <c r="W24" i="3" s="1"/>
  <c r="I66" i="65"/>
  <c r="V24" i="3" s="1"/>
  <c r="H66" i="65"/>
  <c r="U24" i="3" s="1"/>
  <c r="G66" i="65"/>
  <c r="T24" i="3" s="1"/>
  <c r="F66" i="65"/>
  <c r="S24" i="3" s="1"/>
  <c r="E66" i="65"/>
  <c r="R24" i="3" s="1"/>
  <c r="D66" i="65"/>
  <c r="Q24" i="3" s="1"/>
  <c r="C66" i="65"/>
  <c r="P24" i="3" s="1"/>
  <c r="L65" i="65"/>
  <c r="K65" i="65"/>
  <c r="J65" i="65"/>
  <c r="I65" i="65"/>
  <c r="H65" i="65"/>
  <c r="G65" i="65"/>
  <c r="F65" i="65"/>
  <c r="E65" i="65"/>
  <c r="D65" i="65"/>
  <c r="C65" i="65"/>
  <c r="L64" i="65"/>
  <c r="K64" i="65"/>
  <c r="J64" i="65"/>
  <c r="I64" i="65"/>
  <c r="H64" i="65"/>
  <c r="G64" i="65"/>
  <c r="F64" i="65"/>
  <c r="E64" i="65"/>
  <c r="D64" i="65"/>
  <c r="C64" i="65"/>
  <c r="L63" i="65"/>
  <c r="K63" i="65"/>
  <c r="J63" i="65"/>
  <c r="I63" i="65"/>
  <c r="H63" i="65"/>
  <c r="G63" i="65"/>
  <c r="F63" i="65"/>
  <c r="E63" i="65"/>
  <c r="D63" i="65"/>
  <c r="C63" i="65"/>
  <c r="L62" i="65"/>
  <c r="K62" i="65"/>
  <c r="J62" i="65"/>
  <c r="I62" i="65"/>
  <c r="H62" i="65"/>
  <c r="G62" i="65"/>
  <c r="F62" i="65"/>
  <c r="E62" i="65"/>
  <c r="D62" i="65"/>
  <c r="C62" i="65"/>
  <c r="L61" i="65"/>
  <c r="K61" i="65"/>
  <c r="J61" i="65"/>
  <c r="I61" i="65"/>
  <c r="H61" i="65"/>
  <c r="G61" i="65"/>
  <c r="F61" i="65"/>
  <c r="E61" i="65"/>
  <c r="D61" i="65"/>
  <c r="C61" i="65"/>
  <c r="L60" i="65"/>
  <c r="K60" i="65"/>
  <c r="J60" i="65"/>
  <c r="I60" i="65"/>
  <c r="H60" i="65"/>
  <c r="G60" i="65"/>
  <c r="F60" i="65"/>
  <c r="E60" i="65"/>
  <c r="D60" i="65"/>
  <c r="C60" i="65"/>
  <c r="L59" i="65"/>
  <c r="K59" i="65"/>
  <c r="J59" i="65"/>
  <c r="I59" i="65"/>
  <c r="H59" i="65"/>
  <c r="G59" i="65"/>
  <c r="F59" i="65"/>
  <c r="E59" i="65"/>
  <c r="D59" i="65"/>
  <c r="C59" i="65"/>
  <c r="L58" i="65"/>
  <c r="K58" i="65"/>
  <c r="J58" i="65"/>
  <c r="I58" i="65"/>
  <c r="H58" i="65"/>
  <c r="G58" i="65"/>
  <c r="F58" i="65"/>
  <c r="E58" i="65"/>
  <c r="D58" i="65"/>
  <c r="C58" i="65"/>
  <c r="L57" i="65"/>
  <c r="K57" i="65"/>
  <c r="J57" i="65"/>
  <c r="I57" i="65"/>
  <c r="H57" i="65"/>
  <c r="G57" i="65"/>
  <c r="F57" i="65"/>
  <c r="E57" i="65"/>
  <c r="D57" i="65"/>
  <c r="C57" i="65"/>
  <c r="L56" i="65"/>
  <c r="K56" i="65"/>
  <c r="J56" i="65"/>
  <c r="I56" i="65"/>
  <c r="H56" i="65"/>
  <c r="G56" i="65"/>
  <c r="F56" i="65"/>
  <c r="E56" i="65"/>
  <c r="D56" i="65"/>
  <c r="C56" i="65"/>
  <c r="L55" i="65"/>
  <c r="K55" i="65"/>
  <c r="J55" i="65"/>
  <c r="I55" i="65"/>
  <c r="H55" i="65"/>
  <c r="G55" i="65"/>
  <c r="F55" i="65"/>
  <c r="E55" i="65"/>
  <c r="D55" i="65"/>
  <c r="C55" i="65"/>
  <c r="L54" i="65"/>
  <c r="K54" i="65"/>
  <c r="J54" i="65"/>
  <c r="I54" i="65"/>
  <c r="H54" i="65"/>
  <c r="G54" i="65"/>
  <c r="F54" i="65"/>
  <c r="E54" i="65"/>
  <c r="D54" i="65"/>
  <c r="C54" i="65"/>
  <c r="L53" i="65"/>
  <c r="K53" i="65"/>
  <c r="J53" i="65"/>
  <c r="I53" i="65"/>
  <c r="H53" i="65"/>
  <c r="G53" i="65"/>
  <c r="F53" i="65"/>
  <c r="E53" i="65"/>
  <c r="D53" i="65"/>
  <c r="C53" i="65"/>
  <c r="L52" i="65"/>
  <c r="K52" i="65"/>
  <c r="J52" i="65"/>
  <c r="I52" i="65"/>
  <c r="H52" i="65"/>
  <c r="G52" i="65"/>
  <c r="F52" i="65"/>
  <c r="E52" i="65"/>
  <c r="D52" i="65"/>
  <c r="C52" i="65"/>
  <c r="L51" i="65"/>
  <c r="K51" i="65"/>
  <c r="J51" i="65"/>
  <c r="I51" i="65"/>
  <c r="H51" i="65"/>
  <c r="G51" i="65"/>
  <c r="F51" i="65"/>
  <c r="E51" i="65"/>
  <c r="D51" i="65"/>
  <c r="C51" i="65"/>
  <c r="L50" i="65"/>
  <c r="K50" i="65"/>
  <c r="J50" i="65"/>
  <c r="I50" i="65"/>
  <c r="H50" i="65"/>
  <c r="G50" i="65"/>
  <c r="F50" i="65"/>
  <c r="E50" i="65"/>
  <c r="D50" i="65"/>
  <c r="C50" i="65"/>
  <c r="L49" i="65"/>
  <c r="K49" i="65"/>
  <c r="J49" i="65"/>
  <c r="I49" i="65"/>
  <c r="H49" i="65"/>
  <c r="G49" i="65"/>
  <c r="F49" i="65"/>
  <c r="E49" i="65"/>
  <c r="D49" i="65"/>
  <c r="C49" i="65"/>
  <c r="L48" i="65"/>
  <c r="K48" i="65"/>
  <c r="J48" i="65"/>
  <c r="I48" i="65"/>
  <c r="H48" i="65"/>
  <c r="G48" i="65"/>
  <c r="F48" i="65"/>
  <c r="E48" i="65"/>
  <c r="D48" i="65"/>
  <c r="C48" i="65"/>
  <c r="L47" i="65"/>
  <c r="K47" i="65"/>
  <c r="J47" i="65"/>
  <c r="I47" i="65"/>
  <c r="H47" i="65"/>
  <c r="G47" i="65"/>
  <c r="F47" i="65"/>
  <c r="E47" i="65"/>
  <c r="D47" i="65"/>
  <c r="C47" i="65"/>
  <c r="L46" i="65"/>
  <c r="K46" i="65"/>
  <c r="J46" i="65"/>
  <c r="I46" i="65"/>
  <c r="H46" i="65"/>
  <c r="G46" i="65"/>
  <c r="F46" i="65"/>
  <c r="E46" i="65"/>
  <c r="D46" i="65"/>
  <c r="C46" i="65"/>
  <c r="L45" i="65"/>
  <c r="K45" i="65"/>
  <c r="J45" i="65"/>
  <c r="I45" i="65"/>
  <c r="H45" i="65"/>
  <c r="G45" i="65"/>
  <c r="F45" i="65"/>
  <c r="E45" i="65"/>
  <c r="D45" i="65"/>
  <c r="C45" i="65"/>
  <c r="L44" i="65"/>
  <c r="K44" i="65"/>
  <c r="J44" i="65"/>
  <c r="I44" i="65"/>
  <c r="H44" i="65"/>
  <c r="G44" i="65"/>
  <c r="F44" i="65"/>
  <c r="E44" i="65"/>
  <c r="D44" i="65"/>
  <c r="C44" i="65"/>
  <c r="L43" i="65"/>
  <c r="K43" i="65"/>
  <c r="J43" i="65"/>
  <c r="I43" i="65"/>
  <c r="H43" i="65"/>
  <c r="G43" i="65"/>
  <c r="F43" i="65"/>
  <c r="E43" i="65"/>
  <c r="D43" i="65"/>
  <c r="C43" i="65"/>
  <c r="L42" i="65"/>
  <c r="K42" i="65"/>
  <c r="J42" i="65"/>
  <c r="I42" i="65"/>
  <c r="H42" i="65"/>
  <c r="G42" i="65"/>
  <c r="F42" i="65"/>
  <c r="E42" i="65"/>
  <c r="D42" i="65"/>
  <c r="C42" i="65"/>
  <c r="L41" i="65"/>
  <c r="K41" i="65"/>
  <c r="J41" i="65"/>
  <c r="I41" i="65"/>
  <c r="H41" i="65"/>
  <c r="G41" i="65"/>
  <c r="F41" i="65"/>
  <c r="E41" i="65"/>
  <c r="D41" i="65"/>
  <c r="C41" i="65"/>
  <c r="L40" i="65"/>
  <c r="K40" i="65"/>
  <c r="J40" i="65"/>
  <c r="I40" i="65"/>
  <c r="H40" i="65"/>
  <c r="G40" i="65"/>
  <c r="F40" i="65"/>
  <c r="E40" i="65"/>
  <c r="D40" i="65"/>
  <c r="C40" i="65"/>
  <c r="L39" i="65"/>
  <c r="K39" i="65"/>
  <c r="J39" i="65"/>
  <c r="I39" i="65"/>
  <c r="H39" i="65"/>
  <c r="G39" i="65"/>
  <c r="F39" i="65"/>
  <c r="E39" i="65"/>
  <c r="D39" i="65"/>
  <c r="C39" i="65"/>
  <c r="L38" i="65"/>
  <c r="K38" i="65"/>
  <c r="J38" i="65"/>
  <c r="I38" i="65"/>
  <c r="H38" i="65"/>
  <c r="G38" i="65"/>
  <c r="F38" i="65"/>
  <c r="E38" i="65"/>
  <c r="D38" i="65"/>
  <c r="C38" i="65"/>
  <c r="L37" i="65"/>
  <c r="K37" i="65"/>
  <c r="J37" i="65"/>
  <c r="I37" i="65"/>
  <c r="H37" i="65"/>
  <c r="G37" i="65"/>
  <c r="F37" i="65"/>
  <c r="E37" i="65"/>
  <c r="D37" i="65"/>
  <c r="C37" i="65"/>
  <c r="L35" i="65"/>
  <c r="Y22" i="3" s="1"/>
  <c r="K35" i="65"/>
  <c r="X22" i="3" s="1"/>
  <c r="J35" i="65"/>
  <c r="W22" i="3" s="1"/>
  <c r="I35" i="65"/>
  <c r="V22" i="3" s="1"/>
  <c r="H35" i="65"/>
  <c r="U22" i="3" s="1"/>
  <c r="G35" i="65"/>
  <c r="T22" i="3" s="1"/>
  <c r="F35" i="65"/>
  <c r="S22" i="3" s="1"/>
  <c r="E35" i="65"/>
  <c r="R22" i="3" s="1"/>
  <c r="D35" i="65"/>
  <c r="Q22" i="3" s="1"/>
  <c r="C35" i="65"/>
  <c r="P22" i="3" s="1"/>
  <c r="L34" i="65"/>
  <c r="K34" i="65"/>
  <c r="J34" i="65"/>
  <c r="I34" i="65"/>
  <c r="H34" i="65"/>
  <c r="G34" i="65"/>
  <c r="F34" i="65"/>
  <c r="E34" i="65"/>
  <c r="D34" i="65"/>
  <c r="C34" i="65"/>
  <c r="L33" i="65"/>
  <c r="K33" i="65"/>
  <c r="J33" i="65"/>
  <c r="I33" i="65"/>
  <c r="H33" i="65"/>
  <c r="G33" i="65"/>
  <c r="F33" i="65"/>
  <c r="E33" i="65"/>
  <c r="D33" i="65"/>
  <c r="C33" i="65"/>
  <c r="L32" i="65"/>
  <c r="K32" i="65"/>
  <c r="J32" i="65"/>
  <c r="I32" i="65"/>
  <c r="H32" i="65"/>
  <c r="G32" i="65"/>
  <c r="F32" i="65"/>
  <c r="E32" i="65"/>
  <c r="D32" i="65"/>
  <c r="C32" i="65"/>
  <c r="L31" i="65"/>
  <c r="K31" i="65"/>
  <c r="J31" i="65"/>
  <c r="I31" i="65"/>
  <c r="H31" i="65"/>
  <c r="G31" i="65"/>
  <c r="F31" i="65"/>
  <c r="E31" i="65"/>
  <c r="D31" i="65"/>
  <c r="C31" i="65"/>
  <c r="L30" i="65"/>
  <c r="K30" i="65"/>
  <c r="J30" i="65"/>
  <c r="I30" i="65"/>
  <c r="H30" i="65"/>
  <c r="G30" i="65"/>
  <c r="F30" i="65"/>
  <c r="E30" i="65"/>
  <c r="D30" i="65"/>
  <c r="C30" i="65"/>
  <c r="L29" i="65"/>
  <c r="K29" i="65"/>
  <c r="J29" i="65"/>
  <c r="I29" i="65"/>
  <c r="H29" i="65"/>
  <c r="G29" i="65"/>
  <c r="F29" i="65"/>
  <c r="E29" i="65"/>
  <c r="D29" i="65"/>
  <c r="C29" i="65"/>
  <c r="L28" i="65"/>
  <c r="K28" i="65"/>
  <c r="J28" i="65"/>
  <c r="I28" i="65"/>
  <c r="H28" i="65"/>
  <c r="G28" i="65"/>
  <c r="F28" i="65"/>
  <c r="E28" i="65"/>
  <c r="D28" i="65"/>
  <c r="C28" i="65"/>
  <c r="L27" i="65"/>
  <c r="K27" i="65"/>
  <c r="J27" i="65"/>
  <c r="I27" i="65"/>
  <c r="H27" i="65"/>
  <c r="G27" i="65"/>
  <c r="F27" i="65"/>
  <c r="E27" i="65"/>
  <c r="D27" i="65"/>
  <c r="C27" i="65"/>
  <c r="L26" i="65"/>
  <c r="K26" i="65"/>
  <c r="J26" i="65"/>
  <c r="I26" i="65"/>
  <c r="H26" i="65"/>
  <c r="G26" i="65"/>
  <c r="F26" i="65"/>
  <c r="E26" i="65"/>
  <c r="D26" i="65"/>
  <c r="C26" i="65"/>
  <c r="L25" i="65"/>
  <c r="K25" i="65"/>
  <c r="J25" i="65"/>
  <c r="I25" i="65"/>
  <c r="H25" i="65"/>
  <c r="G25" i="65"/>
  <c r="F25" i="65"/>
  <c r="E25" i="65"/>
  <c r="D25" i="65"/>
  <c r="C25" i="65"/>
  <c r="L24" i="65"/>
  <c r="K24" i="65"/>
  <c r="J24" i="65"/>
  <c r="I24" i="65"/>
  <c r="H24" i="65"/>
  <c r="G24" i="65"/>
  <c r="F24" i="65"/>
  <c r="E24" i="65"/>
  <c r="D24" i="65"/>
  <c r="C24" i="65"/>
  <c r="L23" i="65"/>
  <c r="K23" i="65"/>
  <c r="J23" i="65"/>
  <c r="I23" i="65"/>
  <c r="H23" i="65"/>
  <c r="G23" i="65"/>
  <c r="F23" i="65"/>
  <c r="E23" i="65"/>
  <c r="D23" i="65"/>
  <c r="C23" i="65"/>
  <c r="L22" i="65"/>
  <c r="K22" i="65"/>
  <c r="J22" i="65"/>
  <c r="I22" i="65"/>
  <c r="H22" i="65"/>
  <c r="G22" i="65"/>
  <c r="F22" i="65"/>
  <c r="E22" i="65"/>
  <c r="D22" i="65"/>
  <c r="C22" i="65"/>
  <c r="L21" i="65"/>
  <c r="K21" i="65"/>
  <c r="J21" i="65"/>
  <c r="I21" i="65"/>
  <c r="H21" i="65"/>
  <c r="G21" i="65"/>
  <c r="F21" i="65"/>
  <c r="E21" i="65"/>
  <c r="D21" i="65"/>
  <c r="C21" i="65"/>
  <c r="L20" i="65"/>
  <c r="K20" i="65"/>
  <c r="J20" i="65"/>
  <c r="I20" i="65"/>
  <c r="H20" i="65"/>
  <c r="G20" i="65"/>
  <c r="F20" i="65"/>
  <c r="E20" i="65"/>
  <c r="D20" i="65"/>
  <c r="C20" i="65"/>
  <c r="L19" i="65"/>
  <c r="K19" i="65"/>
  <c r="J19" i="65"/>
  <c r="I19" i="65"/>
  <c r="H19" i="65"/>
  <c r="G19" i="65"/>
  <c r="F19" i="65"/>
  <c r="E19" i="65"/>
  <c r="D19" i="65"/>
  <c r="C19" i="65"/>
  <c r="L18" i="65"/>
  <c r="K18" i="65"/>
  <c r="J18" i="65"/>
  <c r="I18" i="65"/>
  <c r="H18" i="65"/>
  <c r="G18" i="65"/>
  <c r="F18" i="65"/>
  <c r="E18" i="65"/>
  <c r="D18" i="65"/>
  <c r="C18" i="65"/>
  <c r="L17" i="65"/>
  <c r="K17" i="65"/>
  <c r="J17" i="65"/>
  <c r="I17" i="65"/>
  <c r="H17" i="65"/>
  <c r="G17" i="65"/>
  <c r="F17" i="65"/>
  <c r="E17" i="65"/>
  <c r="D17" i="65"/>
  <c r="C17" i="65"/>
  <c r="L16" i="65"/>
  <c r="K16" i="65"/>
  <c r="J16" i="65"/>
  <c r="I16" i="65"/>
  <c r="H16" i="65"/>
  <c r="G16" i="65"/>
  <c r="F16" i="65"/>
  <c r="E16" i="65"/>
  <c r="D16" i="65"/>
  <c r="C16" i="65"/>
  <c r="L15" i="65"/>
  <c r="K15" i="65"/>
  <c r="J15" i="65"/>
  <c r="I15" i="65"/>
  <c r="H15" i="65"/>
  <c r="G15" i="65"/>
  <c r="F15" i="65"/>
  <c r="E15" i="65"/>
  <c r="D15" i="65"/>
  <c r="C15" i="65"/>
  <c r="L14" i="65"/>
  <c r="K14" i="65"/>
  <c r="J14" i="65"/>
  <c r="I14" i="65"/>
  <c r="H14" i="65"/>
  <c r="G14" i="65"/>
  <c r="F14" i="65"/>
  <c r="E14" i="65"/>
  <c r="D14" i="65"/>
  <c r="C14" i="65"/>
  <c r="L13" i="65"/>
  <c r="K13" i="65"/>
  <c r="J13" i="65"/>
  <c r="I13" i="65"/>
  <c r="H13" i="65"/>
  <c r="G13" i="65"/>
  <c r="F13" i="65"/>
  <c r="E13" i="65"/>
  <c r="D13" i="65"/>
  <c r="C13" i="65"/>
  <c r="L12" i="65"/>
  <c r="K12" i="65"/>
  <c r="J12" i="65"/>
  <c r="I12" i="65"/>
  <c r="H12" i="65"/>
  <c r="G12" i="65"/>
  <c r="F12" i="65"/>
  <c r="E12" i="65"/>
  <c r="D12" i="65"/>
  <c r="C12" i="65"/>
  <c r="L11" i="65"/>
  <c r="K11" i="65"/>
  <c r="J11" i="65"/>
  <c r="I11" i="65"/>
  <c r="H11" i="65"/>
  <c r="G11" i="65"/>
  <c r="F11" i="65"/>
  <c r="E11" i="65"/>
  <c r="D11" i="65"/>
  <c r="C11" i="65"/>
  <c r="L10" i="65"/>
  <c r="K10" i="65"/>
  <c r="J10" i="65"/>
  <c r="I10" i="65"/>
  <c r="H10" i="65"/>
  <c r="G10" i="65"/>
  <c r="F10" i="65"/>
  <c r="E10" i="65"/>
  <c r="D10" i="65"/>
  <c r="C10" i="65"/>
  <c r="L9" i="65"/>
  <c r="K9" i="65"/>
  <c r="J9" i="65"/>
  <c r="I9" i="65"/>
  <c r="H9" i="65"/>
  <c r="G9" i="65"/>
  <c r="F9" i="65"/>
  <c r="E9" i="65"/>
  <c r="D9" i="65"/>
  <c r="C9" i="65"/>
  <c r="L8" i="65"/>
  <c r="K8" i="65"/>
  <c r="J8" i="65"/>
  <c r="I8" i="65"/>
  <c r="H8" i="65"/>
  <c r="G8" i="65"/>
  <c r="F8" i="65"/>
  <c r="E8" i="65"/>
  <c r="D8" i="65"/>
  <c r="C8" i="65"/>
  <c r="L7" i="65"/>
  <c r="K7" i="65"/>
  <c r="J7" i="65"/>
  <c r="I7" i="65"/>
  <c r="H7" i="65"/>
  <c r="G7" i="65"/>
  <c r="F7" i="65"/>
  <c r="E7" i="65"/>
  <c r="D7" i="65"/>
  <c r="C7" i="65"/>
  <c r="L6" i="65"/>
  <c r="K6" i="65"/>
  <c r="J6" i="65"/>
  <c r="I6" i="65"/>
  <c r="H6" i="65"/>
  <c r="G6" i="65"/>
  <c r="F6" i="65"/>
  <c r="E6" i="65"/>
  <c r="D6" i="65"/>
  <c r="C6" i="65"/>
  <c r="J376" i="103"/>
  <c r="I376" i="103"/>
  <c r="H376" i="103"/>
  <c r="G376" i="103"/>
  <c r="F376" i="103"/>
  <c r="E376" i="103"/>
  <c r="D376" i="103"/>
  <c r="C376" i="103"/>
  <c r="J375" i="103"/>
  <c r="I375" i="103"/>
  <c r="H375" i="103"/>
  <c r="G375" i="103"/>
  <c r="F375" i="103"/>
  <c r="E375" i="103"/>
  <c r="D375" i="103"/>
  <c r="C375" i="103"/>
  <c r="J374" i="103"/>
  <c r="I374" i="103"/>
  <c r="H374" i="103"/>
  <c r="G374" i="103"/>
  <c r="F374" i="103"/>
  <c r="E374" i="103"/>
  <c r="D374" i="103"/>
  <c r="C374" i="103"/>
  <c r="J373" i="103"/>
  <c r="I373" i="103"/>
  <c r="H373" i="103"/>
  <c r="G373" i="103"/>
  <c r="F373" i="103"/>
  <c r="E373" i="103"/>
  <c r="D373" i="103"/>
  <c r="C373" i="103"/>
  <c r="J372" i="103"/>
  <c r="I372" i="103"/>
  <c r="H372" i="103"/>
  <c r="G372" i="103"/>
  <c r="F372" i="103"/>
  <c r="E372" i="103"/>
  <c r="D372" i="103"/>
  <c r="C372" i="103"/>
  <c r="J371" i="103"/>
  <c r="I371" i="103"/>
  <c r="H371" i="103"/>
  <c r="G371" i="103"/>
  <c r="F371" i="103"/>
  <c r="E371" i="103"/>
  <c r="D371" i="103"/>
  <c r="C371" i="103"/>
  <c r="J370" i="103"/>
  <c r="I370" i="103"/>
  <c r="H370" i="103"/>
  <c r="G370" i="103"/>
  <c r="F370" i="103"/>
  <c r="E370" i="103"/>
  <c r="D370" i="103"/>
  <c r="C370" i="103"/>
  <c r="J369" i="103"/>
  <c r="I369" i="103"/>
  <c r="H369" i="103"/>
  <c r="G369" i="103"/>
  <c r="F369" i="103"/>
  <c r="E369" i="103"/>
  <c r="D369" i="103"/>
  <c r="C369" i="103"/>
  <c r="J368" i="103"/>
  <c r="I368" i="103"/>
  <c r="H368" i="103"/>
  <c r="G368" i="103"/>
  <c r="F368" i="103"/>
  <c r="E368" i="103"/>
  <c r="D368" i="103"/>
  <c r="C368" i="103"/>
  <c r="J367" i="103"/>
  <c r="I367" i="103"/>
  <c r="H367" i="103"/>
  <c r="G367" i="103"/>
  <c r="F367" i="103"/>
  <c r="E367" i="103"/>
  <c r="D367" i="103"/>
  <c r="C367" i="103"/>
  <c r="J366" i="103"/>
  <c r="I366" i="103"/>
  <c r="H366" i="103"/>
  <c r="G366" i="103"/>
  <c r="F366" i="103"/>
  <c r="E366" i="103"/>
  <c r="D366" i="103"/>
  <c r="C366" i="103"/>
  <c r="J365" i="103"/>
  <c r="I365" i="103"/>
  <c r="H365" i="103"/>
  <c r="G365" i="103"/>
  <c r="F365" i="103"/>
  <c r="E365" i="103"/>
  <c r="D365" i="103"/>
  <c r="C365" i="103"/>
  <c r="J364" i="103"/>
  <c r="I364" i="103"/>
  <c r="H364" i="103"/>
  <c r="G364" i="103"/>
  <c r="F364" i="103"/>
  <c r="E364" i="103"/>
  <c r="D364" i="103"/>
  <c r="C364" i="103"/>
  <c r="J363" i="103"/>
  <c r="I363" i="103"/>
  <c r="H363" i="103"/>
  <c r="G363" i="103"/>
  <c r="F363" i="103"/>
  <c r="E363" i="103"/>
  <c r="D363" i="103"/>
  <c r="C363" i="103"/>
  <c r="J362" i="103"/>
  <c r="I362" i="103"/>
  <c r="H362" i="103"/>
  <c r="G362" i="103"/>
  <c r="F362" i="103"/>
  <c r="E362" i="103"/>
  <c r="D362" i="103"/>
  <c r="C362" i="103"/>
  <c r="J361" i="103"/>
  <c r="I361" i="103"/>
  <c r="H361" i="103"/>
  <c r="G361" i="103"/>
  <c r="F361" i="103"/>
  <c r="E361" i="103"/>
  <c r="D361" i="103"/>
  <c r="C361" i="103"/>
  <c r="J360" i="103"/>
  <c r="I360" i="103"/>
  <c r="H360" i="103"/>
  <c r="G360" i="103"/>
  <c r="F360" i="103"/>
  <c r="E360" i="103"/>
  <c r="D360" i="103"/>
  <c r="C360" i="103"/>
  <c r="J359" i="103"/>
  <c r="I359" i="103"/>
  <c r="H359" i="103"/>
  <c r="G359" i="103"/>
  <c r="F359" i="103"/>
  <c r="E359" i="103"/>
  <c r="D359" i="103"/>
  <c r="C359" i="103"/>
  <c r="J358" i="103"/>
  <c r="I358" i="103"/>
  <c r="H358" i="103"/>
  <c r="G358" i="103"/>
  <c r="F358" i="103"/>
  <c r="E358" i="103"/>
  <c r="D358" i="103"/>
  <c r="C358" i="103"/>
  <c r="J357" i="103"/>
  <c r="I357" i="103"/>
  <c r="H357" i="103"/>
  <c r="G357" i="103"/>
  <c r="F357" i="103"/>
  <c r="E357" i="103"/>
  <c r="D357" i="103"/>
  <c r="C357" i="103"/>
  <c r="J356" i="103"/>
  <c r="I356" i="103"/>
  <c r="H356" i="103"/>
  <c r="G356" i="103"/>
  <c r="F356" i="103"/>
  <c r="E356" i="103"/>
  <c r="D356" i="103"/>
  <c r="C356" i="103"/>
  <c r="J355" i="103"/>
  <c r="I355" i="103"/>
  <c r="H355" i="103"/>
  <c r="G355" i="103"/>
  <c r="F355" i="103"/>
  <c r="E355" i="103"/>
  <c r="D355" i="103"/>
  <c r="C355" i="103"/>
  <c r="J354" i="103"/>
  <c r="I354" i="103"/>
  <c r="H354" i="103"/>
  <c r="G354" i="103"/>
  <c r="F354" i="103"/>
  <c r="E354" i="103"/>
  <c r="D354" i="103"/>
  <c r="C354" i="103"/>
  <c r="J353" i="103"/>
  <c r="I353" i="103"/>
  <c r="H353" i="103"/>
  <c r="G353" i="103"/>
  <c r="F353" i="103"/>
  <c r="E353" i="103"/>
  <c r="D353" i="103"/>
  <c r="C353" i="103"/>
  <c r="J352" i="103"/>
  <c r="I352" i="103"/>
  <c r="H352" i="103"/>
  <c r="G352" i="103"/>
  <c r="F352" i="103"/>
  <c r="E352" i="103"/>
  <c r="D352" i="103"/>
  <c r="C352" i="103"/>
  <c r="J351" i="103"/>
  <c r="I351" i="103"/>
  <c r="H351" i="103"/>
  <c r="G351" i="103"/>
  <c r="F351" i="103"/>
  <c r="E351" i="103"/>
  <c r="D351" i="103"/>
  <c r="C351" i="103"/>
  <c r="J350" i="103"/>
  <c r="I350" i="103"/>
  <c r="H350" i="103"/>
  <c r="G350" i="103"/>
  <c r="F350" i="103"/>
  <c r="E350" i="103"/>
  <c r="D350" i="103"/>
  <c r="C350" i="103"/>
  <c r="J349" i="103"/>
  <c r="I349" i="103"/>
  <c r="H349" i="103"/>
  <c r="G349" i="103"/>
  <c r="F349" i="103"/>
  <c r="E349" i="103"/>
  <c r="D349" i="103"/>
  <c r="C349" i="103"/>
  <c r="J348" i="103"/>
  <c r="I348" i="103"/>
  <c r="H348" i="103"/>
  <c r="G348" i="103"/>
  <c r="F348" i="103"/>
  <c r="E348" i="103"/>
  <c r="D348" i="103"/>
  <c r="C348" i="103"/>
  <c r="J347" i="103"/>
  <c r="I347" i="103"/>
  <c r="H347" i="103"/>
  <c r="G347" i="103"/>
  <c r="F347" i="103"/>
  <c r="E347" i="103"/>
  <c r="D347" i="103"/>
  <c r="C347" i="103"/>
  <c r="W15" i="3" s="1"/>
  <c r="J345" i="103"/>
  <c r="I345" i="103"/>
  <c r="H345" i="103"/>
  <c r="G345" i="103"/>
  <c r="F345" i="103"/>
  <c r="E345" i="103"/>
  <c r="D345" i="103"/>
  <c r="C345" i="103"/>
  <c r="J344" i="103"/>
  <c r="I344" i="103"/>
  <c r="H344" i="103"/>
  <c r="G344" i="103"/>
  <c r="F344" i="103"/>
  <c r="E344" i="103"/>
  <c r="D344" i="103"/>
  <c r="C344" i="103"/>
  <c r="J343" i="103"/>
  <c r="I343" i="103"/>
  <c r="H343" i="103"/>
  <c r="G343" i="103"/>
  <c r="F343" i="103"/>
  <c r="E343" i="103"/>
  <c r="D343" i="103"/>
  <c r="C343" i="103"/>
  <c r="J342" i="103"/>
  <c r="I342" i="103"/>
  <c r="H342" i="103"/>
  <c r="G342" i="103"/>
  <c r="F342" i="103"/>
  <c r="E342" i="103"/>
  <c r="D342" i="103"/>
  <c r="C342" i="103"/>
  <c r="J341" i="103"/>
  <c r="I341" i="103"/>
  <c r="H341" i="103"/>
  <c r="G341" i="103"/>
  <c r="F341" i="103"/>
  <c r="E341" i="103"/>
  <c r="D341" i="103"/>
  <c r="C341" i="103"/>
  <c r="J340" i="103"/>
  <c r="I340" i="103"/>
  <c r="H340" i="103"/>
  <c r="G340" i="103"/>
  <c r="F340" i="103"/>
  <c r="E340" i="103"/>
  <c r="D340" i="103"/>
  <c r="C340" i="103"/>
  <c r="J339" i="103"/>
  <c r="I339" i="103"/>
  <c r="H339" i="103"/>
  <c r="G339" i="103"/>
  <c r="F339" i="103"/>
  <c r="E339" i="103"/>
  <c r="D339" i="103"/>
  <c r="C339" i="103"/>
  <c r="J338" i="103"/>
  <c r="I338" i="103"/>
  <c r="H338" i="103"/>
  <c r="G338" i="103"/>
  <c r="F338" i="103"/>
  <c r="E338" i="103"/>
  <c r="D338" i="103"/>
  <c r="C338" i="103"/>
  <c r="J337" i="103"/>
  <c r="I337" i="103"/>
  <c r="H337" i="103"/>
  <c r="G337" i="103"/>
  <c r="F337" i="103"/>
  <c r="E337" i="103"/>
  <c r="D337" i="103"/>
  <c r="C337" i="103"/>
  <c r="J336" i="103"/>
  <c r="I336" i="103"/>
  <c r="H336" i="103"/>
  <c r="G336" i="103"/>
  <c r="F336" i="103"/>
  <c r="E336" i="103"/>
  <c r="D336" i="103"/>
  <c r="C336" i="103"/>
  <c r="J335" i="103"/>
  <c r="I335" i="103"/>
  <c r="H335" i="103"/>
  <c r="G335" i="103"/>
  <c r="F335" i="103"/>
  <c r="E335" i="103"/>
  <c r="D335" i="103"/>
  <c r="C335" i="103"/>
  <c r="J334" i="103"/>
  <c r="I334" i="103"/>
  <c r="H334" i="103"/>
  <c r="G334" i="103"/>
  <c r="F334" i="103"/>
  <c r="E334" i="103"/>
  <c r="D334" i="103"/>
  <c r="C334" i="103"/>
  <c r="J333" i="103"/>
  <c r="I333" i="103"/>
  <c r="H333" i="103"/>
  <c r="G333" i="103"/>
  <c r="F333" i="103"/>
  <c r="E333" i="103"/>
  <c r="D333" i="103"/>
  <c r="C333" i="103"/>
  <c r="J332" i="103"/>
  <c r="I332" i="103"/>
  <c r="H332" i="103"/>
  <c r="G332" i="103"/>
  <c r="F332" i="103"/>
  <c r="E332" i="103"/>
  <c r="D332" i="103"/>
  <c r="C332" i="103"/>
  <c r="J331" i="103"/>
  <c r="I331" i="103"/>
  <c r="H331" i="103"/>
  <c r="G331" i="103"/>
  <c r="F331" i="103"/>
  <c r="E331" i="103"/>
  <c r="D331" i="103"/>
  <c r="C331" i="103"/>
  <c r="J330" i="103"/>
  <c r="I330" i="103"/>
  <c r="H330" i="103"/>
  <c r="G330" i="103"/>
  <c r="F330" i="103"/>
  <c r="E330" i="103"/>
  <c r="D330" i="103"/>
  <c r="C330" i="103"/>
  <c r="J329" i="103"/>
  <c r="I329" i="103"/>
  <c r="H329" i="103"/>
  <c r="G329" i="103"/>
  <c r="F329" i="103"/>
  <c r="E329" i="103"/>
  <c r="D329" i="103"/>
  <c r="C329" i="103"/>
  <c r="J328" i="103"/>
  <c r="I328" i="103"/>
  <c r="H328" i="103"/>
  <c r="G328" i="103"/>
  <c r="F328" i="103"/>
  <c r="E328" i="103"/>
  <c r="D328" i="103"/>
  <c r="C328" i="103"/>
  <c r="J327" i="103"/>
  <c r="I327" i="103"/>
  <c r="H327" i="103"/>
  <c r="G327" i="103"/>
  <c r="F327" i="103"/>
  <c r="E327" i="103"/>
  <c r="D327" i="103"/>
  <c r="C327" i="103"/>
  <c r="J326" i="103"/>
  <c r="I326" i="103"/>
  <c r="H326" i="103"/>
  <c r="G326" i="103"/>
  <c r="F326" i="103"/>
  <c r="E326" i="103"/>
  <c r="D326" i="103"/>
  <c r="C326" i="103"/>
  <c r="J325" i="103"/>
  <c r="I325" i="103"/>
  <c r="H325" i="103"/>
  <c r="G325" i="103"/>
  <c r="F325" i="103"/>
  <c r="E325" i="103"/>
  <c r="D325" i="103"/>
  <c r="C325" i="103"/>
  <c r="J324" i="103"/>
  <c r="I324" i="103"/>
  <c r="H324" i="103"/>
  <c r="G324" i="103"/>
  <c r="F324" i="103"/>
  <c r="E324" i="103"/>
  <c r="D324" i="103"/>
  <c r="C324" i="103"/>
  <c r="J323" i="103"/>
  <c r="I323" i="103"/>
  <c r="H323" i="103"/>
  <c r="G323" i="103"/>
  <c r="F323" i="103"/>
  <c r="E323" i="103"/>
  <c r="D323" i="103"/>
  <c r="C323" i="103"/>
  <c r="J322" i="103"/>
  <c r="I322" i="103"/>
  <c r="H322" i="103"/>
  <c r="G322" i="103"/>
  <c r="F322" i="103"/>
  <c r="E322" i="103"/>
  <c r="D322" i="103"/>
  <c r="C322" i="103"/>
  <c r="J321" i="103"/>
  <c r="I321" i="103"/>
  <c r="H321" i="103"/>
  <c r="G321" i="103"/>
  <c r="F321" i="103"/>
  <c r="E321" i="103"/>
  <c r="D321" i="103"/>
  <c r="C321" i="103"/>
  <c r="J320" i="103"/>
  <c r="I320" i="103"/>
  <c r="H320" i="103"/>
  <c r="G320" i="103"/>
  <c r="F320" i="103"/>
  <c r="E320" i="103"/>
  <c r="D320" i="103"/>
  <c r="C320" i="103"/>
  <c r="J319" i="103"/>
  <c r="I319" i="103"/>
  <c r="H319" i="103"/>
  <c r="G319" i="103"/>
  <c r="F319" i="103"/>
  <c r="E319" i="103"/>
  <c r="D319" i="103"/>
  <c r="C319" i="103"/>
  <c r="J318" i="103"/>
  <c r="I318" i="103"/>
  <c r="H318" i="103"/>
  <c r="G318" i="103"/>
  <c r="F318" i="103"/>
  <c r="E318" i="103"/>
  <c r="D318" i="103"/>
  <c r="C318" i="103"/>
  <c r="J317" i="103"/>
  <c r="I317" i="103"/>
  <c r="H317" i="103"/>
  <c r="G317" i="103"/>
  <c r="F317" i="103"/>
  <c r="E317" i="103"/>
  <c r="D317" i="103"/>
  <c r="C317" i="103"/>
  <c r="J316" i="103"/>
  <c r="I316" i="103"/>
  <c r="H316" i="103"/>
  <c r="G316" i="103"/>
  <c r="F316" i="103"/>
  <c r="E316" i="103"/>
  <c r="D316" i="103"/>
  <c r="C316" i="103"/>
  <c r="X14" i="3" s="1"/>
  <c r="J314" i="103"/>
  <c r="H314" i="103"/>
  <c r="G314" i="103"/>
  <c r="F314" i="103"/>
  <c r="E314" i="103"/>
  <c r="C314" i="103"/>
  <c r="J313" i="103"/>
  <c r="I313" i="103"/>
  <c r="H313" i="103"/>
  <c r="G313" i="103"/>
  <c r="F313" i="103"/>
  <c r="E313" i="103"/>
  <c r="D313" i="103"/>
  <c r="C313" i="103"/>
  <c r="J312" i="103"/>
  <c r="I312" i="103"/>
  <c r="H312" i="103"/>
  <c r="G312" i="103"/>
  <c r="F312" i="103"/>
  <c r="E312" i="103"/>
  <c r="D312" i="103"/>
  <c r="C312" i="103"/>
  <c r="J311" i="103"/>
  <c r="I311" i="103"/>
  <c r="H311" i="103"/>
  <c r="G311" i="103"/>
  <c r="F311" i="103"/>
  <c r="E311" i="103"/>
  <c r="D311" i="103"/>
  <c r="C311" i="103"/>
  <c r="J310" i="103"/>
  <c r="I310" i="103"/>
  <c r="H310" i="103"/>
  <c r="G310" i="103"/>
  <c r="F310" i="103"/>
  <c r="E310" i="103"/>
  <c r="D310" i="103"/>
  <c r="C310" i="103"/>
  <c r="J309" i="103"/>
  <c r="I309" i="103"/>
  <c r="H309" i="103"/>
  <c r="G309" i="103"/>
  <c r="F309" i="103"/>
  <c r="E309" i="103"/>
  <c r="D309" i="103"/>
  <c r="C309" i="103"/>
  <c r="J308" i="103"/>
  <c r="I308" i="103"/>
  <c r="H308" i="103"/>
  <c r="G308" i="103"/>
  <c r="F308" i="103"/>
  <c r="E308" i="103"/>
  <c r="D308" i="103"/>
  <c r="C308" i="103"/>
  <c r="J307" i="103"/>
  <c r="I307" i="103"/>
  <c r="H307" i="103"/>
  <c r="G307" i="103"/>
  <c r="F307" i="103"/>
  <c r="E307" i="103"/>
  <c r="D307" i="103"/>
  <c r="C307" i="103"/>
  <c r="J306" i="103"/>
  <c r="I306" i="103"/>
  <c r="H306" i="103"/>
  <c r="G306" i="103"/>
  <c r="F306" i="103"/>
  <c r="E306" i="103"/>
  <c r="D306" i="103"/>
  <c r="C306" i="103"/>
  <c r="J305" i="103"/>
  <c r="I305" i="103"/>
  <c r="H305" i="103"/>
  <c r="G305" i="103"/>
  <c r="F305" i="103"/>
  <c r="E305" i="103"/>
  <c r="D305" i="103"/>
  <c r="C305" i="103"/>
  <c r="J304" i="103"/>
  <c r="I304" i="103"/>
  <c r="H304" i="103"/>
  <c r="G304" i="103"/>
  <c r="F304" i="103"/>
  <c r="E304" i="103"/>
  <c r="D304" i="103"/>
  <c r="C304" i="103"/>
  <c r="J303" i="103"/>
  <c r="I303" i="103"/>
  <c r="H303" i="103"/>
  <c r="G303" i="103"/>
  <c r="F303" i="103"/>
  <c r="E303" i="103"/>
  <c r="D303" i="103"/>
  <c r="C303" i="103"/>
  <c r="J302" i="103"/>
  <c r="I302" i="103"/>
  <c r="H302" i="103"/>
  <c r="G302" i="103"/>
  <c r="F302" i="103"/>
  <c r="E302" i="103"/>
  <c r="D302" i="103"/>
  <c r="C302" i="103"/>
  <c r="J301" i="103"/>
  <c r="I301" i="103"/>
  <c r="H301" i="103"/>
  <c r="G301" i="103"/>
  <c r="F301" i="103"/>
  <c r="E301" i="103"/>
  <c r="D301" i="103"/>
  <c r="C301" i="103"/>
  <c r="J300" i="103"/>
  <c r="I300" i="103"/>
  <c r="H300" i="103"/>
  <c r="G300" i="103"/>
  <c r="F300" i="103"/>
  <c r="E300" i="103"/>
  <c r="D300" i="103"/>
  <c r="C300" i="103"/>
  <c r="J299" i="103"/>
  <c r="I299" i="103"/>
  <c r="H299" i="103"/>
  <c r="G299" i="103"/>
  <c r="F299" i="103"/>
  <c r="E299" i="103"/>
  <c r="D299" i="103"/>
  <c r="C299" i="103"/>
  <c r="J298" i="103"/>
  <c r="I298" i="103"/>
  <c r="H298" i="103"/>
  <c r="G298" i="103"/>
  <c r="F298" i="103"/>
  <c r="E298" i="103"/>
  <c r="D298" i="103"/>
  <c r="C298" i="103"/>
  <c r="J297" i="103"/>
  <c r="I297" i="103"/>
  <c r="H297" i="103"/>
  <c r="G297" i="103"/>
  <c r="F297" i="103"/>
  <c r="E297" i="103"/>
  <c r="D297" i="103"/>
  <c r="C297" i="103"/>
  <c r="J296" i="103"/>
  <c r="I296" i="103"/>
  <c r="H296" i="103"/>
  <c r="G296" i="103"/>
  <c r="F296" i="103"/>
  <c r="E296" i="103"/>
  <c r="D296" i="103"/>
  <c r="C296" i="103"/>
  <c r="J295" i="103"/>
  <c r="I295" i="103"/>
  <c r="H295" i="103"/>
  <c r="G295" i="103"/>
  <c r="F295" i="103"/>
  <c r="E295" i="103"/>
  <c r="D295" i="103"/>
  <c r="C295" i="103"/>
  <c r="J294" i="103"/>
  <c r="I294" i="103"/>
  <c r="H294" i="103"/>
  <c r="G294" i="103"/>
  <c r="F294" i="103"/>
  <c r="E294" i="103"/>
  <c r="D294" i="103"/>
  <c r="C294" i="103"/>
  <c r="J293" i="103"/>
  <c r="I293" i="103"/>
  <c r="H293" i="103"/>
  <c r="G293" i="103"/>
  <c r="F293" i="103"/>
  <c r="E293" i="103"/>
  <c r="D293" i="103"/>
  <c r="C293" i="103"/>
  <c r="J292" i="103"/>
  <c r="I292" i="103"/>
  <c r="H292" i="103"/>
  <c r="G292" i="103"/>
  <c r="F292" i="103"/>
  <c r="E292" i="103"/>
  <c r="D292" i="103"/>
  <c r="C292" i="103"/>
  <c r="J291" i="103"/>
  <c r="I291" i="103"/>
  <c r="H291" i="103"/>
  <c r="G291" i="103"/>
  <c r="F291" i="103"/>
  <c r="E291" i="103"/>
  <c r="D291" i="103"/>
  <c r="C291" i="103"/>
  <c r="J290" i="103"/>
  <c r="I290" i="103"/>
  <c r="H290" i="103"/>
  <c r="G290" i="103"/>
  <c r="F290" i="103"/>
  <c r="E290" i="103"/>
  <c r="D290" i="103"/>
  <c r="C290" i="103"/>
  <c r="J289" i="103"/>
  <c r="I289" i="103"/>
  <c r="H289" i="103"/>
  <c r="G289" i="103"/>
  <c r="F289" i="103"/>
  <c r="E289" i="103"/>
  <c r="D289" i="103"/>
  <c r="C289" i="103"/>
  <c r="J288" i="103"/>
  <c r="I288" i="103"/>
  <c r="H288" i="103"/>
  <c r="G288" i="103"/>
  <c r="F288" i="103"/>
  <c r="E288" i="103"/>
  <c r="D288" i="103"/>
  <c r="C288" i="103"/>
  <c r="J287" i="103"/>
  <c r="I287" i="103"/>
  <c r="H287" i="103"/>
  <c r="G287" i="103"/>
  <c r="F287" i="103"/>
  <c r="E287" i="103"/>
  <c r="D287" i="103"/>
  <c r="C287" i="103"/>
  <c r="J286" i="103"/>
  <c r="I286" i="103"/>
  <c r="H286" i="103"/>
  <c r="G286" i="103"/>
  <c r="F286" i="103"/>
  <c r="E286" i="103"/>
  <c r="D286" i="103"/>
  <c r="C286" i="103"/>
  <c r="J285" i="103"/>
  <c r="I285" i="103"/>
  <c r="H285" i="103"/>
  <c r="G285" i="103"/>
  <c r="F285" i="103"/>
  <c r="E285" i="103"/>
  <c r="D285" i="103"/>
  <c r="C285" i="103"/>
  <c r="J252" i="103"/>
  <c r="I252" i="103"/>
  <c r="H252" i="103"/>
  <c r="G252" i="103"/>
  <c r="F252" i="103"/>
  <c r="E252" i="103"/>
  <c r="D252" i="103"/>
  <c r="C252" i="103"/>
  <c r="J251" i="103"/>
  <c r="I251" i="103"/>
  <c r="H251" i="103"/>
  <c r="G251" i="103"/>
  <c r="F251" i="103"/>
  <c r="E251" i="103"/>
  <c r="D251" i="103"/>
  <c r="C251" i="103"/>
  <c r="J250" i="103"/>
  <c r="I250" i="103"/>
  <c r="H250" i="103"/>
  <c r="G250" i="103"/>
  <c r="F250" i="103"/>
  <c r="E250" i="103"/>
  <c r="D250" i="103"/>
  <c r="C250" i="103"/>
  <c r="J249" i="103"/>
  <c r="I249" i="103"/>
  <c r="H249" i="103"/>
  <c r="G249" i="103"/>
  <c r="F249" i="103"/>
  <c r="E249" i="103"/>
  <c r="D249" i="103"/>
  <c r="C249" i="103"/>
  <c r="J248" i="103"/>
  <c r="I248" i="103"/>
  <c r="H248" i="103"/>
  <c r="G248" i="103"/>
  <c r="F248" i="103"/>
  <c r="E248" i="103"/>
  <c r="D248" i="103"/>
  <c r="C248" i="103"/>
  <c r="J247" i="103"/>
  <c r="I247" i="103"/>
  <c r="H247" i="103"/>
  <c r="G247" i="103"/>
  <c r="F247" i="103"/>
  <c r="E247" i="103"/>
  <c r="D247" i="103"/>
  <c r="C247" i="103"/>
  <c r="J246" i="103"/>
  <c r="I246" i="103"/>
  <c r="H246" i="103"/>
  <c r="G246" i="103"/>
  <c r="F246" i="103"/>
  <c r="E246" i="103"/>
  <c r="D246" i="103"/>
  <c r="C246" i="103"/>
  <c r="J245" i="103"/>
  <c r="I245" i="103"/>
  <c r="H245" i="103"/>
  <c r="G245" i="103"/>
  <c r="F245" i="103"/>
  <c r="E245" i="103"/>
  <c r="D245" i="103"/>
  <c r="C245" i="103"/>
  <c r="J244" i="103"/>
  <c r="I244" i="103"/>
  <c r="H244" i="103"/>
  <c r="G244" i="103"/>
  <c r="F244" i="103"/>
  <c r="E244" i="103"/>
  <c r="D244" i="103"/>
  <c r="C244" i="103"/>
  <c r="J243" i="103"/>
  <c r="I243" i="103"/>
  <c r="H243" i="103"/>
  <c r="G243" i="103"/>
  <c r="F243" i="103"/>
  <c r="E243" i="103"/>
  <c r="D243" i="103"/>
  <c r="C243" i="103"/>
  <c r="J242" i="103"/>
  <c r="I242" i="103"/>
  <c r="H242" i="103"/>
  <c r="G242" i="103"/>
  <c r="F242" i="103"/>
  <c r="E242" i="103"/>
  <c r="D242" i="103"/>
  <c r="C242" i="103"/>
  <c r="J241" i="103"/>
  <c r="I241" i="103"/>
  <c r="H241" i="103"/>
  <c r="G241" i="103"/>
  <c r="F241" i="103"/>
  <c r="E241" i="103"/>
  <c r="D241" i="103"/>
  <c r="C241" i="103"/>
  <c r="J240" i="103"/>
  <c r="I240" i="103"/>
  <c r="H240" i="103"/>
  <c r="G240" i="103"/>
  <c r="F240" i="103"/>
  <c r="E240" i="103"/>
  <c r="D240" i="103"/>
  <c r="C240" i="103"/>
  <c r="J239" i="103"/>
  <c r="I239" i="103"/>
  <c r="H239" i="103"/>
  <c r="G239" i="103"/>
  <c r="F239" i="103"/>
  <c r="E239" i="103"/>
  <c r="D239" i="103"/>
  <c r="C239" i="103"/>
  <c r="J238" i="103"/>
  <c r="I238" i="103"/>
  <c r="H238" i="103"/>
  <c r="G238" i="103"/>
  <c r="F238" i="103"/>
  <c r="E238" i="103"/>
  <c r="D238" i="103"/>
  <c r="C238" i="103"/>
  <c r="J237" i="103"/>
  <c r="I237" i="103"/>
  <c r="H237" i="103"/>
  <c r="G237" i="103"/>
  <c r="F237" i="103"/>
  <c r="E237" i="103"/>
  <c r="D237" i="103"/>
  <c r="C237" i="103"/>
  <c r="J236" i="103"/>
  <c r="I236" i="103"/>
  <c r="H236" i="103"/>
  <c r="G236" i="103"/>
  <c r="F236" i="103"/>
  <c r="E236" i="103"/>
  <c r="D236" i="103"/>
  <c r="C236" i="103"/>
  <c r="J235" i="103"/>
  <c r="I235" i="103"/>
  <c r="H235" i="103"/>
  <c r="G235" i="103"/>
  <c r="F235" i="103"/>
  <c r="E235" i="103"/>
  <c r="D235" i="103"/>
  <c r="C235" i="103"/>
  <c r="J234" i="103"/>
  <c r="I234" i="103"/>
  <c r="H234" i="103"/>
  <c r="G234" i="103"/>
  <c r="F234" i="103"/>
  <c r="E234" i="103"/>
  <c r="D234" i="103"/>
  <c r="C234" i="103"/>
  <c r="J233" i="103"/>
  <c r="I233" i="103"/>
  <c r="H233" i="103"/>
  <c r="G233" i="103"/>
  <c r="F233" i="103"/>
  <c r="E233" i="103"/>
  <c r="D233" i="103"/>
  <c r="C233" i="103"/>
  <c r="J232" i="103"/>
  <c r="I232" i="103"/>
  <c r="H232" i="103"/>
  <c r="G232" i="103"/>
  <c r="F232" i="103"/>
  <c r="E232" i="103"/>
  <c r="D232" i="103"/>
  <c r="C232" i="103"/>
  <c r="J231" i="103"/>
  <c r="I231" i="103"/>
  <c r="H231" i="103"/>
  <c r="G231" i="103"/>
  <c r="F231" i="103"/>
  <c r="E231" i="103"/>
  <c r="D231" i="103"/>
  <c r="C231" i="103"/>
  <c r="J230" i="103"/>
  <c r="I230" i="103"/>
  <c r="H230" i="103"/>
  <c r="G230" i="103"/>
  <c r="F230" i="103"/>
  <c r="E230" i="103"/>
  <c r="D230" i="103"/>
  <c r="C230" i="103"/>
  <c r="J229" i="103"/>
  <c r="I229" i="103"/>
  <c r="H229" i="103"/>
  <c r="G229" i="103"/>
  <c r="F229" i="103"/>
  <c r="E229" i="103"/>
  <c r="D229" i="103"/>
  <c r="C229" i="103"/>
  <c r="J228" i="103"/>
  <c r="I228" i="103"/>
  <c r="H228" i="103"/>
  <c r="G228" i="103"/>
  <c r="F228" i="103"/>
  <c r="E228" i="103"/>
  <c r="D228" i="103"/>
  <c r="C228" i="103"/>
  <c r="J227" i="103"/>
  <c r="I227" i="103"/>
  <c r="H227" i="103"/>
  <c r="G227" i="103"/>
  <c r="F227" i="103"/>
  <c r="E227" i="103"/>
  <c r="D227" i="103"/>
  <c r="C227" i="103"/>
  <c r="J226" i="103"/>
  <c r="I226" i="103"/>
  <c r="H226" i="103"/>
  <c r="G226" i="103"/>
  <c r="F226" i="103"/>
  <c r="E226" i="103"/>
  <c r="D226" i="103"/>
  <c r="C226" i="103"/>
  <c r="J225" i="103"/>
  <c r="I225" i="103"/>
  <c r="H225" i="103"/>
  <c r="G225" i="103"/>
  <c r="F225" i="103"/>
  <c r="E225" i="103"/>
  <c r="D225" i="103"/>
  <c r="C225" i="103"/>
  <c r="J224" i="103"/>
  <c r="I224" i="103"/>
  <c r="H224" i="103"/>
  <c r="G224" i="103"/>
  <c r="F224" i="103"/>
  <c r="E224" i="103"/>
  <c r="D224" i="103"/>
  <c r="C224" i="103"/>
  <c r="J223" i="103"/>
  <c r="I223" i="103"/>
  <c r="H223" i="103"/>
  <c r="G223" i="103"/>
  <c r="F223" i="103"/>
  <c r="E223" i="103"/>
  <c r="D223" i="103"/>
  <c r="C223" i="103"/>
  <c r="J221" i="103"/>
  <c r="I221" i="103"/>
  <c r="H221" i="103"/>
  <c r="G221" i="103"/>
  <c r="F221" i="103"/>
  <c r="E221" i="103"/>
  <c r="D221" i="103"/>
  <c r="C221" i="103"/>
  <c r="J220" i="103"/>
  <c r="I220" i="103"/>
  <c r="H220" i="103"/>
  <c r="G220" i="103"/>
  <c r="F220" i="103"/>
  <c r="E220" i="103"/>
  <c r="D220" i="103"/>
  <c r="C220" i="103"/>
  <c r="J219" i="103"/>
  <c r="I219" i="103"/>
  <c r="H219" i="103"/>
  <c r="G219" i="103"/>
  <c r="F219" i="103"/>
  <c r="E219" i="103"/>
  <c r="D219" i="103"/>
  <c r="C219" i="103"/>
  <c r="J218" i="103"/>
  <c r="I218" i="103"/>
  <c r="H218" i="103"/>
  <c r="G218" i="103"/>
  <c r="F218" i="103"/>
  <c r="E218" i="103"/>
  <c r="D218" i="103"/>
  <c r="C218" i="103"/>
  <c r="J217" i="103"/>
  <c r="I217" i="103"/>
  <c r="H217" i="103"/>
  <c r="G217" i="103"/>
  <c r="F217" i="103"/>
  <c r="E217" i="103"/>
  <c r="D217" i="103"/>
  <c r="C217" i="103"/>
  <c r="J216" i="103"/>
  <c r="I216" i="103"/>
  <c r="H216" i="103"/>
  <c r="G216" i="103"/>
  <c r="F216" i="103"/>
  <c r="E216" i="103"/>
  <c r="D216" i="103"/>
  <c r="C216" i="103"/>
  <c r="J215" i="103"/>
  <c r="I215" i="103"/>
  <c r="H215" i="103"/>
  <c r="G215" i="103"/>
  <c r="F215" i="103"/>
  <c r="E215" i="103"/>
  <c r="D215" i="103"/>
  <c r="C215" i="103"/>
  <c r="J214" i="103"/>
  <c r="I214" i="103"/>
  <c r="H214" i="103"/>
  <c r="G214" i="103"/>
  <c r="F214" i="103"/>
  <c r="E214" i="103"/>
  <c r="D214" i="103"/>
  <c r="C214" i="103"/>
  <c r="J213" i="103"/>
  <c r="I213" i="103"/>
  <c r="H213" i="103"/>
  <c r="G213" i="103"/>
  <c r="F213" i="103"/>
  <c r="E213" i="103"/>
  <c r="D213" i="103"/>
  <c r="C213" i="103"/>
  <c r="J212" i="103"/>
  <c r="I212" i="103"/>
  <c r="H212" i="103"/>
  <c r="G212" i="103"/>
  <c r="F212" i="103"/>
  <c r="E212" i="103"/>
  <c r="D212" i="103"/>
  <c r="C212" i="103"/>
  <c r="J211" i="103"/>
  <c r="I211" i="103"/>
  <c r="H211" i="103"/>
  <c r="G211" i="103"/>
  <c r="F211" i="103"/>
  <c r="E211" i="103"/>
  <c r="D211" i="103"/>
  <c r="C211" i="103"/>
  <c r="J210" i="103"/>
  <c r="I210" i="103"/>
  <c r="H210" i="103"/>
  <c r="G210" i="103"/>
  <c r="F210" i="103"/>
  <c r="E210" i="103"/>
  <c r="D210" i="103"/>
  <c r="C210" i="103"/>
  <c r="J209" i="103"/>
  <c r="I209" i="103"/>
  <c r="H209" i="103"/>
  <c r="G209" i="103"/>
  <c r="F209" i="103"/>
  <c r="E209" i="103"/>
  <c r="D209" i="103"/>
  <c r="C209" i="103"/>
  <c r="J208" i="103"/>
  <c r="I208" i="103"/>
  <c r="H208" i="103"/>
  <c r="G208" i="103"/>
  <c r="F208" i="103"/>
  <c r="E208" i="103"/>
  <c r="D208" i="103"/>
  <c r="C208" i="103"/>
  <c r="J207" i="103"/>
  <c r="I207" i="103"/>
  <c r="H207" i="103"/>
  <c r="G207" i="103"/>
  <c r="F207" i="103"/>
  <c r="E207" i="103"/>
  <c r="D207" i="103"/>
  <c r="C207" i="103"/>
  <c r="J206" i="103"/>
  <c r="I206" i="103"/>
  <c r="H206" i="103"/>
  <c r="G206" i="103"/>
  <c r="F206" i="103"/>
  <c r="E206" i="103"/>
  <c r="D206" i="103"/>
  <c r="C206" i="103"/>
  <c r="J205" i="103"/>
  <c r="I205" i="103"/>
  <c r="H205" i="103"/>
  <c r="G205" i="103"/>
  <c r="F205" i="103"/>
  <c r="E205" i="103"/>
  <c r="D205" i="103"/>
  <c r="C205" i="103"/>
  <c r="J204" i="103"/>
  <c r="I204" i="103"/>
  <c r="H204" i="103"/>
  <c r="G204" i="103"/>
  <c r="F204" i="103"/>
  <c r="E204" i="103"/>
  <c r="D204" i="103"/>
  <c r="C204" i="103"/>
  <c r="J203" i="103"/>
  <c r="I203" i="103"/>
  <c r="H203" i="103"/>
  <c r="G203" i="103"/>
  <c r="F203" i="103"/>
  <c r="E203" i="103"/>
  <c r="D203" i="103"/>
  <c r="C203" i="103"/>
  <c r="J202" i="103"/>
  <c r="I202" i="103"/>
  <c r="H202" i="103"/>
  <c r="G202" i="103"/>
  <c r="F202" i="103"/>
  <c r="E202" i="103"/>
  <c r="D202" i="103"/>
  <c r="C202" i="103"/>
  <c r="J201" i="103"/>
  <c r="I201" i="103"/>
  <c r="H201" i="103"/>
  <c r="G201" i="103"/>
  <c r="F201" i="103"/>
  <c r="E201" i="103"/>
  <c r="D201" i="103"/>
  <c r="C201" i="103"/>
  <c r="J200" i="103"/>
  <c r="I200" i="103"/>
  <c r="H200" i="103"/>
  <c r="G200" i="103"/>
  <c r="F200" i="103"/>
  <c r="E200" i="103"/>
  <c r="D200" i="103"/>
  <c r="C200" i="103"/>
  <c r="J199" i="103"/>
  <c r="I199" i="103"/>
  <c r="H199" i="103"/>
  <c r="G199" i="103"/>
  <c r="F199" i="103"/>
  <c r="E199" i="103"/>
  <c r="D199" i="103"/>
  <c r="C199" i="103"/>
  <c r="J198" i="103"/>
  <c r="I198" i="103"/>
  <c r="H198" i="103"/>
  <c r="G198" i="103"/>
  <c r="F198" i="103"/>
  <c r="E198" i="103"/>
  <c r="D198" i="103"/>
  <c r="C198" i="103"/>
  <c r="J197" i="103"/>
  <c r="I197" i="103"/>
  <c r="H197" i="103"/>
  <c r="G197" i="103"/>
  <c r="F197" i="103"/>
  <c r="E197" i="103"/>
  <c r="D197" i="103"/>
  <c r="C197" i="103"/>
  <c r="J196" i="103"/>
  <c r="I196" i="103"/>
  <c r="H196" i="103"/>
  <c r="G196" i="103"/>
  <c r="F196" i="103"/>
  <c r="E196" i="103"/>
  <c r="D196" i="103"/>
  <c r="C196" i="103"/>
  <c r="J195" i="103"/>
  <c r="I195" i="103"/>
  <c r="H195" i="103"/>
  <c r="G195" i="103"/>
  <c r="F195" i="103"/>
  <c r="E195" i="103"/>
  <c r="D195" i="103"/>
  <c r="C195" i="103"/>
  <c r="J194" i="103"/>
  <c r="I194" i="103"/>
  <c r="H194" i="103"/>
  <c r="G194" i="103"/>
  <c r="F194" i="103"/>
  <c r="E194" i="103"/>
  <c r="D194" i="103"/>
  <c r="C194" i="103"/>
  <c r="J193" i="103"/>
  <c r="I193" i="103"/>
  <c r="H193" i="103"/>
  <c r="G193" i="103"/>
  <c r="F193" i="103"/>
  <c r="E193" i="103"/>
  <c r="D193" i="103"/>
  <c r="C193" i="103"/>
  <c r="J192" i="103"/>
  <c r="I192" i="103"/>
  <c r="H192" i="103"/>
  <c r="G192" i="103"/>
  <c r="F192" i="103"/>
  <c r="E192" i="103"/>
  <c r="D192" i="103"/>
  <c r="C192" i="103"/>
  <c r="J190" i="103"/>
  <c r="I190" i="103"/>
  <c r="H190" i="103"/>
  <c r="G190" i="103"/>
  <c r="F190" i="103"/>
  <c r="E190" i="103"/>
  <c r="D190" i="103"/>
  <c r="C190" i="103"/>
  <c r="J189" i="103"/>
  <c r="I189" i="103"/>
  <c r="H189" i="103"/>
  <c r="G189" i="103"/>
  <c r="F189" i="103"/>
  <c r="E189" i="103"/>
  <c r="D189" i="103"/>
  <c r="C189" i="103"/>
  <c r="J188" i="103"/>
  <c r="I188" i="103"/>
  <c r="H188" i="103"/>
  <c r="G188" i="103"/>
  <c r="F188" i="103"/>
  <c r="E188" i="103"/>
  <c r="D188" i="103"/>
  <c r="C188" i="103"/>
  <c r="J187" i="103"/>
  <c r="I187" i="103"/>
  <c r="H187" i="103"/>
  <c r="G187" i="103"/>
  <c r="F187" i="103"/>
  <c r="E187" i="103"/>
  <c r="D187" i="103"/>
  <c r="C187" i="103"/>
  <c r="J186" i="103"/>
  <c r="I186" i="103"/>
  <c r="H186" i="103"/>
  <c r="G186" i="103"/>
  <c r="F186" i="103"/>
  <c r="E186" i="103"/>
  <c r="D186" i="103"/>
  <c r="C186" i="103"/>
  <c r="J185" i="103"/>
  <c r="I185" i="103"/>
  <c r="H185" i="103"/>
  <c r="G185" i="103"/>
  <c r="F185" i="103"/>
  <c r="E185" i="103"/>
  <c r="D185" i="103"/>
  <c r="C185" i="103"/>
  <c r="J184" i="103"/>
  <c r="I184" i="103"/>
  <c r="H184" i="103"/>
  <c r="G184" i="103"/>
  <c r="F184" i="103"/>
  <c r="E184" i="103"/>
  <c r="D184" i="103"/>
  <c r="C184" i="103"/>
  <c r="J183" i="103"/>
  <c r="I183" i="103"/>
  <c r="H183" i="103"/>
  <c r="G183" i="103"/>
  <c r="F183" i="103"/>
  <c r="E183" i="103"/>
  <c r="D183" i="103"/>
  <c r="C183" i="103"/>
  <c r="J182" i="103"/>
  <c r="I182" i="103"/>
  <c r="H182" i="103"/>
  <c r="G182" i="103"/>
  <c r="F182" i="103"/>
  <c r="E182" i="103"/>
  <c r="D182" i="103"/>
  <c r="C182" i="103"/>
  <c r="J181" i="103"/>
  <c r="I181" i="103"/>
  <c r="H181" i="103"/>
  <c r="G181" i="103"/>
  <c r="F181" i="103"/>
  <c r="E181" i="103"/>
  <c r="D181" i="103"/>
  <c r="C181" i="103"/>
  <c r="J180" i="103"/>
  <c r="I180" i="103"/>
  <c r="H180" i="103"/>
  <c r="G180" i="103"/>
  <c r="F180" i="103"/>
  <c r="E180" i="103"/>
  <c r="D180" i="103"/>
  <c r="C180" i="103"/>
  <c r="J179" i="103"/>
  <c r="I179" i="103"/>
  <c r="H179" i="103"/>
  <c r="G179" i="103"/>
  <c r="F179" i="103"/>
  <c r="E179" i="103"/>
  <c r="D179" i="103"/>
  <c r="C179" i="103"/>
  <c r="J178" i="103"/>
  <c r="I178" i="103"/>
  <c r="H178" i="103"/>
  <c r="G178" i="103"/>
  <c r="F178" i="103"/>
  <c r="E178" i="103"/>
  <c r="D178" i="103"/>
  <c r="C178" i="103"/>
  <c r="J177" i="103"/>
  <c r="I177" i="103"/>
  <c r="H177" i="103"/>
  <c r="G177" i="103"/>
  <c r="F177" i="103"/>
  <c r="E177" i="103"/>
  <c r="D177" i="103"/>
  <c r="C177" i="103"/>
  <c r="J176" i="103"/>
  <c r="I176" i="103"/>
  <c r="H176" i="103"/>
  <c r="G176" i="103"/>
  <c r="F176" i="103"/>
  <c r="E176" i="103"/>
  <c r="D176" i="103"/>
  <c r="C176" i="103"/>
  <c r="J175" i="103"/>
  <c r="I175" i="103"/>
  <c r="H175" i="103"/>
  <c r="G175" i="103"/>
  <c r="F175" i="103"/>
  <c r="E175" i="103"/>
  <c r="D175" i="103"/>
  <c r="C175" i="103"/>
  <c r="J174" i="103"/>
  <c r="I174" i="103"/>
  <c r="H174" i="103"/>
  <c r="G174" i="103"/>
  <c r="F174" i="103"/>
  <c r="E174" i="103"/>
  <c r="D174" i="103"/>
  <c r="C174" i="103"/>
  <c r="J173" i="103"/>
  <c r="I173" i="103"/>
  <c r="H173" i="103"/>
  <c r="G173" i="103"/>
  <c r="F173" i="103"/>
  <c r="E173" i="103"/>
  <c r="D173" i="103"/>
  <c r="C173" i="103"/>
  <c r="J172" i="103"/>
  <c r="I172" i="103"/>
  <c r="H172" i="103"/>
  <c r="G172" i="103"/>
  <c r="F172" i="103"/>
  <c r="E172" i="103"/>
  <c r="D172" i="103"/>
  <c r="C172" i="103"/>
  <c r="J171" i="103"/>
  <c r="I171" i="103"/>
  <c r="H171" i="103"/>
  <c r="G171" i="103"/>
  <c r="F171" i="103"/>
  <c r="E171" i="103"/>
  <c r="D171" i="103"/>
  <c r="C171" i="103"/>
  <c r="J170" i="103"/>
  <c r="I170" i="103"/>
  <c r="H170" i="103"/>
  <c r="G170" i="103"/>
  <c r="F170" i="103"/>
  <c r="E170" i="103"/>
  <c r="D170" i="103"/>
  <c r="C170" i="103"/>
  <c r="J169" i="103"/>
  <c r="I169" i="103"/>
  <c r="H169" i="103"/>
  <c r="G169" i="103"/>
  <c r="F169" i="103"/>
  <c r="E169" i="103"/>
  <c r="D169" i="103"/>
  <c r="C169" i="103"/>
  <c r="J168" i="103"/>
  <c r="I168" i="103"/>
  <c r="H168" i="103"/>
  <c r="G168" i="103"/>
  <c r="F168" i="103"/>
  <c r="E168" i="103"/>
  <c r="D168" i="103"/>
  <c r="C168" i="103"/>
  <c r="J167" i="103"/>
  <c r="I167" i="103"/>
  <c r="H167" i="103"/>
  <c r="G167" i="103"/>
  <c r="F167" i="103"/>
  <c r="E167" i="103"/>
  <c r="D167" i="103"/>
  <c r="C167" i="103"/>
  <c r="J166" i="103"/>
  <c r="I166" i="103"/>
  <c r="H166" i="103"/>
  <c r="G166" i="103"/>
  <c r="F166" i="103"/>
  <c r="E166" i="103"/>
  <c r="D166" i="103"/>
  <c r="C166" i="103"/>
  <c r="J165" i="103"/>
  <c r="I165" i="103"/>
  <c r="H165" i="103"/>
  <c r="G165" i="103"/>
  <c r="F165" i="103"/>
  <c r="E165" i="103"/>
  <c r="D165" i="103"/>
  <c r="C165" i="103"/>
  <c r="J164" i="103"/>
  <c r="I164" i="103"/>
  <c r="H164" i="103"/>
  <c r="G164" i="103"/>
  <c r="F164" i="103"/>
  <c r="E164" i="103"/>
  <c r="D164" i="103"/>
  <c r="C164" i="103"/>
  <c r="J163" i="103"/>
  <c r="I163" i="103"/>
  <c r="H163" i="103"/>
  <c r="G163" i="103"/>
  <c r="F163" i="103"/>
  <c r="E163" i="103"/>
  <c r="D163" i="103"/>
  <c r="C163" i="103"/>
  <c r="J162" i="103"/>
  <c r="I162" i="103"/>
  <c r="H162" i="103"/>
  <c r="G162" i="103"/>
  <c r="F162" i="103"/>
  <c r="E162" i="103"/>
  <c r="D162" i="103"/>
  <c r="C162" i="103"/>
  <c r="J161" i="103"/>
  <c r="I161" i="103"/>
  <c r="H161" i="103"/>
  <c r="G161" i="103"/>
  <c r="F161" i="103"/>
  <c r="E161" i="103"/>
  <c r="D161" i="103"/>
  <c r="C161" i="103"/>
  <c r="J159" i="103"/>
  <c r="I159" i="103"/>
  <c r="H159" i="103"/>
  <c r="G159" i="103"/>
  <c r="F159" i="103"/>
  <c r="E159" i="103"/>
  <c r="D159" i="103"/>
  <c r="C159" i="103"/>
  <c r="J158" i="103"/>
  <c r="I158" i="103"/>
  <c r="H158" i="103"/>
  <c r="G158" i="103"/>
  <c r="F158" i="103"/>
  <c r="E158" i="103"/>
  <c r="D158" i="103"/>
  <c r="C158" i="103"/>
  <c r="J157" i="103"/>
  <c r="I157" i="103"/>
  <c r="H157" i="103"/>
  <c r="G157" i="103"/>
  <c r="F157" i="103"/>
  <c r="E157" i="103"/>
  <c r="D157" i="103"/>
  <c r="C157" i="103"/>
  <c r="J156" i="103"/>
  <c r="I156" i="103"/>
  <c r="H156" i="103"/>
  <c r="G156" i="103"/>
  <c r="F156" i="103"/>
  <c r="E156" i="103"/>
  <c r="D156" i="103"/>
  <c r="C156" i="103"/>
  <c r="J155" i="103"/>
  <c r="I155" i="103"/>
  <c r="H155" i="103"/>
  <c r="G155" i="103"/>
  <c r="F155" i="103"/>
  <c r="E155" i="103"/>
  <c r="D155" i="103"/>
  <c r="C155" i="103"/>
  <c r="J154" i="103"/>
  <c r="I154" i="103"/>
  <c r="H154" i="103"/>
  <c r="G154" i="103"/>
  <c r="F154" i="103"/>
  <c r="E154" i="103"/>
  <c r="D154" i="103"/>
  <c r="C154" i="103"/>
  <c r="J153" i="103"/>
  <c r="I153" i="103"/>
  <c r="H153" i="103"/>
  <c r="G153" i="103"/>
  <c r="F153" i="103"/>
  <c r="E153" i="103"/>
  <c r="D153" i="103"/>
  <c r="C153" i="103"/>
  <c r="J152" i="103"/>
  <c r="I152" i="103"/>
  <c r="H152" i="103"/>
  <c r="G152" i="103"/>
  <c r="F152" i="103"/>
  <c r="E152" i="103"/>
  <c r="D152" i="103"/>
  <c r="C152" i="103"/>
  <c r="J151" i="103"/>
  <c r="I151" i="103"/>
  <c r="H151" i="103"/>
  <c r="G151" i="103"/>
  <c r="F151" i="103"/>
  <c r="E151" i="103"/>
  <c r="D151" i="103"/>
  <c r="C151" i="103"/>
  <c r="J150" i="103"/>
  <c r="I150" i="103"/>
  <c r="H150" i="103"/>
  <c r="G150" i="103"/>
  <c r="F150" i="103"/>
  <c r="E150" i="103"/>
  <c r="D150" i="103"/>
  <c r="C150" i="103"/>
  <c r="J149" i="103"/>
  <c r="I149" i="103"/>
  <c r="H149" i="103"/>
  <c r="G149" i="103"/>
  <c r="F149" i="103"/>
  <c r="E149" i="103"/>
  <c r="D149" i="103"/>
  <c r="C149" i="103"/>
  <c r="J148" i="103"/>
  <c r="I148" i="103"/>
  <c r="H148" i="103"/>
  <c r="G148" i="103"/>
  <c r="F148" i="103"/>
  <c r="E148" i="103"/>
  <c r="D148" i="103"/>
  <c r="C148" i="103"/>
  <c r="J147" i="103"/>
  <c r="I147" i="103"/>
  <c r="H147" i="103"/>
  <c r="G147" i="103"/>
  <c r="F147" i="103"/>
  <c r="E147" i="103"/>
  <c r="D147" i="103"/>
  <c r="C147" i="103"/>
  <c r="J146" i="103"/>
  <c r="I146" i="103"/>
  <c r="H146" i="103"/>
  <c r="G146" i="103"/>
  <c r="F146" i="103"/>
  <c r="E146" i="103"/>
  <c r="D146" i="103"/>
  <c r="C146" i="103"/>
  <c r="J145" i="103"/>
  <c r="I145" i="103"/>
  <c r="H145" i="103"/>
  <c r="G145" i="103"/>
  <c r="F145" i="103"/>
  <c r="E145" i="103"/>
  <c r="D145" i="103"/>
  <c r="C145" i="103"/>
  <c r="J144" i="103"/>
  <c r="I144" i="103"/>
  <c r="H144" i="103"/>
  <c r="G144" i="103"/>
  <c r="F144" i="103"/>
  <c r="E144" i="103"/>
  <c r="D144" i="103"/>
  <c r="C144" i="103"/>
  <c r="J143" i="103"/>
  <c r="I143" i="103"/>
  <c r="H143" i="103"/>
  <c r="G143" i="103"/>
  <c r="F143" i="103"/>
  <c r="E143" i="103"/>
  <c r="D143" i="103"/>
  <c r="C143" i="103"/>
  <c r="J142" i="103"/>
  <c r="I142" i="103"/>
  <c r="H142" i="103"/>
  <c r="G142" i="103"/>
  <c r="F142" i="103"/>
  <c r="E142" i="103"/>
  <c r="D142" i="103"/>
  <c r="C142" i="103"/>
  <c r="J141" i="103"/>
  <c r="I141" i="103"/>
  <c r="H141" i="103"/>
  <c r="G141" i="103"/>
  <c r="F141" i="103"/>
  <c r="E141" i="103"/>
  <c r="D141" i="103"/>
  <c r="C141" i="103"/>
  <c r="J140" i="103"/>
  <c r="I140" i="103"/>
  <c r="H140" i="103"/>
  <c r="G140" i="103"/>
  <c r="F140" i="103"/>
  <c r="E140" i="103"/>
  <c r="D140" i="103"/>
  <c r="C140" i="103"/>
  <c r="J139" i="103"/>
  <c r="I139" i="103"/>
  <c r="H139" i="103"/>
  <c r="G139" i="103"/>
  <c r="F139" i="103"/>
  <c r="E139" i="103"/>
  <c r="D139" i="103"/>
  <c r="C139" i="103"/>
  <c r="J138" i="103"/>
  <c r="I138" i="103"/>
  <c r="H138" i="103"/>
  <c r="G138" i="103"/>
  <c r="F138" i="103"/>
  <c r="E138" i="103"/>
  <c r="D138" i="103"/>
  <c r="C138" i="103"/>
  <c r="J137" i="103"/>
  <c r="I137" i="103"/>
  <c r="H137" i="103"/>
  <c r="G137" i="103"/>
  <c r="F137" i="103"/>
  <c r="E137" i="103"/>
  <c r="D137" i="103"/>
  <c r="C137" i="103"/>
  <c r="J136" i="103"/>
  <c r="I136" i="103"/>
  <c r="H136" i="103"/>
  <c r="G136" i="103"/>
  <c r="F136" i="103"/>
  <c r="E136" i="103"/>
  <c r="D136" i="103"/>
  <c r="C136" i="103"/>
  <c r="J135" i="103"/>
  <c r="I135" i="103"/>
  <c r="H135" i="103"/>
  <c r="G135" i="103"/>
  <c r="F135" i="103"/>
  <c r="E135" i="103"/>
  <c r="D135" i="103"/>
  <c r="C135" i="103"/>
  <c r="J134" i="103"/>
  <c r="I134" i="103"/>
  <c r="H134" i="103"/>
  <c r="G134" i="103"/>
  <c r="F134" i="103"/>
  <c r="E134" i="103"/>
  <c r="D134" i="103"/>
  <c r="C134" i="103"/>
  <c r="J133" i="103"/>
  <c r="I133" i="103"/>
  <c r="H133" i="103"/>
  <c r="G133" i="103"/>
  <c r="F133" i="103"/>
  <c r="E133" i="103"/>
  <c r="D133" i="103"/>
  <c r="C133" i="103"/>
  <c r="J132" i="103"/>
  <c r="I132" i="103"/>
  <c r="H132" i="103"/>
  <c r="G132" i="103"/>
  <c r="F132" i="103"/>
  <c r="E132" i="103"/>
  <c r="D132" i="103"/>
  <c r="C132" i="103"/>
  <c r="J131" i="103"/>
  <c r="I131" i="103"/>
  <c r="H131" i="103"/>
  <c r="G131" i="103"/>
  <c r="F131" i="103"/>
  <c r="E131" i="103"/>
  <c r="D131" i="103"/>
  <c r="C131" i="103"/>
  <c r="J130" i="103"/>
  <c r="I130" i="103"/>
  <c r="H130" i="103"/>
  <c r="G130" i="103"/>
  <c r="F130" i="103"/>
  <c r="E130" i="103"/>
  <c r="D130" i="103"/>
  <c r="C130" i="103"/>
  <c r="I128" i="103"/>
  <c r="H128" i="103"/>
  <c r="G128" i="103"/>
  <c r="F128" i="103"/>
  <c r="E128" i="103"/>
  <c r="D128" i="103"/>
  <c r="C128" i="103"/>
  <c r="I127" i="103"/>
  <c r="H127" i="103"/>
  <c r="G127" i="103"/>
  <c r="F127" i="103"/>
  <c r="E127" i="103"/>
  <c r="D127" i="103"/>
  <c r="C127" i="103"/>
  <c r="I126" i="103"/>
  <c r="H126" i="103"/>
  <c r="G126" i="103"/>
  <c r="F126" i="103"/>
  <c r="E126" i="103"/>
  <c r="D126" i="103"/>
  <c r="C126" i="103"/>
  <c r="I125" i="103"/>
  <c r="H125" i="103"/>
  <c r="G125" i="103"/>
  <c r="F125" i="103"/>
  <c r="E125" i="103"/>
  <c r="D125" i="103"/>
  <c r="C125" i="103"/>
  <c r="I124" i="103"/>
  <c r="H124" i="103"/>
  <c r="G124" i="103"/>
  <c r="F124" i="103"/>
  <c r="E124" i="103"/>
  <c r="D124" i="103"/>
  <c r="C124" i="103"/>
  <c r="I123" i="103"/>
  <c r="H123" i="103"/>
  <c r="G123" i="103"/>
  <c r="F123" i="103"/>
  <c r="E123" i="103"/>
  <c r="D123" i="103"/>
  <c r="C123" i="103"/>
  <c r="I122" i="103"/>
  <c r="H122" i="103"/>
  <c r="G122" i="103"/>
  <c r="F122" i="103"/>
  <c r="E122" i="103"/>
  <c r="D122" i="103"/>
  <c r="C122" i="103"/>
  <c r="I121" i="103"/>
  <c r="H121" i="103"/>
  <c r="G121" i="103"/>
  <c r="F121" i="103"/>
  <c r="E121" i="103"/>
  <c r="D121" i="103"/>
  <c r="C121" i="103"/>
  <c r="I120" i="103"/>
  <c r="H120" i="103"/>
  <c r="G120" i="103"/>
  <c r="F120" i="103"/>
  <c r="E120" i="103"/>
  <c r="D120" i="103"/>
  <c r="C120" i="103"/>
  <c r="I119" i="103"/>
  <c r="H119" i="103"/>
  <c r="G119" i="103"/>
  <c r="F119" i="103"/>
  <c r="E119" i="103"/>
  <c r="D119" i="103"/>
  <c r="C119" i="103"/>
  <c r="I118" i="103"/>
  <c r="H118" i="103"/>
  <c r="G118" i="103"/>
  <c r="F118" i="103"/>
  <c r="E118" i="103"/>
  <c r="D118" i="103"/>
  <c r="C118" i="103"/>
  <c r="I117" i="103"/>
  <c r="H117" i="103"/>
  <c r="G117" i="103"/>
  <c r="F117" i="103"/>
  <c r="E117" i="103"/>
  <c r="D117" i="103"/>
  <c r="C117" i="103"/>
  <c r="I116" i="103"/>
  <c r="H116" i="103"/>
  <c r="G116" i="103"/>
  <c r="F116" i="103"/>
  <c r="E116" i="103"/>
  <c r="D116" i="103"/>
  <c r="C116" i="103"/>
  <c r="I115" i="103"/>
  <c r="H115" i="103"/>
  <c r="G115" i="103"/>
  <c r="F115" i="103"/>
  <c r="E115" i="103"/>
  <c r="D115" i="103"/>
  <c r="C115" i="103"/>
  <c r="I114" i="103"/>
  <c r="H114" i="103"/>
  <c r="G114" i="103"/>
  <c r="F114" i="103"/>
  <c r="E114" i="103"/>
  <c r="D114" i="103"/>
  <c r="C114" i="103"/>
  <c r="I113" i="103"/>
  <c r="H113" i="103"/>
  <c r="G113" i="103"/>
  <c r="F113" i="103"/>
  <c r="E113" i="103"/>
  <c r="D113" i="103"/>
  <c r="C113" i="103"/>
  <c r="I112" i="103"/>
  <c r="H112" i="103"/>
  <c r="G112" i="103"/>
  <c r="F112" i="103"/>
  <c r="E112" i="103"/>
  <c r="D112" i="103"/>
  <c r="C112" i="103"/>
  <c r="I111" i="103"/>
  <c r="H111" i="103"/>
  <c r="G111" i="103"/>
  <c r="F111" i="103"/>
  <c r="E111" i="103"/>
  <c r="D111" i="103"/>
  <c r="C111" i="103"/>
  <c r="I110" i="103"/>
  <c r="H110" i="103"/>
  <c r="G110" i="103"/>
  <c r="F110" i="103"/>
  <c r="E110" i="103"/>
  <c r="D110" i="103"/>
  <c r="C110" i="103"/>
  <c r="I109" i="103"/>
  <c r="H109" i="103"/>
  <c r="G109" i="103"/>
  <c r="F109" i="103"/>
  <c r="E109" i="103"/>
  <c r="D109" i="103"/>
  <c r="C109" i="103"/>
  <c r="I108" i="103"/>
  <c r="H108" i="103"/>
  <c r="G108" i="103"/>
  <c r="F108" i="103"/>
  <c r="E108" i="103"/>
  <c r="D108" i="103"/>
  <c r="C108" i="103"/>
  <c r="I107" i="103"/>
  <c r="H107" i="103"/>
  <c r="G107" i="103"/>
  <c r="F107" i="103"/>
  <c r="E107" i="103"/>
  <c r="D107" i="103"/>
  <c r="C107" i="103"/>
  <c r="I106" i="103"/>
  <c r="H106" i="103"/>
  <c r="G106" i="103"/>
  <c r="F106" i="103"/>
  <c r="E106" i="103"/>
  <c r="D106" i="103"/>
  <c r="C106" i="103"/>
  <c r="I105" i="103"/>
  <c r="H105" i="103"/>
  <c r="G105" i="103"/>
  <c r="F105" i="103"/>
  <c r="E105" i="103"/>
  <c r="D105" i="103"/>
  <c r="C105" i="103"/>
  <c r="I104" i="103"/>
  <c r="H104" i="103"/>
  <c r="G104" i="103"/>
  <c r="F104" i="103"/>
  <c r="E104" i="103"/>
  <c r="D104" i="103"/>
  <c r="C104" i="103"/>
  <c r="I103" i="103"/>
  <c r="H103" i="103"/>
  <c r="G103" i="103"/>
  <c r="F103" i="103"/>
  <c r="E103" i="103"/>
  <c r="D103" i="103"/>
  <c r="C103" i="103"/>
  <c r="I102" i="103"/>
  <c r="H102" i="103"/>
  <c r="G102" i="103"/>
  <c r="F102" i="103"/>
  <c r="E102" i="103"/>
  <c r="D102" i="103"/>
  <c r="C102" i="103"/>
  <c r="I101" i="103"/>
  <c r="H101" i="103"/>
  <c r="G101" i="103"/>
  <c r="F101" i="103"/>
  <c r="E101" i="103"/>
  <c r="D101" i="103"/>
  <c r="C101" i="103"/>
  <c r="I100" i="103"/>
  <c r="H100" i="103"/>
  <c r="G100" i="103"/>
  <c r="F100" i="103"/>
  <c r="E100" i="103"/>
  <c r="D100" i="103"/>
  <c r="C100" i="103"/>
  <c r="I99" i="103"/>
  <c r="H99" i="103"/>
  <c r="G99" i="103"/>
  <c r="F99" i="103"/>
  <c r="E99" i="103"/>
  <c r="D99" i="103"/>
  <c r="C99" i="103"/>
  <c r="J97" i="103"/>
  <c r="I97" i="103"/>
  <c r="H97" i="103"/>
  <c r="G97" i="103"/>
  <c r="F97" i="103"/>
  <c r="E97" i="103"/>
  <c r="D97" i="103"/>
  <c r="C97" i="103"/>
  <c r="J96" i="103"/>
  <c r="I96" i="103"/>
  <c r="H96" i="103"/>
  <c r="G96" i="103"/>
  <c r="F96" i="103"/>
  <c r="E96" i="103"/>
  <c r="D96" i="103"/>
  <c r="C96" i="103"/>
  <c r="J95" i="103"/>
  <c r="I95" i="103"/>
  <c r="H95" i="103"/>
  <c r="G95" i="103"/>
  <c r="F95" i="103"/>
  <c r="E95" i="103"/>
  <c r="D95" i="103"/>
  <c r="C95" i="103"/>
  <c r="J94" i="103"/>
  <c r="I94" i="103"/>
  <c r="H94" i="103"/>
  <c r="G94" i="103"/>
  <c r="F94" i="103"/>
  <c r="E94" i="103"/>
  <c r="D94" i="103"/>
  <c r="C94" i="103"/>
  <c r="J93" i="103"/>
  <c r="I93" i="103"/>
  <c r="H93" i="103"/>
  <c r="G93" i="103"/>
  <c r="F93" i="103"/>
  <c r="E93" i="103"/>
  <c r="D93" i="103"/>
  <c r="C93" i="103"/>
  <c r="J92" i="103"/>
  <c r="I92" i="103"/>
  <c r="H92" i="103"/>
  <c r="G92" i="103"/>
  <c r="F92" i="103"/>
  <c r="E92" i="103"/>
  <c r="D92" i="103"/>
  <c r="C92" i="103"/>
  <c r="J91" i="103"/>
  <c r="I91" i="103"/>
  <c r="H91" i="103"/>
  <c r="G91" i="103"/>
  <c r="F91" i="103"/>
  <c r="E91" i="103"/>
  <c r="D91" i="103"/>
  <c r="C91" i="103"/>
  <c r="J90" i="103"/>
  <c r="I90" i="103"/>
  <c r="H90" i="103"/>
  <c r="G90" i="103"/>
  <c r="F90" i="103"/>
  <c r="E90" i="103"/>
  <c r="D90" i="103"/>
  <c r="C90" i="103"/>
  <c r="J89" i="103"/>
  <c r="I89" i="103"/>
  <c r="H89" i="103"/>
  <c r="G89" i="103"/>
  <c r="F89" i="103"/>
  <c r="E89" i="103"/>
  <c r="D89" i="103"/>
  <c r="C89" i="103"/>
  <c r="J88" i="103"/>
  <c r="I88" i="103"/>
  <c r="H88" i="103"/>
  <c r="G88" i="103"/>
  <c r="F88" i="103"/>
  <c r="E88" i="103"/>
  <c r="D88" i="103"/>
  <c r="C88" i="103"/>
  <c r="J87" i="103"/>
  <c r="I87" i="103"/>
  <c r="H87" i="103"/>
  <c r="G87" i="103"/>
  <c r="F87" i="103"/>
  <c r="E87" i="103"/>
  <c r="D87" i="103"/>
  <c r="C87" i="103"/>
  <c r="J86" i="103"/>
  <c r="I86" i="103"/>
  <c r="H86" i="103"/>
  <c r="G86" i="103"/>
  <c r="F86" i="103"/>
  <c r="E86" i="103"/>
  <c r="D86" i="103"/>
  <c r="C86" i="103"/>
  <c r="J85" i="103"/>
  <c r="I85" i="103"/>
  <c r="H85" i="103"/>
  <c r="G85" i="103"/>
  <c r="F85" i="103"/>
  <c r="E85" i="103"/>
  <c r="D85" i="103"/>
  <c r="C85" i="103"/>
  <c r="J84" i="103"/>
  <c r="I84" i="103"/>
  <c r="H84" i="103"/>
  <c r="G84" i="103"/>
  <c r="F84" i="103"/>
  <c r="E84" i="103"/>
  <c r="D84" i="103"/>
  <c r="C84" i="103"/>
  <c r="J83" i="103"/>
  <c r="I83" i="103"/>
  <c r="H83" i="103"/>
  <c r="G83" i="103"/>
  <c r="F83" i="103"/>
  <c r="E83" i="103"/>
  <c r="D83" i="103"/>
  <c r="C83" i="103"/>
  <c r="J82" i="103"/>
  <c r="I82" i="103"/>
  <c r="H82" i="103"/>
  <c r="G82" i="103"/>
  <c r="F82" i="103"/>
  <c r="E82" i="103"/>
  <c r="D82" i="103"/>
  <c r="C82" i="103"/>
  <c r="J81" i="103"/>
  <c r="I81" i="103"/>
  <c r="H81" i="103"/>
  <c r="G81" i="103"/>
  <c r="F81" i="103"/>
  <c r="E81" i="103"/>
  <c r="D81" i="103"/>
  <c r="C81" i="103"/>
  <c r="J80" i="103"/>
  <c r="I80" i="103"/>
  <c r="H80" i="103"/>
  <c r="G80" i="103"/>
  <c r="F80" i="103"/>
  <c r="E80" i="103"/>
  <c r="D80" i="103"/>
  <c r="C80" i="103"/>
  <c r="J79" i="103"/>
  <c r="I79" i="103"/>
  <c r="H79" i="103"/>
  <c r="G79" i="103"/>
  <c r="F79" i="103"/>
  <c r="E79" i="103"/>
  <c r="D79" i="103"/>
  <c r="C79" i="103"/>
  <c r="J78" i="103"/>
  <c r="I78" i="103"/>
  <c r="H78" i="103"/>
  <c r="G78" i="103"/>
  <c r="F78" i="103"/>
  <c r="E78" i="103"/>
  <c r="D78" i="103"/>
  <c r="C78" i="103"/>
  <c r="J77" i="103"/>
  <c r="I77" i="103"/>
  <c r="H77" i="103"/>
  <c r="G77" i="103"/>
  <c r="F77" i="103"/>
  <c r="E77" i="103"/>
  <c r="D77" i="103"/>
  <c r="C77" i="103"/>
  <c r="J76" i="103"/>
  <c r="I76" i="103"/>
  <c r="H76" i="103"/>
  <c r="G76" i="103"/>
  <c r="F76" i="103"/>
  <c r="E76" i="103"/>
  <c r="D76" i="103"/>
  <c r="C76" i="103"/>
  <c r="J75" i="103"/>
  <c r="I75" i="103"/>
  <c r="H75" i="103"/>
  <c r="G75" i="103"/>
  <c r="F75" i="103"/>
  <c r="E75" i="103"/>
  <c r="D75" i="103"/>
  <c r="C75" i="103"/>
  <c r="J74" i="103"/>
  <c r="I74" i="103"/>
  <c r="H74" i="103"/>
  <c r="G74" i="103"/>
  <c r="F74" i="103"/>
  <c r="E74" i="103"/>
  <c r="D74" i="103"/>
  <c r="C74" i="103"/>
  <c r="J73" i="103"/>
  <c r="I73" i="103"/>
  <c r="H73" i="103"/>
  <c r="G73" i="103"/>
  <c r="F73" i="103"/>
  <c r="E73" i="103"/>
  <c r="D73" i="103"/>
  <c r="C73" i="103"/>
  <c r="J72" i="103"/>
  <c r="I72" i="103"/>
  <c r="H72" i="103"/>
  <c r="G72" i="103"/>
  <c r="F72" i="103"/>
  <c r="E72" i="103"/>
  <c r="D72" i="103"/>
  <c r="C72" i="103"/>
  <c r="J71" i="103"/>
  <c r="I71" i="103"/>
  <c r="H71" i="103"/>
  <c r="G71" i="103"/>
  <c r="F71" i="103"/>
  <c r="E71" i="103"/>
  <c r="D71" i="103"/>
  <c r="C71" i="103"/>
  <c r="J70" i="103"/>
  <c r="I70" i="103"/>
  <c r="H70" i="103"/>
  <c r="G70" i="103"/>
  <c r="F70" i="103"/>
  <c r="E70" i="103"/>
  <c r="D70" i="103"/>
  <c r="C70" i="103"/>
  <c r="J69" i="103"/>
  <c r="I69" i="103"/>
  <c r="H69" i="103"/>
  <c r="G69" i="103"/>
  <c r="F69" i="103"/>
  <c r="E69" i="103"/>
  <c r="D69" i="103"/>
  <c r="C69" i="103"/>
  <c r="J68" i="103"/>
  <c r="I68" i="103"/>
  <c r="H68" i="103"/>
  <c r="G68" i="103"/>
  <c r="F68" i="103"/>
  <c r="E68" i="103"/>
  <c r="D68" i="103"/>
  <c r="C68" i="103"/>
  <c r="W6" i="3" s="1"/>
  <c r="C6" i="103"/>
  <c r="W4" i="3" s="1"/>
  <c r="G4" i="3"/>
  <c r="O12" i="3" s="1"/>
  <c r="X12" i="3" l="1"/>
  <c r="O5" i="3"/>
  <c r="C14" i="108" s="1"/>
  <c r="S5" i="3"/>
  <c r="E14" i="108" s="1"/>
  <c r="X11" i="3"/>
  <c r="W8" i="3"/>
  <c r="N6" i="65"/>
  <c r="N37" i="65"/>
  <c r="N68" i="65"/>
  <c r="N99" i="65"/>
  <c r="N130" i="65"/>
  <c r="N161" i="65"/>
  <c r="N192" i="65"/>
  <c r="N254" i="65"/>
  <c r="N347" i="65"/>
  <c r="N223" i="65"/>
  <c r="P40" i="3"/>
  <c r="N285" i="65"/>
  <c r="P42" i="3"/>
  <c r="N316" i="65"/>
  <c r="X5" i="3"/>
  <c r="X7" i="3"/>
  <c r="V12" i="3"/>
  <c r="V13" i="3"/>
  <c r="V9" i="3"/>
  <c r="V5" i="3"/>
  <c r="V14" i="3"/>
  <c r="V10" i="3"/>
  <c r="V6" i="3"/>
  <c r="V15" i="3"/>
  <c r="V11" i="3"/>
  <c r="V7" i="3"/>
  <c r="V8" i="3"/>
  <c r="V4" i="3"/>
  <c r="W12" i="3"/>
  <c r="X43" i="3"/>
  <c r="W14" i="3"/>
  <c r="W5" i="3"/>
  <c r="X15" i="3"/>
  <c r="X9" i="3"/>
  <c r="X10" i="3"/>
  <c r="X13" i="3"/>
  <c r="X4" i="3"/>
  <c r="X8" i="3"/>
  <c r="W7" i="3"/>
  <c r="W13" i="3"/>
  <c r="W11" i="3"/>
  <c r="W10" i="3"/>
  <c r="W9" i="3"/>
  <c r="X6" i="3"/>
  <c r="W21" i="3"/>
  <c r="W23" i="3"/>
  <c r="W25" i="3"/>
  <c r="W27" i="3"/>
  <c r="W29" i="3"/>
  <c r="W31" i="3"/>
  <c r="W33" i="3"/>
  <c r="W35" i="3"/>
  <c r="W37" i="3"/>
  <c r="W39" i="3"/>
  <c r="W41" i="3"/>
  <c r="W43" i="3"/>
  <c r="S21" i="3"/>
  <c r="S23" i="3"/>
  <c r="S25" i="3"/>
  <c r="S27" i="3"/>
  <c r="S29" i="3"/>
  <c r="S31" i="3"/>
  <c r="S33" i="3"/>
  <c r="S35" i="3"/>
  <c r="S37" i="3"/>
  <c r="S39" i="3"/>
  <c r="S41" i="3"/>
  <c r="S43" i="3"/>
  <c r="R23" i="3"/>
  <c r="V23" i="3"/>
  <c r="R27" i="3"/>
  <c r="V27" i="3"/>
  <c r="R31" i="3"/>
  <c r="V31" i="3"/>
  <c r="R35" i="3"/>
  <c r="V35" i="3"/>
  <c r="R39" i="3"/>
  <c r="V39" i="3"/>
  <c r="R43" i="3"/>
  <c r="V43" i="3"/>
  <c r="Q21" i="3"/>
  <c r="U21" i="3"/>
  <c r="Y21" i="3"/>
  <c r="Q23" i="3"/>
  <c r="U23" i="3"/>
  <c r="Y23" i="3"/>
  <c r="Q25" i="3"/>
  <c r="U25" i="3"/>
  <c r="Y25" i="3"/>
  <c r="Q27" i="3"/>
  <c r="U27" i="3"/>
  <c r="Y27" i="3"/>
  <c r="Q29" i="3"/>
  <c r="U29" i="3"/>
  <c r="Y29" i="3"/>
  <c r="Q31" i="3"/>
  <c r="U31" i="3"/>
  <c r="Y31" i="3"/>
  <c r="Q33" i="3"/>
  <c r="U33" i="3"/>
  <c r="Y33" i="3"/>
  <c r="Q35" i="3"/>
  <c r="U35" i="3"/>
  <c r="Y35" i="3"/>
  <c r="Q37" i="3"/>
  <c r="U37" i="3"/>
  <c r="Y37" i="3"/>
  <c r="Q39" i="3"/>
  <c r="U39" i="3"/>
  <c r="Y39" i="3"/>
  <c r="Q41" i="3"/>
  <c r="U41" i="3"/>
  <c r="Y41" i="3"/>
  <c r="Q43" i="3"/>
  <c r="U43" i="3"/>
  <c r="Y43" i="3"/>
  <c r="R21" i="3"/>
  <c r="V21" i="3"/>
  <c r="R25" i="3"/>
  <c r="V25" i="3"/>
  <c r="R29" i="3"/>
  <c r="V29" i="3"/>
  <c r="R33" i="3"/>
  <c r="V33" i="3"/>
  <c r="R37" i="3"/>
  <c r="V37" i="3"/>
  <c r="R41" i="3"/>
  <c r="V41" i="3"/>
  <c r="P21" i="3"/>
  <c r="T21" i="3"/>
  <c r="X21" i="3"/>
  <c r="P23" i="3"/>
  <c r="T23" i="3"/>
  <c r="X23" i="3"/>
  <c r="P25" i="3"/>
  <c r="T25" i="3"/>
  <c r="X25" i="3"/>
  <c r="P27" i="3"/>
  <c r="T27" i="3"/>
  <c r="X27" i="3"/>
  <c r="P29" i="3"/>
  <c r="T29" i="3"/>
  <c r="X29" i="3"/>
  <c r="P31" i="3"/>
  <c r="T31" i="3"/>
  <c r="X31" i="3"/>
  <c r="P33" i="3"/>
  <c r="T33" i="3"/>
  <c r="X33" i="3"/>
  <c r="P35" i="3"/>
  <c r="T35" i="3"/>
  <c r="X35" i="3"/>
  <c r="P37" i="3"/>
  <c r="T37" i="3"/>
  <c r="X37" i="3"/>
  <c r="P39" i="3"/>
  <c r="T39" i="3"/>
  <c r="X39" i="3"/>
  <c r="P41" i="3"/>
  <c r="T41" i="3"/>
  <c r="X41" i="3"/>
  <c r="P43" i="3"/>
  <c r="T43" i="3"/>
  <c r="O13" i="3"/>
  <c r="R4" i="3"/>
  <c r="R7" i="3"/>
  <c r="O8" i="3"/>
  <c r="S8" i="3"/>
  <c r="E17" i="108" s="1"/>
  <c r="Q9" i="3"/>
  <c r="O10" i="3"/>
  <c r="S10" i="3"/>
  <c r="E19" i="108" s="1"/>
  <c r="Q11" i="3"/>
  <c r="S12" i="3"/>
  <c r="E21" i="108" s="1"/>
  <c r="Q13" i="3"/>
  <c r="U4" i="3"/>
  <c r="Q6" i="3"/>
  <c r="Q7" i="3"/>
  <c r="T11" i="3"/>
  <c r="F20" i="108" s="1"/>
  <c r="R12" i="3"/>
  <c r="T13" i="3"/>
  <c r="F22" i="108" s="1"/>
  <c r="P4" i="3"/>
  <c r="T4" i="3"/>
  <c r="R5" i="3"/>
  <c r="P6" i="3"/>
  <c r="D15" i="108" s="1"/>
  <c r="T6" i="3"/>
  <c r="F15" i="108" s="1"/>
  <c r="P7" i="3"/>
  <c r="D16" i="108" s="1"/>
  <c r="T7" i="3"/>
  <c r="F16" i="108" s="1"/>
  <c r="Q8" i="3"/>
  <c r="U8" i="3"/>
  <c r="G17" i="108" s="1"/>
  <c r="O9" i="3"/>
  <c r="S9" i="3"/>
  <c r="E18" i="108" s="1"/>
  <c r="Q10" i="3"/>
  <c r="U10" i="3"/>
  <c r="G19" i="108" s="1"/>
  <c r="O11" i="3"/>
  <c r="S11" i="3"/>
  <c r="E20" i="108" s="1"/>
  <c r="Q12" i="3"/>
  <c r="U12" i="3"/>
  <c r="G21" i="108" s="1"/>
  <c r="S13" i="3"/>
  <c r="E22" i="108" s="1"/>
  <c r="Q14" i="3"/>
  <c r="U14" i="3"/>
  <c r="G23" i="108" s="1"/>
  <c r="O15" i="3"/>
  <c r="S15" i="3"/>
  <c r="E24" i="108" s="1"/>
  <c r="P5" i="3"/>
  <c r="T5" i="3"/>
  <c r="R6" i="3"/>
  <c r="U9" i="3"/>
  <c r="G18" i="108" s="1"/>
  <c r="U11" i="3"/>
  <c r="G20" i="108" s="1"/>
  <c r="U13" i="3"/>
  <c r="G22" i="108" s="1"/>
  <c r="O14" i="3"/>
  <c r="S14" i="3"/>
  <c r="E23" i="108" s="1"/>
  <c r="Q15" i="3"/>
  <c r="U15" i="3"/>
  <c r="G24" i="108" s="1"/>
  <c r="Q4" i="3"/>
  <c r="E11" i="108" s="1"/>
  <c r="U6" i="3"/>
  <c r="G15" i="108" s="1"/>
  <c r="F7" i="3"/>
  <c r="G7" i="3" s="1"/>
  <c r="U7" i="3"/>
  <c r="G16" i="108" s="1"/>
  <c r="R8" i="3"/>
  <c r="P9" i="3"/>
  <c r="D18" i="108" s="1"/>
  <c r="T9" i="3"/>
  <c r="F18" i="108" s="1"/>
  <c r="R10" i="3"/>
  <c r="P11" i="3"/>
  <c r="D20" i="108" s="1"/>
  <c r="P13" i="3"/>
  <c r="D22" i="108" s="1"/>
  <c r="R14" i="3"/>
  <c r="P15" i="3"/>
  <c r="D24" i="108" s="1"/>
  <c r="T15" i="3"/>
  <c r="F24" i="108" s="1"/>
  <c r="O4" i="3"/>
  <c r="S4" i="3"/>
  <c r="E13" i="108" s="1"/>
  <c r="Q5" i="3"/>
  <c r="E12" i="108" s="1"/>
  <c r="U5" i="3"/>
  <c r="O6" i="3"/>
  <c r="S6" i="3"/>
  <c r="E15" i="108" s="1"/>
  <c r="O7" i="3"/>
  <c r="S7" i="3"/>
  <c r="E16" i="108" s="1"/>
  <c r="P8" i="3"/>
  <c r="D17" i="108" s="1"/>
  <c r="T8" i="3"/>
  <c r="F17" i="108" s="1"/>
  <c r="R9" i="3"/>
  <c r="P10" i="3"/>
  <c r="D19" i="108" s="1"/>
  <c r="T10" i="3"/>
  <c r="F19" i="108" s="1"/>
  <c r="R11" i="3"/>
  <c r="P12" i="3"/>
  <c r="D21" i="108" s="1"/>
  <c r="T12" i="3"/>
  <c r="F21" i="108" s="1"/>
  <c r="R13" i="3"/>
  <c r="P14" i="3"/>
  <c r="D23" i="108" s="1"/>
  <c r="T14" i="3"/>
  <c r="F23" i="108" s="1"/>
  <c r="R15" i="3"/>
  <c r="G14" i="108" l="1"/>
  <c r="G12" i="108"/>
  <c r="D13" i="108"/>
  <c r="D11" i="108"/>
  <c r="C12" i="108"/>
  <c r="C11" i="108"/>
  <c r="C13" i="108"/>
  <c r="C20" i="108"/>
  <c r="C22" i="108"/>
  <c r="D14" i="108"/>
  <c r="D12" i="108"/>
  <c r="C21" i="108"/>
  <c r="C23" i="108"/>
  <c r="C24" i="108"/>
  <c r="C17" i="108"/>
  <c r="C15" i="108"/>
  <c r="C18" i="108"/>
  <c r="F11" i="108"/>
  <c r="F13" i="108"/>
  <c r="G11" i="108"/>
  <c r="G13" i="108"/>
  <c r="C16" i="108"/>
  <c r="F12" i="108"/>
  <c r="F14" i="108"/>
  <c r="C19" i="108"/>
  <c r="I314" i="103"/>
  <c r="D314" i="103"/>
</calcChain>
</file>

<file path=xl/sharedStrings.xml><?xml version="1.0" encoding="utf-8"?>
<sst xmlns="http://schemas.openxmlformats.org/spreadsheetml/2006/main" count="6751" uniqueCount="431">
  <si>
    <t>Indicator</t>
  </si>
  <si>
    <t>Lowest LA</t>
  </si>
  <si>
    <t>Highest LA</t>
  </si>
  <si>
    <t>% children living in poverty</t>
  </si>
  <si>
    <t>% children in need</t>
  </si>
  <si>
    <t>% 4/5 year olds overweight or obese</t>
  </si>
  <si>
    <t>Teenage conceptions &lt;18s</t>
  </si>
  <si>
    <t>% 4 year olds up to date with immunisations</t>
  </si>
  <si>
    <t>5 year olds dmft</t>
  </si>
  <si>
    <t>Infant mortality rate</t>
  </si>
  <si>
    <t>Child mortality rate (0-17)</t>
  </si>
  <si>
    <t>Events</t>
  </si>
  <si>
    <t>Rate</t>
  </si>
  <si>
    <t>Wales</t>
  </si>
  <si>
    <t>Caerphilly</t>
  </si>
  <si>
    <t>Monmouthshire</t>
  </si>
  <si>
    <t>LA</t>
  </si>
  <si>
    <t>-</t>
  </si>
  <si>
    <t>LCL</t>
  </si>
  <si>
    <t>UCL</t>
  </si>
  <si>
    <t>Comparable</t>
  </si>
  <si>
    <t>not available</t>
  </si>
  <si>
    <t>Infant mortality</t>
  </si>
  <si>
    <t>Trend</t>
  </si>
  <si>
    <t>Homlessness</t>
  </si>
  <si>
    <t>Number of WTE Social Workers in post per 1,000 population</t>
  </si>
  <si>
    <t>Injury</t>
  </si>
  <si>
    <t>HB Rate</t>
  </si>
  <si>
    <t>HB Count</t>
  </si>
  <si>
    <r>
      <t xml:space="preserve">% children living in poverty </t>
    </r>
    <r>
      <rPr>
        <vertAlign val="superscript"/>
        <sz val="9"/>
        <color rgb="FF000080"/>
        <rFont val="Verdana"/>
        <family val="2"/>
      </rPr>
      <t>1,a,b</t>
    </r>
  </si>
  <si>
    <r>
      <t xml:space="preserve">Children in need </t>
    </r>
    <r>
      <rPr>
        <vertAlign val="superscript"/>
        <sz val="9"/>
        <color rgb="FF000080"/>
        <rFont val="Verdana"/>
        <family val="2"/>
      </rPr>
      <t>3,a,e</t>
    </r>
  </si>
  <si>
    <r>
      <t xml:space="preserve">% 4 year olds up to date with immunisations </t>
    </r>
    <r>
      <rPr>
        <vertAlign val="superscript"/>
        <sz val="9"/>
        <color rgb="FF000080"/>
        <rFont val="Verdana"/>
        <family val="2"/>
      </rPr>
      <t>7,i</t>
    </r>
  </si>
  <si>
    <t>Homelessness</t>
  </si>
  <si>
    <t>Children in need</t>
  </si>
  <si>
    <t>Children aged 4-5 years</t>
  </si>
  <si>
    <t>Immunisations</t>
  </si>
  <si>
    <t>Persons aged 5 years in state primary schools</t>
  </si>
  <si>
    <t>Emergency admissions for injury</t>
  </si>
  <si>
    <t>Social worker provision</t>
  </si>
  <si>
    <r>
      <t xml:space="preserve">Live births to females &lt;20 </t>
    </r>
    <r>
      <rPr>
        <vertAlign val="superscript"/>
        <sz val="9"/>
        <color rgb="FF000080"/>
        <rFont val="Verdana"/>
        <family val="2"/>
      </rPr>
      <t>6,a,h</t>
    </r>
  </si>
  <si>
    <r>
      <t xml:space="preserve">Emergency admissions for injury </t>
    </r>
    <r>
      <rPr>
        <vertAlign val="superscript"/>
        <sz val="9"/>
        <color rgb="FF000080"/>
        <rFont val="Verdana"/>
        <family val="2"/>
      </rPr>
      <t>9,a,k</t>
    </r>
  </si>
  <si>
    <t>Live births to females &lt;20</t>
  </si>
  <si>
    <t>Childhood mortality</t>
  </si>
  <si>
    <r>
      <t xml:space="preserve">Homelessness* </t>
    </r>
    <r>
      <rPr>
        <vertAlign val="superscript"/>
        <sz val="9"/>
        <color rgb="FF000080"/>
        <rFont val="Verdana"/>
        <family val="2"/>
      </rPr>
      <t>2,c,d</t>
    </r>
  </si>
  <si>
    <t>Teenage conceptions &lt;18</t>
  </si>
  <si>
    <t>Persons aged 0 to 17 years</t>
  </si>
  <si>
    <t>Contact details</t>
  </si>
  <si>
    <t>Email</t>
  </si>
  <si>
    <t>publichealthwalesobservatory@wales.nhs.uk</t>
  </si>
  <si>
    <t>Address</t>
  </si>
  <si>
    <t>Website</t>
  </si>
  <si>
    <t>Figure 1</t>
  </si>
  <si>
    <t>Copying and pasting a chart</t>
  </si>
  <si>
    <t>Figure 2</t>
  </si>
  <si>
    <t>Figure 3</t>
  </si>
  <si>
    <t>Higher</t>
  </si>
  <si>
    <t>Lower</t>
  </si>
  <si>
    <t>Table Controls</t>
  </si>
  <si>
    <t>Chart controls</t>
  </si>
  <si>
    <t>Isle of Anglesey</t>
  </si>
  <si>
    <t>Gwynedd</t>
  </si>
  <si>
    <t>Conwy</t>
  </si>
  <si>
    <t>Denbighshire</t>
  </si>
  <si>
    <t>Flintshire</t>
  </si>
  <si>
    <t>Wrexham</t>
  </si>
  <si>
    <t xml:space="preserve">Powys </t>
  </si>
  <si>
    <t>Ceredigion</t>
  </si>
  <si>
    <t>Pembrokeshire</t>
  </si>
  <si>
    <t>Carmarthenshire</t>
  </si>
  <si>
    <t>Swansea</t>
  </si>
  <si>
    <t xml:space="preserve">Neath Port Talbot </t>
  </si>
  <si>
    <t>Bridgend</t>
  </si>
  <si>
    <t>Vale of Glamorgan</t>
  </si>
  <si>
    <t>Cardiff</t>
  </si>
  <si>
    <t>Rhondda Cynon Taf</t>
  </si>
  <si>
    <t xml:space="preserve">Merthyr Tydfil </t>
  </si>
  <si>
    <t>Blaenau Gwent</t>
  </si>
  <si>
    <t>Torfaen</t>
  </si>
  <si>
    <t>Newport</t>
  </si>
  <si>
    <t>Area list</t>
  </si>
  <si>
    <t>Please select a local authority</t>
  </si>
  <si>
    <t>Area Selection</t>
  </si>
  <si>
    <t>Local Authority</t>
  </si>
  <si>
    <t>Health Board</t>
  </si>
  <si>
    <t>LA Ref</t>
  </si>
  <si>
    <t>HB Ref</t>
  </si>
  <si>
    <t>Text</t>
  </si>
  <si>
    <t>Area</t>
  </si>
  <si>
    <t>Count</t>
  </si>
  <si>
    <t>Wales rate</t>
  </si>
  <si>
    <t>Significance</t>
  </si>
  <si>
    <t>Powys</t>
  </si>
  <si>
    <t>Neath Port Talbot</t>
  </si>
  <si>
    <t>Merthyr Tydfil</t>
  </si>
  <si>
    <t>Betsi Cadwaladr UHB</t>
  </si>
  <si>
    <t>Hywel Dda UHB</t>
  </si>
  <si>
    <t>Powys tHB</t>
  </si>
  <si>
    <t>Abertawe Bro Morgannwg UHB</t>
  </si>
  <si>
    <t>Cwm Taf UHB</t>
  </si>
  <si>
    <t>Cardiff and Vale UHB</t>
  </si>
  <si>
    <t>Aneurin Bevan UHB</t>
  </si>
  <si>
    <t>Children_Poverty</t>
  </si>
  <si>
    <t>Children_Need</t>
  </si>
  <si>
    <t>Overweight_Obese</t>
  </si>
  <si>
    <t>Teenage_Conceptions</t>
  </si>
  <si>
    <t>Immunisation</t>
  </si>
  <si>
    <t>DMFT</t>
  </si>
  <si>
    <t>Infant_Mortality</t>
  </si>
  <si>
    <t>Child_Mortality</t>
  </si>
  <si>
    <t>Social_Worker</t>
  </si>
  <si>
    <t>HB count</t>
  </si>
  <si>
    <t>HB rate</t>
  </si>
  <si>
    <t>Powys THB</t>
  </si>
  <si>
    <t>Livebirths &lt;20</t>
  </si>
  <si>
    <t>Livebirths_Under_20</t>
  </si>
  <si>
    <t>2014/15</t>
  </si>
  <si>
    <t>Aneruin Bevan UHB</t>
  </si>
  <si>
    <t xml:space="preserve">Wales </t>
  </si>
  <si>
    <t>Cells are linked to the relevant table data tab and will update automatically, latest year only</t>
  </si>
  <si>
    <t>Guide</t>
  </si>
  <si>
    <t xml:space="preserve">Table/chart controls returns data via index/match from red interactive </t>
  </si>
  <si>
    <t>data tabs.  IF formula returns 0 instead of an error if  no area selected.</t>
  </si>
  <si>
    <t>All outputs are linked to controls sheet so do not need updating.  The</t>
  </si>
  <si>
    <t>conditional formatting uses named ranges, these must not be removed.</t>
  </si>
  <si>
    <t>Cells are linked to the relevant table data tab and will update automatically, last ten years max</t>
  </si>
  <si>
    <t>Dummy yr. 1</t>
  </si>
  <si>
    <t>Dummy yr. 2</t>
  </si>
  <si>
    <t>Dummy yr. 3</t>
  </si>
  <si>
    <t>Dummy yr. 4</t>
  </si>
  <si>
    <t>Dummy yr. 5</t>
  </si>
  <si>
    <t>Dummy yr. 6</t>
  </si>
  <si>
    <t>Dummy yr. 7</t>
  </si>
  <si>
    <t>Latest 10 years trend</t>
  </si>
  <si>
    <t>Latest year</t>
  </si>
  <si>
    <t>Year 2</t>
  </si>
  <si>
    <t>Year 3</t>
  </si>
  <si>
    <t>Year 4</t>
  </si>
  <si>
    <t>Year 5</t>
  </si>
  <si>
    <t>Year 6</t>
  </si>
  <si>
    <t>Year 7</t>
  </si>
  <si>
    <t>Year 8</t>
  </si>
  <si>
    <t>Year 9</t>
  </si>
  <si>
    <t>Year 10</t>
  </si>
  <si>
    <t>Latest 5 years trend</t>
  </si>
  <si>
    <t>2 years comparison</t>
  </si>
  <si>
    <t>Dummy yr. 8</t>
  </si>
  <si>
    <t>Dummy yr. 9</t>
  </si>
  <si>
    <t>Dummy yr. 10</t>
  </si>
  <si>
    <t>Latest 10 years trend, Wales only</t>
  </si>
  <si>
    <t>Title</t>
  </si>
  <si>
    <t>Early years interactive spreadsheet 2015</t>
  </si>
  <si>
    <t>Area list used to generate drop down list on outputs page.  Area selection uses</t>
  </si>
  <si>
    <t>index/match to return LA and an IF formula returns HB.</t>
  </si>
  <si>
    <t>The significance column has a named range for each cell.  Named ranges used for the</t>
  </si>
  <si>
    <t>conditional formatting on the output page so must remain.  Excel 2007 cannot have</t>
  </si>
  <si>
    <t>conditional formatting reference cells on another tab.  If updated to Excel 2010</t>
  </si>
  <si>
    <t>the named ranges can be removed and the cells referenced directly.</t>
  </si>
  <si>
    <t>Chart tabs have 10 yrs for cell reference purposes, dummy yrs have hypens.  If trend</t>
  </si>
  <si>
    <t>changes, i.e. more yrs included, controls and outputs will need to change accordingly.</t>
  </si>
  <si>
    <t>Red tabs are live and uses cell reference to return the corresponding data.</t>
  </si>
  <si>
    <t>Orange tabs are static data copied from individual excel files in that exact template.</t>
  </si>
  <si>
    <t>Micro charts with the year are linked but will need updating in controls.</t>
  </si>
  <si>
    <t>Charts should be fine unless trends are changed, will need updating in this case.</t>
  </si>
  <si>
    <t>Title, caveat and output controls</t>
  </si>
  <si>
    <t>The title is linked to controls and should be updated/changed here.</t>
  </si>
  <si>
    <t>Text boxes on microcharts displaying years for trends are in linked to the numerator</t>
  </si>
  <si>
    <t>section, update the earliest and latest year accordingly.</t>
  </si>
  <si>
    <t>Indicator titles on output need to be manually updated due to superscript format.</t>
  </si>
  <si>
    <t>Numerator and denominator caveats are not cell linked.  Linked text boxes are limited</t>
  </si>
  <si>
    <t>to 255 characters, either update manually or copy and paste the automated caveat</t>
  </si>
  <si>
    <t xml:space="preserve">before applying formating such as bold.  Hopefully this can be overcome and </t>
  </si>
  <si>
    <t>automated in future versions of Excel.</t>
  </si>
  <si>
    <t>Conditional formatting must be applied to cells individually as a result, not as a range.</t>
  </si>
  <si>
    <t>Data from:</t>
  </si>
  <si>
    <t>20151125_Children in need_InteractiveSpreadsheet_RP_v1a.xlsx</t>
  </si>
  <si>
    <t>20151124_Overweightorobesechildren_InteractiveSpreadsheet_RP_v0a.xlsx</t>
  </si>
  <si>
    <t>20151124_teenageconceptions_InteractiveSpreadsheet_RP_v0a.xlsx</t>
  </si>
  <si>
    <t>20151124_Livebirths_under20_InteractiveSpreadsheet_RP_v0a.xlsx</t>
  </si>
  <si>
    <t>20151124_Immunisations__4YrOlds_InteractiveSpreadsheet_RP_v0a.xlsx</t>
  </si>
  <si>
    <t>20151030_DMFT_5YearOlds07_08_AND_11_12_InteractiveSpreadsheet_RP_V0a.xlsx</t>
  </si>
  <si>
    <t>20151124_Infantmortality_InteractiveSpreadsheet_RP_v0a.xlsx</t>
  </si>
  <si>
    <t>20151124_childhoodmortality_InteractiveSpreadsheet_RP_v0a.xlsx</t>
  </si>
  <si>
    <t>Indicator titles are linked to the relevant section of the indicator guide.</t>
  </si>
  <si>
    <t>Children aged 0-7 years</t>
  </si>
  <si>
    <t>2005-2014</t>
  </si>
  <si>
    <t>2004-2013</t>
  </si>
  <si>
    <t>Earlliest and latest years</t>
  </si>
  <si>
    <t>N/A</t>
  </si>
  <si>
    <t>20151214_homelessness_InteractiveSpreadsheet_GJ_v1a.xlsx</t>
  </si>
  <si>
    <t>Last 10 years trend</t>
  </si>
  <si>
    <t>No trend</t>
  </si>
  <si>
    <t>20151015_Socialworkers_04-14_tableau_GJ_v1a.xlsx</t>
  </si>
  <si>
    <t>As this is based off worker hours, CI's and significance cannot be calculated</t>
  </si>
  <si>
    <t>Not known</t>
  </si>
  <si>
    <t>Not available</t>
  </si>
  <si>
    <t>20151110_EmergencyAdmissions_injuries_0to4_DH_v1a.xlsx</t>
  </si>
  <si>
    <t>20151221_ChildrenInPoverty_DH_v1a.xlsx</t>
  </si>
  <si>
    <t>No trend data</t>
  </si>
  <si>
    <t>What is being measured?</t>
  </si>
  <si>
    <t>Children living in poverty</t>
  </si>
  <si>
    <t>The percentage of children aged 0-4 years living in income deprivation.</t>
  </si>
  <si>
    <t>Rationale for inclusion in product</t>
  </si>
  <si>
    <t>Where does the data come from?</t>
  </si>
  <si>
    <t xml:space="preserve">Who does it measure? </t>
  </si>
  <si>
    <t>Geographical area covered</t>
  </si>
  <si>
    <t>Wales; local authorities</t>
  </si>
  <si>
    <t>Age and sex</t>
  </si>
  <si>
    <t>Persons age 0-4 years</t>
  </si>
  <si>
    <t>Year</t>
  </si>
  <si>
    <t>2012/13</t>
  </si>
  <si>
    <t>Method</t>
  </si>
  <si>
    <t xml:space="preserve">Caveats </t>
  </si>
  <si>
    <t>The income data for this indicator has been downloaded from Stats Wales. See link below:</t>
  </si>
  <si>
    <t>https://statswales.wales.gov.uk/Catalogue/Community-Safety-and-Social-Inclusion/Welsh-Index-of-Multiple-Deprivation/WIMD-Indicator-Data-By-Age/income-by-localauthority</t>
  </si>
  <si>
    <t xml:space="preserve">Further information on WIMD 2014 – area analysis of child poverty can be found here: </t>
  </si>
  <si>
    <t>http://gov.wales/docs/statistics/2015/151201-wimd-2014-area-analysis-child-deprivation-2014-en.pdf</t>
  </si>
  <si>
    <t xml:space="preserve">Reference </t>
  </si>
  <si>
    <t xml:space="preserve">1.   Welsh Assembly Government. Child Poverty Strategy for Wales. [Online]. 2011. Available at: </t>
  </si>
  <si>
    <t>The percentage of homeless households in Wales which include dependent children.</t>
  </si>
  <si>
    <t>Wales; health boards; local authorities</t>
  </si>
  <si>
    <t>Households with dependent children</t>
  </si>
  <si>
    <t>2005/06 – 2014/15</t>
  </si>
  <si>
    <t>The data on homeless households is based on Welsh local authorities' actions under the homelessness provisions of the Housing Act 1996. This covers the decision as to whether or not there is an obligation under the Act for the local authority to help the household. That is whether the authority accepts that the household is eligible, unintentionally homeless and falls within a priority need group. In this case the household is accepted as statutory homeless.</t>
  </si>
  <si>
    <t>Household Estimates were updated and revised on the StatsWales website on 21 October 2014. This means that rates which have been produced in this analysis are not comparable to those calculated previously.</t>
  </si>
  <si>
    <r>
      <rPr>
        <b/>
        <sz val="9"/>
        <color theme="1"/>
        <rFont val="Verdana"/>
        <family val="2"/>
      </rPr>
      <t>Numerator:</t>
    </r>
    <r>
      <rPr>
        <sz val="9"/>
        <color theme="1"/>
        <rFont val="Verdana"/>
        <family val="2"/>
      </rPr>
      <t xml:space="preserve"> Children in households in receipt of income related benefits or tax credits, children aged 0-4 years. Department for Work and Pensions (Ave of Nov 2012, and Feb, May and Aug 2013); Her Majesty’s Revenue and Customs (as at 31st Aug 2012); Home Office (as at 1st Sept 2014)</t>
    </r>
  </si>
  <si>
    <r>
      <rPr>
        <b/>
        <sz val="9"/>
        <color theme="1"/>
        <rFont val="Verdana"/>
        <family val="2"/>
      </rPr>
      <t>Numerator:</t>
    </r>
    <r>
      <rPr>
        <sz val="9"/>
        <color theme="1"/>
        <rFont val="Verdana"/>
        <family val="2"/>
      </rPr>
      <t xml:space="preserve"> children aged 0-4 in households in receipt of income related benefits</t>
    </r>
  </si>
  <si>
    <r>
      <rPr>
        <b/>
        <sz val="9"/>
        <color theme="1"/>
        <rFont val="Verdana"/>
        <family val="2"/>
      </rPr>
      <t>Denominator:</t>
    </r>
    <r>
      <rPr>
        <sz val="9"/>
        <color theme="1"/>
        <rFont val="Verdana"/>
        <family val="2"/>
      </rPr>
      <t xml:space="preserve"> children aged 0-4 years</t>
    </r>
  </si>
  <si>
    <r>
      <t>In Wales just under half of households accepted as homeless have dependent children.  Factors which contribute to a household becoming homeless include relationship breakdowns, substance misuse, unemployment, financial hardship and physical or mental health problems.</t>
    </r>
    <r>
      <rPr>
        <vertAlign val="superscript"/>
        <sz val="9"/>
        <color theme="1"/>
        <rFont val="Verdana"/>
        <family val="2"/>
      </rPr>
      <t>1,2,3</t>
    </r>
    <r>
      <rPr>
        <sz val="9"/>
        <color theme="1"/>
        <rFont val="Verdana"/>
        <family val="2"/>
      </rPr>
      <t xml:space="preserve"> Services should be provided to counter the factors that are placing households at risk of homelessness before they reach crisis point.</t>
    </r>
    <r>
      <rPr>
        <vertAlign val="superscript"/>
        <sz val="9"/>
        <color theme="1"/>
        <rFont val="Verdana"/>
        <family val="2"/>
      </rPr>
      <t>3</t>
    </r>
  </si>
  <si>
    <r>
      <rPr>
        <b/>
        <sz val="9"/>
        <color theme="1"/>
        <rFont val="Verdana"/>
        <family val="2"/>
      </rPr>
      <t>Denominator:</t>
    </r>
    <r>
      <rPr>
        <sz val="9"/>
        <color theme="1"/>
        <rFont val="Verdana"/>
        <family val="2"/>
      </rPr>
      <t xml:space="preserve"> Household estimates, Welsh Government (WG)</t>
    </r>
  </si>
  <si>
    <r>
      <rPr>
        <b/>
        <sz val="9"/>
        <color theme="1"/>
        <rFont val="Verdana"/>
        <family val="2"/>
      </rPr>
      <t>Numerator:</t>
    </r>
    <r>
      <rPr>
        <sz val="9"/>
        <color theme="1"/>
        <rFont val="Verdana"/>
        <family val="2"/>
      </rPr>
      <t xml:space="preserve"> Homelessness Data Collection, Welsh Government (WG)</t>
    </r>
  </si>
  <si>
    <r>
      <rPr>
        <b/>
        <sz val="9"/>
        <color theme="1"/>
        <rFont val="Verdana"/>
        <family val="2"/>
      </rPr>
      <t>Numerator:</t>
    </r>
    <r>
      <rPr>
        <sz val="9"/>
        <color theme="1"/>
        <rFont val="Verdana"/>
        <family val="2"/>
      </rPr>
      <t xml:space="preserve">  The number of households accepted as homeless that include dependent children.</t>
    </r>
  </si>
  <si>
    <t xml:space="preserve">1.   Centre for Analysis of Social Exclusion.  Homelessness and vulnerable young people.  A social audit of KeyChange Charity’s supported accommodation.  Case paper 37. [Online] 2000.  Available at:  </t>
  </si>
  <si>
    <t xml:space="preserve">http://sticerd.lse.ac.uk/dps/case/cp/CASEpaper37.pdf  </t>
  </si>
  <si>
    <t xml:space="preserve">2.   Crisis, London Metropolitan University. Valuable lives. [Online]. 2008. Available at: </t>
  </si>
  <si>
    <t xml:space="preserve">http://www.crisis.org.uk/data/files/publications/Valuable_Lives.pdf </t>
  </si>
  <si>
    <t xml:space="preserve">3.   Welsh Assembly Government.  Ten year homelessness plan for Wales. Cardiff: WAG; 2009. Available at: </t>
  </si>
  <si>
    <t xml:space="preserve">http://wales.gov.uk/docs/desh/publications/090724homelessnessplanen.pdf </t>
  </si>
  <si>
    <t xml:space="preserve">Referrals, Assessments and Social Services for Children, 2013-14 (Table 6). </t>
  </si>
  <si>
    <r>
      <t>There is a wide educational attainment gap between children in need and all pupils in Wales</t>
    </r>
    <r>
      <rPr>
        <vertAlign val="superscript"/>
        <sz val="9"/>
        <color rgb="FF000000"/>
        <rFont val="Verdana"/>
        <family val="2"/>
      </rPr>
      <t xml:space="preserve"> 1</t>
    </r>
    <r>
      <rPr>
        <sz val="9"/>
        <color rgb="FF000000"/>
        <rFont val="Verdana"/>
        <family val="2"/>
      </rPr>
      <t>.</t>
    </r>
  </si>
  <si>
    <r>
      <t>The number of children in need aged 0-7 divided by the total mid-year population estimates multiplied by 10,000 giving a rate per 10,000 population. Confidence intervals were calculated using a method proposed by Altman D.G. et al.</t>
    </r>
    <r>
      <rPr>
        <vertAlign val="superscript"/>
        <sz val="9"/>
        <color rgb="FF000000"/>
        <rFont val="Verdana"/>
        <family val="2"/>
      </rPr>
      <t>2</t>
    </r>
  </si>
  <si>
    <r>
      <t>2.</t>
    </r>
    <r>
      <rPr>
        <sz val="9"/>
        <rFont val="Verdana"/>
        <family val="2"/>
      </rPr>
      <t xml:space="preserve">   </t>
    </r>
    <r>
      <rPr>
        <sz val="9"/>
        <color rgb="FF000000"/>
        <rFont val="Verdana"/>
        <family val="2"/>
      </rPr>
      <t xml:space="preserve">Altman D.G. et al (2000) </t>
    </r>
    <r>
      <rPr>
        <i/>
        <sz val="9"/>
        <color rgb="FF000000"/>
        <rFont val="Verdana"/>
        <family val="2"/>
      </rPr>
      <t>Statistics with confidence</t>
    </r>
    <r>
      <rPr>
        <sz val="9"/>
        <color rgb="FF000000"/>
        <rFont val="Verdana"/>
        <family val="2"/>
      </rPr>
      <t>. BMJ books: UK</t>
    </r>
  </si>
  <si>
    <r>
      <rPr>
        <b/>
        <sz val="9"/>
        <color theme="1"/>
        <rFont val="Verdana"/>
        <family val="2"/>
      </rPr>
      <t>Numerator:</t>
    </r>
    <r>
      <rPr>
        <sz val="9"/>
        <color theme="1"/>
        <rFont val="Verdana"/>
        <family val="2"/>
      </rPr>
      <t xml:space="preserve"> Children in Need (CIN) Census, Welsh Government (WG)</t>
    </r>
  </si>
  <si>
    <r>
      <rPr>
        <b/>
        <sz val="9"/>
        <color theme="1"/>
        <rFont val="Verdana"/>
        <family val="2"/>
      </rPr>
      <t>Numerator:</t>
    </r>
    <r>
      <rPr>
        <sz val="9"/>
        <color theme="1"/>
        <rFont val="Verdana"/>
        <family val="2"/>
      </rPr>
      <t xml:space="preserve">  All children in need (excluding unborn children) aged 0-7 years.</t>
    </r>
  </si>
  <si>
    <t xml:space="preserve">1.   Referrals, Assessments and Social Services for Children. Cardiff: Welsh Government; 2014.  Available at: </t>
  </si>
  <si>
    <t xml:space="preserve">http://gov.wales/statistics-and-research/referrals-assessments-social-services-children/?lang=en </t>
  </si>
  <si>
    <t xml:space="preserve">3.   Wales Children in Need Census 2014. Cardiff: Welsh Government; 2014.  Available at: </t>
  </si>
  <si>
    <t xml:space="preserve">http://gov.wales/docs/statistics/2015/150225-wales-children-need-census-2014-en.pdf </t>
  </si>
  <si>
    <t>4-5 year olds overweight or obese</t>
  </si>
  <si>
    <t>Percentage of children aged 4-5 who are overweight or obese</t>
  </si>
  <si>
    <t>BMI does not distinguish between mass due to body fat and mass due to muscular physique, nor does it take account of the distribution of fat.</t>
  </si>
  <si>
    <t>Height and weight are self-reported and may therefore be subject to respondent bias where some people may underestimate or overestimate their height and weight.</t>
  </si>
  <si>
    <r>
      <t>The age and sex-specific body mass index (BMI) centiles were calculated using the British 1990 growth reference (UK90) (from a method proposed by Cole et al (1995)</t>
    </r>
    <r>
      <rPr>
        <vertAlign val="superscript"/>
        <sz val="9"/>
        <color rgb="FF000000"/>
        <rFont val="Verdana"/>
        <family val="2"/>
      </rPr>
      <t>3</t>
    </r>
    <r>
      <rPr>
        <sz val="9"/>
        <color rgb="FF000000"/>
        <rFont val="Verdana"/>
        <family val="2"/>
      </rPr>
      <t>). The BMI was calculated using a method proposed by Keys et al (1972)</t>
    </r>
    <r>
      <rPr>
        <vertAlign val="superscript"/>
        <sz val="9"/>
        <color rgb="FF000000"/>
        <rFont val="Verdana"/>
        <family val="2"/>
      </rPr>
      <t>4</t>
    </r>
    <r>
      <rPr>
        <sz val="9"/>
        <color rgb="FF000000"/>
        <rFont val="Verdana"/>
        <family val="2"/>
      </rPr>
      <t xml:space="preserve">. The following weight categories have been assigned: overweight: 85th centile up to and not including 95th centile; obese: 95th centile and above. </t>
    </r>
  </si>
  <si>
    <r>
      <t>Prevalence rates were calculated using the number of children aged 4-5 years in the 85</t>
    </r>
    <r>
      <rPr>
        <vertAlign val="superscript"/>
        <sz val="9"/>
        <color rgb="FF000000"/>
        <rFont val="Verdana"/>
        <family val="2"/>
      </rPr>
      <t>th</t>
    </r>
    <r>
      <rPr>
        <sz val="9"/>
        <color rgb="FF000000"/>
        <rFont val="Verdana"/>
        <family val="2"/>
      </rPr>
      <t>-100</t>
    </r>
    <r>
      <rPr>
        <vertAlign val="superscript"/>
        <sz val="9"/>
        <color rgb="FF000000"/>
        <rFont val="Verdana"/>
        <family val="2"/>
      </rPr>
      <t>th</t>
    </r>
    <r>
      <rPr>
        <sz val="9"/>
        <color rgb="FF000000"/>
        <rFont val="Verdana"/>
        <family val="2"/>
      </rPr>
      <t xml:space="preserve"> centile divided by the total children population aged 4-5 multiplied by 100 giving a percentage.</t>
    </r>
  </si>
  <si>
    <r>
      <t>Confidence intervals were calculated using a method proposed by Wilson, E.B. et al</t>
    </r>
    <r>
      <rPr>
        <vertAlign val="superscript"/>
        <sz val="9"/>
        <color rgb="FF000000"/>
        <rFont val="Verdana"/>
        <family val="2"/>
      </rPr>
      <t>5</t>
    </r>
    <r>
      <rPr>
        <sz val="9"/>
        <color rgb="FF000000"/>
        <rFont val="Verdana"/>
        <family val="2"/>
      </rPr>
      <t>.</t>
    </r>
  </si>
  <si>
    <r>
      <t>3.</t>
    </r>
    <r>
      <rPr>
        <sz val="9"/>
        <rFont val="Verdana"/>
        <family val="2"/>
      </rPr>
      <t xml:space="preserve">   </t>
    </r>
    <r>
      <rPr>
        <sz val="9"/>
        <color rgb="FF000000"/>
        <rFont val="Verdana"/>
        <family val="2"/>
      </rPr>
      <t>Cole, T.J. et al (1995) Body mass index reference curves for the UK. Archives of Disease in Childhood, 73: 25‐9. Cited in Dinsdale H, Ridler C, Ells L J. A simple guide to classifying body mass index in children. Oxford: National Obesity Observatory, 2011.</t>
    </r>
  </si>
  <si>
    <r>
      <t>4.</t>
    </r>
    <r>
      <rPr>
        <sz val="9"/>
        <rFont val="Verdana"/>
        <family val="2"/>
      </rPr>
      <t xml:space="preserve">   </t>
    </r>
    <r>
      <rPr>
        <sz val="9"/>
        <color rgb="FF000000"/>
        <rFont val="Verdana"/>
        <family val="2"/>
      </rPr>
      <t>"Keys, A. et al (1972) Indices of relative weight and obesity. Journal of Chronic Diseases, 25:329-343.</t>
    </r>
  </si>
  <si>
    <r>
      <t>5.</t>
    </r>
    <r>
      <rPr>
        <sz val="9"/>
        <rFont val="Verdana"/>
        <family val="2"/>
      </rPr>
      <t xml:space="preserve">   </t>
    </r>
    <r>
      <rPr>
        <sz val="9"/>
        <color rgb="FF000000"/>
        <rFont val="Verdana"/>
        <family val="2"/>
      </rPr>
      <t>Wilson, E.B. (1927) Probable inference, the law of succession, and statistical inference.  J Am Stat Assoc, 22:209-212.  Cited in Altman D.G. Et al (2000) Statistics with Confidence (2nd edn) BMJ Books: UK (page 46)."</t>
    </r>
  </si>
  <si>
    <r>
      <rPr>
        <b/>
        <sz val="9"/>
        <color theme="1"/>
        <rFont val="Verdana"/>
        <family val="2"/>
      </rPr>
      <t>Numerator:</t>
    </r>
    <r>
      <rPr>
        <sz val="9"/>
        <color theme="1"/>
        <rFont val="Verdana"/>
        <family val="2"/>
      </rPr>
      <t xml:space="preserve"> Child Measurement Programme data, NHS Wales Informatics Service (NWIS)</t>
    </r>
  </si>
  <si>
    <r>
      <rPr>
        <b/>
        <sz val="9"/>
        <color theme="1"/>
        <rFont val="Verdana"/>
        <family val="2"/>
      </rPr>
      <t>Numerator:</t>
    </r>
    <r>
      <rPr>
        <sz val="9"/>
        <color theme="1"/>
        <rFont val="Verdana"/>
        <family val="2"/>
      </rPr>
      <t xml:space="preserve">  Number of children aged 4-5 years who are overweight or obese.</t>
    </r>
  </si>
  <si>
    <t xml:space="preserve">http://www.who.int/dietphysicalactivity/childhood/en/ </t>
  </si>
  <si>
    <t xml:space="preserve">http://www.wales.nhs.uk/siteplus/documents/888/Child%20Measurement%20report%20%28Eng%29.pdf </t>
  </si>
  <si>
    <t>2.   Humphreys C, Garcia E, Causey R (2013). Child Measurement Programme for Wales Report 2011/12. Cardiff, Public Health Wales.  Available at:</t>
  </si>
  <si>
    <t>Teenage conceptions</t>
  </si>
  <si>
    <t>Rate of conceptions per 1,000 females aged 15-17 years</t>
  </si>
  <si>
    <t>Females under 18 years</t>
  </si>
  <si>
    <t xml:space="preserve">Conceptions statistics do not include miscarriages or illegal abortions. Recording data relating to births and legal abortions is mandatory; therefore data are expected to be of a high level of quality and completeness. </t>
  </si>
  <si>
    <t>http://media.education.gov.uk/assets/files/pdf/briefing%201.pdf</t>
  </si>
  <si>
    <r>
      <t>Confidence intervals were calculated using a method proposed by Altman D.G. et al</t>
    </r>
    <r>
      <rPr>
        <vertAlign val="superscript"/>
        <sz val="9"/>
        <color rgb="FF000000"/>
        <rFont val="Verdana"/>
        <family val="2"/>
      </rPr>
      <t>2</t>
    </r>
    <r>
      <rPr>
        <sz val="9"/>
        <color rgb="FF000000"/>
        <rFont val="Verdana"/>
        <family val="2"/>
      </rPr>
      <t>.</t>
    </r>
  </si>
  <si>
    <r>
      <t>1.</t>
    </r>
    <r>
      <rPr>
        <sz val="9"/>
        <rFont val="Verdana"/>
        <family val="2"/>
      </rPr>
      <t xml:space="preserve">   </t>
    </r>
    <r>
      <rPr>
        <sz val="9"/>
        <color rgb="FF000000"/>
        <rFont val="Verdana"/>
        <family val="2"/>
      </rPr>
      <t xml:space="preserve">The Department of Health.  </t>
    </r>
    <r>
      <rPr>
        <i/>
        <sz val="9"/>
        <color rgb="FF000000"/>
        <rFont val="Verdana"/>
        <family val="2"/>
      </rPr>
      <t xml:space="preserve">Teenage pregnancy research programme research briefing.  Long-term consequences of teenage births for parents and their children. </t>
    </r>
    <r>
      <rPr>
        <sz val="9"/>
        <color rgb="FF000000"/>
        <rFont val="Verdana"/>
        <family val="2"/>
      </rPr>
      <t xml:space="preserve">Number 1. [Online]. 2004.  Available at: </t>
    </r>
  </si>
  <si>
    <r>
      <t>2.</t>
    </r>
    <r>
      <rPr>
        <sz val="9"/>
        <rFont val="Verdana"/>
        <family val="2"/>
      </rPr>
      <t xml:space="preserve">   </t>
    </r>
    <r>
      <rPr>
        <sz val="9"/>
        <color rgb="FF000000"/>
        <rFont val="Verdana"/>
        <family val="2"/>
      </rPr>
      <t xml:space="preserve">Altman D.G. et al (2000) </t>
    </r>
    <r>
      <rPr>
        <i/>
        <sz val="9"/>
        <color rgb="FF000000"/>
        <rFont val="Verdana"/>
        <family val="2"/>
      </rPr>
      <t>Statistics with confidence</t>
    </r>
    <r>
      <rPr>
        <sz val="9"/>
        <color rgb="FF000000"/>
        <rFont val="Verdana"/>
        <family val="2"/>
      </rPr>
      <t xml:space="preserve">. BMJ books: UK </t>
    </r>
  </si>
  <si>
    <r>
      <rPr>
        <b/>
        <sz val="9"/>
        <color theme="1"/>
        <rFont val="Verdana"/>
        <family val="2"/>
      </rPr>
      <t>Numerator:</t>
    </r>
    <r>
      <rPr>
        <sz val="9"/>
        <color theme="1"/>
        <rFont val="Verdana"/>
        <family val="2"/>
      </rPr>
      <t xml:space="preserve">  Number of pregnancies that occur to women aged under 18, that result in either one or more live or still births or a legal abortion under the Abortion Act 1967.</t>
    </r>
  </si>
  <si>
    <t>Live births</t>
  </si>
  <si>
    <t>Females aged 15-19</t>
  </si>
  <si>
    <t xml:space="preserve">Recording data relating to births is mandatory; therefore data are expected to be of a high level of quality and completeness. </t>
  </si>
  <si>
    <t xml:space="preserve">1.   Welsh Assembly Government. Sexual Health and Wellbeing Action Plan for Wales, 2010-2015. [Online].  Available at: </t>
  </si>
  <si>
    <t xml:space="preserve">http://gov.wales/docs/phhs/publications/101110sexualhealthen.pdf  </t>
  </si>
  <si>
    <r>
      <rPr>
        <b/>
        <sz val="9"/>
        <color theme="1"/>
        <rFont val="Verdana"/>
        <family val="2"/>
      </rPr>
      <t>Numerator:</t>
    </r>
    <r>
      <rPr>
        <sz val="9"/>
        <color theme="1"/>
        <rFont val="Verdana"/>
        <family val="2"/>
      </rPr>
      <t xml:space="preserve"> Live births, Office for National Statistics (ONS)</t>
    </r>
  </si>
  <si>
    <t>Coverage of immunisations in 4 year olds</t>
  </si>
  <si>
    <t>Percentage of 4 year olds up to date with routine immunisations</t>
  </si>
  <si>
    <t>Children under 4 years</t>
  </si>
  <si>
    <t>Coverage data is calculated on the basis of area of residence. Some children may reside within one health board area, but may receive immunisations from GPs or school nursing services in neighbouring areas. This should be kept in mind when interpreting coverage statistics.</t>
  </si>
  <si>
    <t xml:space="preserve">1.   Public Health Wales.  The UK childhood immunisation schedule. [Online]. 2013.  Available at: </t>
  </si>
  <si>
    <t xml:space="preserve">http://www.wales.nhs.uk/sites3/page.cfm?orgid=457&amp;pid=54151 </t>
  </si>
  <si>
    <t xml:space="preserve">2.   Welsh Government. Delivery framework 2013-14 and future plans. Cardiff: WG; 2013. Available at: </t>
  </si>
  <si>
    <t xml:space="preserve">http://wales.gov.uk/docs/dhss/publications/130524frameworken.pdf </t>
  </si>
  <si>
    <r>
      <t>Children and young people in Wales are protected against many serious infectious diseases through immunisation and are offered vaccinations in accordance with the UK Department of Health routine immunisation schedule.</t>
    </r>
    <r>
      <rPr>
        <vertAlign val="superscript"/>
        <sz val="9"/>
        <color theme="1"/>
        <rFont val="Verdana"/>
        <family val="2"/>
      </rPr>
      <t>1</t>
    </r>
    <r>
      <rPr>
        <sz val="9"/>
        <color theme="1"/>
        <rFont val="Verdana"/>
        <family val="2"/>
      </rPr>
      <t xml:space="preserve">  </t>
    </r>
  </si>
  <si>
    <r>
      <t>The Welsh Government can use this indicator to identify if the populations uptake is at the recommended 95% level, as this level of uptake provides a measure of protection for individuals who have not developed immunity.</t>
    </r>
    <r>
      <rPr>
        <vertAlign val="superscript"/>
        <sz val="9"/>
        <color theme="1"/>
        <rFont val="Verdana"/>
        <family val="2"/>
      </rPr>
      <t xml:space="preserve">2 </t>
    </r>
  </si>
  <si>
    <r>
      <rPr>
        <b/>
        <sz val="9"/>
        <color theme="1"/>
        <rFont val="Verdana"/>
        <family val="2"/>
      </rPr>
      <t>Denominator:</t>
    </r>
    <r>
      <rPr>
        <sz val="9"/>
        <color theme="1"/>
        <rFont val="Verdana"/>
        <family val="2"/>
      </rPr>
      <t xml:space="preserve"> Number of children who were living and health board residents as at 01/05 in 2011 to 2015 respectively.</t>
    </r>
  </si>
  <si>
    <t>2007/8 and 2011/12</t>
  </si>
  <si>
    <t>WOHIU: Dental examiners and recorders attend training to ensure standardisation of procedures. Data cleansing and analysis is undertaken by the Welsh Oral Health Information Unit to ensure a common method is used. Data undergo a three way data handling process to ensure continued data quality. The 2011/12 survey examined 7,734 pupils out of a sample of 10,961 pupils giving an examination rate of 70.6%.</t>
  </si>
  <si>
    <r>
      <t>Confidence intervals were calculated using a method proposed by Altman D.G. et al</t>
    </r>
    <r>
      <rPr>
        <vertAlign val="superscript"/>
        <sz val="9"/>
        <rFont val="Verdana"/>
        <family val="2"/>
      </rPr>
      <t>2</t>
    </r>
    <r>
      <rPr>
        <sz val="9"/>
        <rFont val="Verdana"/>
        <family val="2"/>
      </rPr>
      <t>.</t>
    </r>
  </si>
  <si>
    <r>
      <t xml:space="preserve">2.   Altman D.G. et al (2000) </t>
    </r>
    <r>
      <rPr>
        <i/>
        <sz val="9"/>
        <rFont val="Verdana"/>
        <family val="2"/>
      </rPr>
      <t>Statistics with confidence</t>
    </r>
    <r>
      <rPr>
        <sz val="9"/>
        <rFont val="Verdana"/>
        <family val="2"/>
      </rPr>
      <t>. BMJ books: UK</t>
    </r>
  </si>
  <si>
    <t xml:space="preserve">1.   Welsh Oral Health Information Unit. 2011/2012 Dental Survey Protocol.  Epidemiological survey of school year 1 (5-year-old) children in Wales.  Available at </t>
  </si>
  <si>
    <t xml:space="preserve">http://www.cardiff.ac.uk/dentl/resources/Dental%20Survey%20Protocol%205yr%201112-0c.doc </t>
  </si>
  <si>
    <r>
      <rPr>
        <b/>
        <sz val="9"/>
        <rFont val="Verdana"/>
        <family val="2"/>
      </rPr>
      <t>Denominator:</t>
    </r>
    <r>
      <rPr>
        <sz val="9"/>
        <rFont val="Verdana"/>
        <family val="2"/>
      </rPr>
      <t xml:space="preserve"> Number of persons aged 5 years in state primary schools.</t>
    </r>
  </si>
  <si>
    <t>Emergency hospital admissions for injuries</t>
  </si>
  <si>
    <t xml:space="preserve">Emergency hospital admissions for injuries for children in Wales as a rate per 10,000 population </t>
  </si>
  <si>
    <t>2005/06-2014/15 financial years</t>
  </si>
  <si>
    <t>Episodes of hospital admissions were counted where there was any mention of injury admissions in the admitting episode using the following ICD-10 codes:</t>
  </si>
  <si>
    <t xml:space="preserve">1.   Public Health Wales.  The burden of injury in Wales.  Cardiff: Public Health Wales NHS Trust; 2012.  Available at: </t>
  </si>
  <si>
    <t xml:space="preserve">http://www2.nphs.wales.nhs.uk8080/PHWPapersDocs.nsf/85c50756737f79ac80256f2700534ea3/10630ae242ba186480257a99003784a0/$FILE/20%2009%20BurdenOfInjuryInWales2012%20final.pdf </t>
  </si>
  <si>
    <r>
      <t>·</t>
    </r>
    <r>
      <rPr>
        <sz val="9"/>
        <rFont val="Verdana"/>
        <family val="2"/>
      </rPr>
      <t>         V01-X59,Y85-Y869-Unintentional injury</t>
    </r>
  </si>
  <si>
    <r>
      <t>·</t>
    </r>
    <r>
      <rPr>
        <sz val="9"/>
        <rFont val="Verdana"/>
        <family val="2"/>
      </rPr>
      <t>         X60-X84, Y870-Self-harm</t>
    </r>
  </si>
  <si>
    <r>
      <t>·</t>
    </r>
    <r>
      <rPr>
        <sz val="9"/>
        <rFont val="Verdana"/>
        <family val="2"/>
      </rPr>
      <t>         X85-Y09, Y871- Assault</t>
    </r>
  </si>
  <si>
    <r>
      <rPr>
        <b/>
        <sz val="9"/>
        <color theme="1"/>
        <rFont val="Verdana"/>
        <family val="2"/>
      </rPr>
      <t>Numerator:</t>
    </r>
    <r>
      <rPr>
        <sz val="9"/>
        <color theme="1"/>
        <rFont val="Verdana"/>
        <family val="2"/>
      </rPr>
      <t xml:space="preserve"> Patient Episode Database Wales (PEDW), NHS Wales Informatics Services (NWIS)</t>
    </r>
  </si>
  <si>
    <t>2005-2014 combined for local authority and health board; 2005-2014 single years trend for Wales.</t>
  </si>
  <si>
    <r>
      <t>Infant mortality rates are higher in the most deprived areas</t>
    </r>
    <r>
      <rPr>
        <vertAlign val="superscript"/>
        <sz val="9"/>
        <color theme="1"/>
        <rFont val="Verdana"/>
        <family val="2"/>
      </rPr>
      <t>1</t>
    </r>
    <r>
      <rPr>
        <sz val="9"/>
        <color theme="1"/>
        <rFont val="Verdana"/>
        <family val="2"/>
      </rPr>
      <t>. Infant mortality rate can be attributed to various factors such as living conditions, diet, sanitation and birth control.  Latest figures show the infant mortality rate per 1,000 births for the most deprived fifth to be almost 50% higher than the least deprived fifth.</t>
    </r>
    <r>
      <rPr>
        <vertAlign val="superscript"/>
        <sz val="9"/>
        <color theme="1"/>
        <rFont val="Verdana"/>
        <family val="2"/>
      </rPr>
      <t xml:space="preserve">1 </t>
    </r>
    <r>
      <rPr>
        <sz val="9"/>
        <color theme="1"/>
        <rFont val="Verdana"/>
        <family val="2"/>
      </rPr>
      <t>Infant mortality rate</t>
    </r>
    <r>
      <rPr>
        <vertAlign val="superscript"/>
        <sz val="9"/>
        <color theme="1"/>
        <rFont val="Verdana"/>
        <family val="2"/>
      </rPr>
      <t xml:space="preserve"> </t>
    </r>
    <r>
      <rPr>
        <sz val="9"/>
        <color theme="1"/>
        <rFont val="Verdana"/>
        <family val="2"/>
      </rPr>
      <t>can be used as a general indicator of health and health inequality.</t>
    </r>
  </si>
  <si>
    <t xml:space="preserve">1.   Public Health Wales. Early years programme.  Evidence synthesis. [Online]. 2013. Available at: </t>
  </si>
  <si>
    <t xml:space="preserve">http://www.wales.nhs.uk/siteplus/888/page/64303   </t>
  </si>
  <si>
    <r>
      <rPr>
        <b/>
        <sz val="9"/>
        <color theme="1"/>
        <rFont val="Verdana"/>
        <family val="2"/>
      </rPr>
      <t>Denominator:</t>
    </r>
    <r>
      <rPr>
        <sz val="9"/>
        <color theme="1"/>
        <rFont val="Verdana"/>
        <family val="2"/>
      </rPr>
      <t xml:space="preserve"> Public Health Births (PHB), Office for National Statistics (ONS) </t>
    </r>
  </si>
  <si>
    <t>2005-2014 (Wales); 2012-2014 combined (local authorities and health boards)</t>
  </si>
  <si>
    <t>The registration of deaths is mandatory in the UK, so the dataset should be a near complete record of mortality.</t>
  </si>
  <si>
    <r>
      <t>1</t>
    </r>
    <r>
      <rPr>
        <sz val="9"/>
        <color rgb="FF000000"/>
        <rFont val="Verdana"/>
        <family val="2"/>
      </rPr>
      <t xml:space="preserve">     Public Health Wales Observatory (2013) </t>
    </r>
    <r>
      <rPr>
        <i/>
        <sz val="9"/>
        <color rgb="FF000000"/>
        <rFont val="Verdana"/>
        <family val="2"/>
      </rPr>
      <t xml:space="preserve">Health of Children and Young People in Wales. </t>
    </r>
    <r>
      <rPr>
        <sz val="9"/>
        <color rgb="FF000000"/>
        <rFont val="Verdana"/>
        <family val="2"/>
      </rPr>
      <t>Public Health Wales NHS Trust: UK</t>
    </r>
  </si>
  <si>
    <r>
      <t>2</t>
    </r>
    <r>
      <rPr>
        <sz val="9"/>
        <color rgb="FF000000"/>
        <rFont val="Verdana"/>
        <family val="2"/>
      </rPr>
      <t xml:space="preserve">     Altman D.G. et al (2000) </t>
    </r>
    <r>
      <rPr>
        <i/>
        <sz val="9"/>
        <color rgb="FF000000"/>
        <rFont val="Verdana"/>
        <family val="2"/>
      </rPr>
      <t>Statistics with confidence</t>
    </r>
    <r>
      <rPr>
        <sz val="9"/>
        <color rgb="FF000000"/>
        <rFont val="Verdana"/>
        <family val="2"/>
      </rPr>
      <t xml:space="preserve">. BMJ books: UK </t>
    </r>
  </si>
  <si>
    <r>
      <rPr>
        <b/>
        <sz val="9"/>
        <color theme="1"/>
        <rFont val="Verdana"/>
        <family val="2"/>
      </rPr>
      <t>Numerator:</t>
    </r>
    <r>
      <rPr>
        <sz val="9"/>
        <color theme="1"/>
        <rFont val="Verdana"/>
        <family val="2"/>
      </rPr>
      <t xml:space="preserve"> Public Health Mortality (PHM), Office for National Statistics (ONS)</t>
    </r>
  </si>
  <si>
    <r>
      <rPr>
        <b/>
        <sz val="9"/>
        <color theme="1"/>
        <rFont val="Verdana"/>
        <family val="2"/>
      </rPr>
      <t>Denominator:</t>
    </r>
    <r>
      <rPr>
        <sz val="9"/>
        <color theme="1"/>
        <rFont val="Verdana"/>
        <family val="2"/>
      </rPr>
      <t xml:space="preserve"> Mid-year population estimates, Office of National Statistics (ONS)</t>
    </r>
  </si>
  <si>
    <r>
      <rPr>
        <b/>
        <sz val="9"/>
        <color theme="1"/>
        <rFont val="Verdana"/>
        <family val="2"/>
      </rPr>
      <t>Numerator:</t>
    </r>
    <r>
      <rPr>
        <sz val="9"/>
        <color theme="1"/>
        <rFont val="Verdana"/>
        <family val="2"/>
      </rPr>
      <t xml:space="preserve">  Number of deaths that occur to persons aged 0-17 years.</t>
    </r>
  </si>
  <si>
    <t>Whole time equivalent (WTE) social workers per 1,000 children aged 0-17 years</t>
  </si>
  <si>
    <t>Social worker provision indicates the support and services available to vulnerable children in local authorities in Wales.</t>
  </si>
  <si>
    <t>Persons under 18 years</t>
  </si>
  <si>
    <t xml:space="preserve">Data is collected by Welsh Government via a statistical return on staff of local authority Social Services Departments. Only information on the employed staff of social services departments in Wales are included in the return. This indicator is the number of whole time equivalent (WTE) social workers who are employed in the local authority's department of services for children and young people only. </t>
  </si>
  <si>
    <r>
      <t>Social services deal with Wales’ most vulnerable children, who have often experienced extremely difficult and damaging situations at home.</t>
    </r>
    <r>
      <rPr>
        <vertAlign val="superscript"/>
        <sz val="9"/>
        <color theme="1"/>
        <rFont val="Verdana"/>
        <family val="2"/>
      </rPr>
      <t>1</t>
    </r>
  </si>
  <si>
    <t xml:space="preserve">1     WLGA. Social Services. [Online]. 2015. Available at: </t>
  </si>
  <si>
    <t xml:space="preserve">http://www.wlga.gov.uk/social-services-3 </t>
  </si>
  <si>
    <r>
      <rPr>
        <b/>
        <sz val="9"/>
        <color theme="1"/>
        <rFont val="Verdana"/>
        <family val="2"/>
      </rPr>
      <t>Numerator:</t>
    </r>
    <r>
      <rPr>
        <sz val="9"/>
        <color theme="1"/>
        <rFont val="Verdana"/>
        <family val="2"/>
      </rPr>
      <t xml:space="preserve"> Social services data collection team, Welsh Government (WG)</t>
    </r>
  </si>
  <si>
    <r>
      <rPr>
        <b/>
        <sz val="9"/>
        <color theme="1"/>
        <rFont val="Verdana"/>
        <family val="2"/>
      </rPr>
      <t>Denominator:</t>
    </r>
    <r>
      <rPr>
        <sz val="9"/>
        <color theme="1"/>
        <rFont val="Verdana"/>
        <family val="2"/>
      </rPr>
      <t xml:space="preserve">  Mid-year population estimates, Office of National Statistics (ONS)</t>
    </r>
  </si>
  <si>
    <r>
      <rPr>
        <b/>
        <sz val="9"/>
        <color theme="1"/>
        <rFont val="Verdana"/>
        <family val="2"/>
      </rPr>
      <t>Numerator:</t>
    </r>
    <r>
      <rPr>
        <sz val="9"/>
        <color theme="1"/>
        <rFont val="Verdana"/>
        <family val="2"/>
      </rPr>
      <t xml:space="preserve">  Number of WTE social workers working in children and young people’s services.</t>
    </r>
  </si>
  <si>
    <r>
      <rPr>
        <sz val="10"/>
        <rFont val="Segoe UI Light"/>
        <family val="2"/>
      </rPr>
      <t>•</t>
    </r>
    <r>
      <rPr>
        <sz val="10"/>
        <rFont val="Verdana"/>
        <family val="2"/>
      </rPr>
      <t xml:space="preserve"> Interpretation guide: for guiance on how to interpret the table and charts</t>
    </r>
  </si>
  <si>
    <r>
      <rPr>
        <sz val="10"/>
        <rFont val="Segoe UI Light"/>
        <family val="2"/>
      </rPr>
      <t>•</t>
    </r>
    <r>
      <rPr>
        <sz val="10"/>
        <rFont val="Verdana"/>
        <family val="2"/>
      </rPr>
      <t xml:space="preserve"> Technical guide: for further information on the data sources used and the methods</t>
    </r>
  </si>
  <si>
    <t>Also included in this file:</t>
  </si>
  <si>
    <t>Click on the 'Childhood indicators' tab above to access the data by local authority</t>
  </si>
  <si>
    <t>Why use this method to copy and paste charts?</t>
  </si>
  <si>
    <t>Using the standard {Copy} and {Paste} option causes the table and charts to lose the formatting and/or produces an output which appears at reduced quality. The technique described below overcomes these issues.</t>
  </si>
  <si>
    <t>Select the chart / table area (including footnotes).</t>
  </si>
  <si>
    <r>
      <t xml:space="preserve">On the 'Home' tab click the paste icon, click on 'As Picture' from the dropdown menu, and then click on 'Copy as Picture' (see </t>
    </r>
    <r>
      <rPr>
        <b/>
        <sz val="10"/>
        <rFont val="Verdana"/>
        <family val="2"/>
      </rPr>
      <t>figure 1</t>
    </r>
    <r>
      <rPr>
        <sz val="10"/>
        <rFont val="Verdana"/>
        <family val="2"/>
      </rPr>
      <t xml:space="preserve">).  </t>
    </r>
  </si>
  <si>
    <t>Using your mouse click on the point where you want to insert a copy of the chart e.g. in a Word / PowerPoint file.</t>
  </si>
  <si>
    <r>
      <t xml:space="preserve">From the 'Copy Picture' diaglogue box, select 'As shown on screen' from the Appearance section, and 'Bitmap' from the Format section. Click 'Ok' (see </t>
    </r>
    <r>
      <rPr>
        <b/>
        <sz val="10"/>
        <rFont val="Verdana"/>
        <family val="2"/>
      </rPr>
      <t>figure 2</t>
    </r>
    <r>
      <rPr>
        <sz val="10"/>
        <rFont val="Verdana"/>
        <family val="2"/>
      </rPr>
      <t xml:space="preserve">). </t>
    </r>
  </si>
  <si>
    <r>
      <t xml:space="preserve">On the 'Home' tab click 'paste' then 'paste special' (see </t>
    </r>
    <r>
      <rPr>
        <b/>
        <sz val="10"/>
        <rFont val="Verdana"/>
        <family val="2"/>
      </rPr>
      <t>figure 3</t>
    </r>
    <r>
      <rPr>
        <sz val="10"/>
        <rFont val="Verdana"/>
        <family val="2"/>
      </rPr>
      <t xml:space="preserve">) and choose to insert as 'Bitmap' (see </t>
    </r>
    <r>
      <rPr>
        <b/>
        <sz val="10"/>
        <rFont val="Verdana"/>
        <family val="2"/>
      </rPr>
      <t>figure 4</t>
    </r>
    <r>
      <rPr>
        <sz val="10"/>
        <rFont val="Verdana"/>
        <family val="2"/>
      </rPr>
      <t xml:space="preserve">).  </t>
    </r>
  </si>
  <si>
    <t>Figure 4</t>
  </si>
  <si>
    <r>
      <t xml:space="preserve">Teenage conceptions &lt;18 </t>
    </r>
    <r>
      <rPr>
        <vertAlign val="superscript"/>
        <sz val="9"/>
        <color rgb="FF000080"/>
        <rFont val="Verdana"/>
        <family val="2"/>
      </rPr>
      <t>5,a,g</t>
    </r>
  </si>
  <si>
    <r>
      <rPr>
        <sz val="10"/>
        <rFont val="Segoe UI Light"/>
        <family val="2"/>
      </rPr>
      <t>•</t>
    </r>
    <r>
      <rPr>
        <sz val="10"/>
        <rFont val="Verdana"/>
        <family val="2"/>
      </rPr>
      <t xml:space="preserve"> Copy tables &amp; charts: a guide on how to copy and paste the table into a document</t>
    </r>
  </si>
  <si>
    <t>Health board</t>
  </si>
  <si>
    <t>Local authority</t>
  </si>
  <si>
    <r>
      <t xml:space="preserve">% 4/5 year olds overweight or obese </t>
    </r>
    <r>
      <rPr>
        <vertAlign val="superscript"/>
        <sz val="9"/>
        <color rgb="FF000080"/>
        <rFont val="Verdana"/>
        <family val="2"/>
      </rPr>
      <t>4 a,f</t>
    </r>
  </si>
  <si>
    <t xml:space="preserve">Data taken from </t>
  </si>
  <si>
    <t>\\ryt6bsrvfil0001\observatory\Health Intelligence\Information resources\Information products\Maternal&amp;ChildPathfinder\REY Wales 2015\Interactive Spreadsheet\Data files\20151125_Overweightorobesechildren_InteractiveSpreadsheet_RP_v1b.xlsx</t>
  </si>
  <si>
    <t>\\ryt6bsrvfil0001\observatory\Health Intelligence\Information resources\Information products\Maternal&amp;ChildPathfinder\REY Wales 2015\Interactive Spreadsheet\Data files\20151126_teenageconceptions_InteractiveSpreadsheet_RP_v1a.xlsx</t>
  </si>
  <si>
    <t>2004-13</t>
  </si>
  <si>
    <t>All admitting episodes were counted where there was any mention of injury in the diagnostic record. This does not include emergency transfers.  Patients will be counted more than once if they had multiple admissions for injuries during the same year.</t>
  </si>
  <si>
    <t>\\ryt6bsrvfil0001\observatory\Health Intelligence\Information resources\Information products\Maternal&amp;ChildPathfinder\REY Wales 2015\Interactive Spreadsheet\Data files\20151126_childhoodmortality_InteractiveSpreadsheet_RP_v1a.xlsx</t>
  </si>
  <si>
    <t>Data sheet updated by DH  to 1a version on 12/01/2016</t>
  </si>
  <si>
    <r>
      <t xml:space="preserve">Social worker provision </t>
    </r>
    <r>
      <rPr>
        <vertAlign val="superscript"/>
        <sz val="9"/>
        <color rgb="FF000080"/>
        <rFont val="Verdana"/>
        <family val="2"/>
      </rPr>
      <t>12,a,n</t>
    </r>
  </si>
  <si>
    <t>Numbers which were not available or which were suppressed to maintain data confidentiality are denoted by a dash (-)</t>
  </si>
  <si>
    <t>BP edited</t>
  </si>
  <si>
    <t>* numbers too small to produce a local authority trend</t>
  </si>
  <si>
    <r>
      <t>The Welsh Government aims to eradicate child poverty by 2020.</t>
    </r>
    <r>
      <rPr>
        <vertAlign val="superscript"/>
        <sz val="9"/>
        <color theme="1"/>
        <rFont val="Verdana"/>
        <family val="2"/>
      </rPr>
      <t>1</t>
    </r>
    <r>
      <rPr>
        <sz val="9"/>
        <color theme="1"/>
        <rFont val="Verdana"/>
        <family val="2"/>
      </rPr>
      <t xml:space="preserve"> In Wales the percentage of children living in poverty is a general indicator for health inequalities, education and economic outcomes.  For example, one of the three strategic objectives set out in the Child Poverty Strategy for Wales is to reduce inequalities that exist in health, education and economic outcomes of children and families, by improving the outcomes of the poorest.</t>
    </r>
    <r>
      <rPr>
        <vertAlign val="superscript"/>
        <sz val="9"/>
        <color theme="1"/>
        <rFont val="Verdana"/>
        <family val="2"/>
      </rPr>
      <t>1</t>
    </r>
  </si>
  <si>
    <t>The indicator on income is a composite indicator which contains three elements: 1) income-related benefit claimants, 2) tax credit recipients and 3) supported asylum seekers. The indicator sums claimants and their dependents for the three elements, then expresses the sum as a percentage of the total residential population for each local authority, based on mid-2012 population estimates. The counts are of unique individuals (i.e. those who claim multiple benefits are only counted once). The indicator is restricted to those aged 0-4 years old.</t>
  </si>
  <si>
    <r>
      <rPr>
        <b/>
        <sz val="9"/>
        <color theme="1"/>
        <rFont val="Verdana"/>
        <family val="2"/>
      </rPr>
      <t>Denominator:</t>
    </r>
    <r>
      <rPr>
        <sz val="9"/>
        <color theme="1"/>
        <rFont val="Verdana"/>
        <family val="2"/>
      </rPr>
      <t xml:space="preserve"> Estimated number of households accepted as homeless.</t>
    </r>
  </si>
  <si>
    <t>The number of homeless households that are eligible for assistance, unintentionally homeless and in priority need (which include dependent children), divided by total homeless households multiplied by 100 giving a percentage.</t>
  </si>
  <si>
    <t>Those who receive social services from their local authorities, including children looked after by local authorities and who had a case open for at least 3 months as at 31st March each year, expressed as a rate per 10,000 population.</t>
  </si>
  <si>
    <r>
      <t>2012 and  2014 (as at 31</t>
    </r>
    <r>
      <rPr>
        <vertAlign val="superscript"/>
        <sz val="9"/>
        <color theme="1"/>
        <rFont val="Verdana"/>
        <family val="2"/>
      </rPr>
      <t>st</t>
    </r>
    <r>
      <rPr>
        <sz val="9"/>
        <color theme="1"/>
        <rFont val="Verdana"/>
        <family val="2"/>
      </rPr>
      <t xml:space="preserve"> March each year)</t>
    </r>
  </si>
  <si>
    <r>
      <rPr>
        <b/>
        <sz val="9"/>
        <color theme="1"/>
        <rFont val="Verdana"/>
        <family val="2"/>
      </rPr>
      <t>Denominator:</t>
    </r>
    <r>
      <rPr>
        <sz val="9"/>
        <color theme="1"/>
        <rFont val="Verdana"/>
        <family val="2"/>
      </rPr>
      <t xml:space="preserve"> Number of children aged 0-7 at 31 March.</t>
    </r>
  </si>
  <si>
    <r>
      <t>The number of children in need included in the CIN Census is less than the total number of children in need receiving services. The number of children included in the CIN Census (those who had a case open for 3 months), represents about 80% of the total number of children in need on 31</t>
    </r>
    <r>
      <rPr>
        <vertAlign val="superscript"/>
        <sz val="9"/>
        <color rgb="FF000000"/>
        <rFont val="Verdana"/>
        <family val="2"/>
      </rPr>
      <t>st</t>
    </r>
    <r>
      <rPr>
        <sz val="9"/>
        <color rgb="FF000000"/>
        <rFont val="Verdana"/>
        <family val="2"/>
      </rPr>
      <t xml:space="preserve"> March 2014 recorded in other statistical data collections.</t>
    </r>
    <r>
      <rPr>
        <vertAlign val="superscript"/>
        <sz val="9"/>
        <color rgb="FF000000"/>
        <rFont val="Verdana"/>
        <family val="2"/>
      </rPr>
      <t>3</t>
    </r>
  </si>
  <si>
    <t>Indicator definition</t>
  </si>
  <si>
    <t xml:space="preserve">1.   World Health Organization.  Childhood overweight and obesity. [Online]. 2013.  Available at: </t>
  </si>
  <si>
    <r>
      <t>The World Health Organization has highlighted that obesity amongst children is one of the most serious challenges of the 21</t>
    </r>
    <r>
      <rPr>
        <vertAlign val="superscript"/>
        <sz val="9"/>
        <color theme="1"/>
        <rFont val="Verdana"/>
        <family val="2"/>
      </rPr>
      <t>st</t>
    </r>
    <r>
      <rPr>
        <sz val="9"/>
        <color theme="1"/>
        <rFont val="Verdana"/>
        <family val="2"/>
      </rPr>
      <t xml:space="preserve"> Century and prevalence is increasing at an alarming rate.</t>
    </r>
    <r>
      <rPr>
        <vertAlign val="superscript"/>
        <sz val="9"/>
        <color theme="1"/>
        <rFont val="Verdana"/>
        <family val="2"/>
      </rPr>
      <t xml:space="preserve">1 </t>
    </r>
    <r>
      <rPr>
        <sz val="9"/>
        <color theme="1"/>
        <rFont val="Verdana"/>
        <family val="2"/>
      </rPr>
      <t>The prevalence of overweight or obesity in Wales is higher amongst those in reception year, than England and any English region.</t>
    </r>
    <r>
      <rPr>
        <vertAlign val="superscript"/>
        <sz val="9"/>
        <color theme="1"/>
        <rFont val="Verdana"/>
        <family val="2"/>
      </rPr>
      <t>2</t>
    </r>
  </si>
  <si>
    <r>
      <t>Overweight and obesity in children, can be used as an indicator for conditions such as type ll diabetes, and helps reflect the scale of the challenge</t>
    </r>
    <r>
      <rPr>
        <vertAlign val="superscript"/>
        <sz val="8"/>
        <color theme="1"/>
        <rFont val="Verdana"/>
        <family val="2"/>
      </rPr>
      <t>1</t>
    </r>
    <r>
      <rPr>
        <sz val="9"/>
        <color theme="1"/>
        <rFont val="Verdana"/>
        <family val="2"/>
      </rPr>
      <t>, as well as being a general indicator of health and health inequality.</t>
    </r>
  </si>
  <si>
    <r>
      <rPr>
        <b/>
        <sz val="9"/>
        <color theme="1"/>
        <rFont val="Verdana"/>
        <family val="2"/>
      </rPr>
      <t>Denominator:</t>
    </r>
    <r>
      <rPr>
        <sz val="9"/>
        <color theme="1"/>
        <rFont val="Verdana"/>
        <family val="2"/>
      </rPr>
      <t xml:space="preserve"> Mid-year population estimates, 2012 (ONS)</t>
    </r>
  </si>
  <si>
    <r>
      <rPr>
        <b/>
        <sz val="9"/>
        <color theme="1"/>
        <rFont val="Verdana"/>
        <family val="2"/>
      </rPr>
      <t xml:space="preserve">Denominator: </t>
    </r>
    <r>
      <rPr>
        <sz val="9"/>
        <color theme="1"/>
        <rFont val="Verdana"/>
        <family val="2"/>
      </rPr>
      <t>Mid-year population estimates, Office for National Statistics (ONS)</t>
    </r>
  </si>
  <si>
    <r>
      <rPr>
        <b/>
        <sz val="9"/>
        <color theme="1"/>
        <rFont val="Verdana"/>
        <family val="2"/>
      </rPr>
      <t>Denominator:</t>
    </r>
    <r>
      <rPr>
        <sz val="9"/>
        <color theme="1"/>
        <rFont val="Verdana"/>
        <family val="2"/>
      </rPr>
      <t xml:space="preserve"> Mid-year population estimates, Office for National Statistics (ONS)</t>
    </r>
  </si>
  <si>
    <r>
      <rPr>
        <b/>
        <sz val="9"/>
        <color theme="1"/>
        <rFont val="Verdana"/>
        <family val="2"/>
      </rPr>
      <t>Denominator:</t>
    </r>
    <r>
      <rPr>
        <sz val="9"/>
        <color theme="1"/>
        <rFont val="Verdana"/>
        <family val="2"/>
      </rPr>
      <t xml:space="preserve"> Number of children aged 4-5.</t>
    </r>
  </si>
  <si>
    <t>2011/12 and 2013/14</t>
  </si>
  <si>
    <r>
      <rPr>
        <b/>
        <sz val="9"/>
        <color theme="1"/>
        <rFont val="Verdana"/>
        <family val="2"/>
      </rPr>
      <t>Numerator:</t>
    </r>
    <r>
      <rPr>
        <sz val="9"/>
        <color theme="1"/>
        <rFont val="Verdana"/>
        <family val="2"/>
      </rPr>
      <t xml:space="preserve"> Conceptions Statistics, Office of National Statistics (ONS)</t>
    </r>
  </si>
  <si>
    <r>
      <t>Teenage pregnancy is a significant public health issue in Wales. Teenage mothers are at greater risk of suffering from mental health issues during the three years following birth. There is also a higher risk of giving birth to a baby with a low birth weight and higher infant mortality rate, compared to older mothers</t>
    </r>
    <r>
      <rPr>
        <vertAlign val="superscript"/>
        <sz val="9"/>
        <color theme="1"/>
        <rFont val="Verdana"/>
        <family val="2"/>
      </rPr>
      <t>1</t>
    </r>
    <r>
      <rPr>
        <sz val="9"/>
        <color theme="1"/>
        <rFont val="Verdana"/>
        <family val="2"/>
      </rPr>
      <t>.</t>
    </r>
  </si>
  <si>
    <r>
      <t>In Wales teenage conception rates are used widely as outcome indicators in the sexual health context, for example in the Sexual Health and Well-being Action Plan for Wales, 2010-15</t>
    </r>
    <r>
      <rPr>
        <sz val="9"/>
        <color rgb="FF000000"/>
        <rFont val="Verdana"/>
        <family val="2"/>
      </rPr>
      <t>, as well as being a general indicator of health and health inequality</t>
    </r>
    <r>
      <rPr>
        <sz val="9"/>
        <color rgb="FF000000"/>
        <rFont val="Verdana"/>
        <family val="2"/>
      </rPr>
      <t>.</t>
    </r>
  </si>
  <si>
    <r>
      <rPr>
        <b/>
        <sz val="9"/>
        <color theme="1"/>
        <rFont val="Verdana"/>
        <family val="2"/>
      </rPr>
      <t>Denominator:</t>
    </r>
    <r>
      <rPr>
        <sz val="9"/>
        <color theme="1"/>
        <rFont val="Verdana"/>
        <family val="2"/>
      </rPr>
      <t xml:space="preserve"> Number of females aged 15-17.</t>
    </r>
  </si>
  <si>
    <t xml:space="preserve">Number of conceptions to teenage girls under 18 years divided by female population aged 15-17 multiplied by 1,000 giving a rate per 1,000 females aged 15-17. </t>
  </si>
  <si>
    <t>Live births as a rate per 1,000 women under 20 years</t>
  </si>
  <si>
    <r>
      <t>Teenage pregnancy is often associated with poor health and social outcomes for both the mother and the child. Children born to teenage parents are less likely to be breastfed, more likely to live in poverty, and more likely to become a teenage parent themselves</t>
    </r>
    <r>
      <rPr>
        <vertAlign val="superscript"/>
        <sz val="9"/>
        <color rgb="FF000000"/>
        <rFont val="Verdana"/>
        <family val="2"/>
      </rPr>
      <t>1</t>
    </r>
    <r>
      <rPr>
        <sz val="9"/>
        <color rgb="FF000000"/>
        <rFont val="Verdana"/>
        <family val="2"/>
      </rPr>
      <t xml:space="preserve">. </t>
    </r>
  </si>
  <si>
    <r>
      <t>In Wales, live birth rates to women under 20 are used widely as outcome indicators in the sexual health context, for example in the Sexual Health and Well-being Action Plan for Wales, 2010-15</t>
    </r>
    <r>
      <rPr>
        <sz val="9"/>
        <color rgb="FF000000"/>
        <rFont val="Verdana"/>
        <family val="2"/>
      </rPr>
      <t>, as well as being a general indicator of health and health inequality</t>
    </r>
    <r>
      <rPr>
        <sz val="9"/>
        <color rgb="FF000000"/>
        <rFont val="Verdana"/>
        <family val="2"/>
      </rPr>
      <t>.</t>
    </r>
  </si>
  <si>
    <r>
      <rPr>
        <b/>
        <sz val="9"/>
        <color theme="1"/>
        <rFont val="Verdana"/>
        <family val="2"/>
      </rPr>
      <t>Numerator:</t>
    </r>
    <r>
      <rPr>
        <sz val="9"/>
        <color theme="1"/>
        <rFont val="Verdana"/>
        <family val="2"/>
      </rPr>
      <t xml:space="preserve">  All live births, females under 20.</t>
    </r>
  </si>
  <si>
    <r>
      <rPr>
        <b/>
        <sz val="9"/>
        <color theme="1"/>
        <rFont val="Verdana"/>
        <family val="2"/>
      </rPr>
      <t>Denominator:</t>
    </r>
    <r>
      <rPr>
        <sz val="9"/>
        <color theme="1"/>
        <rFont val="Verdana"/>
        <family val="2"/>
      </rPr>
      <t xml:space="preserve"> Number of females aged 15-19.</t>
    </r>
  </si>
  <si>
    <t xml:space="preserve">Number of live births to females aged under 20 years divided by female population aged 15-19 multiplied by 1,000 giving a rate per 1,000 women. </t>
  </si>
  <si>
    <t>The percentage up to date with immunisations is also a general indicator of health and health inequality.</t>
  </si>
  <si>
    <r>
      <rPr>
        <b/>
        <sz val="9"/>
        <color theme="1"/>
        <rFont val="Verdana"/>
        <family val="2"/>
      </rPr>
      <t>Numerator:</t>
    </r>
    <r>
      <rPr>
        <sz val="9"/>
        <color theme="1"/>
        <rFont val="Verdana"/>
        <family val="2"/>
      </rPr>
      <t xml:space="preserve">  Number of children reaching their 4</t>
    </r>
    <r>
      <rPr>
        <vertAlign val="superscript"/>
        <sz val="9"/>
        <color theme="1"/>
        <rFont val="Verdana"/>
        <family val="2"/>
      </rPr>
      <t>th</t>
    </r>
    <r>
      <rPr>
        <sz val="9"/>
        <color theme="1"/>
        <rFont val="Verdana"/>
        <family val="2"/>
      </rPr>
      <t xml:space="preserve"> birthday between 01/04 and the 31/03 in 2010/11, 2011/12, 2012/13, 2013/14 and 2014/15 respectively, who have received all their routine immunisations.</t>
    </r>
  </si>
  <si>
    <t>Public Health Wales Communicable Disease Surveillance Centre (CDSC) and Vaccine Preventable Disease Programme (VPDP), who calculate vaccine coverage using data from National Community Child Health Database (NCCHD) which is maintained by NHS Wales Information Service (NWIS).</t>
  </si>
  <si>
    <t>2010/11 to 2014/15</t>
  </si>
  <si>
    <t>Coverage figures for 2010/11 were calculated as the number of resident children reaching 4 years of age between 01/04/2010 and 31/03/2011 who had received all their routine immunisations, divided by the total number of resident children at 01/05/2011 reaching 4 years of age during 2010, expressed as a percentage.  Coverage figures for 2011/12 to 2014/15 were calculated using the same method.</t>
  </si>
  <si>
    <t>It should be noted that for this indicator, a higher percentage compared to Wales suggests the value is better than the Wales average.</t>
  </si>
  <si>
    <t>Emergency admissions for injury are used as a general indicator of health and health inequality.</t>
  </si>
  <si>
    <r>
      <rPr>
        <b/>
        <sz val="9"/>
        <color theme="1"/>
        <rFont val="Verdana"/>
        <family val="2"/>
      </rPr>
      <t>Numerator:</t>
    </r>
    <r>
      <rPr>
        <sz val="9"/>
        <color theme="1"/>
        <rFont val="Verdana"/>
        <family val="2"/>
      </rPr>
      <t xml:space="preserve"> Number of emergency hospital admissions for injuries that occur in children aged 0-4 years.</t>
    </r>
  </si>
  <si>
    <r>
      <rPr>
        <b/>
        <sz val="9"/>
        <color theme="1"/>
        <rFont val="Verdana"/>
        <family val="2"/>
      </rPr>
      <t>Denominator:</t>
    </r>
    <r>
      <rPr>
        <sz val="9"/>
        <color theme="1"/>
        <rFont val="Verdana"/>
        <family val="2"/>
      </rPr>
      <t xml:space="preserve"> Number of children aged 0-4.</t>
    </r>
  </si>
  <si>
    <t>Children aged 0-4 years</t>
  </si>
  <si>
    <t xml:space="preserve">Emergency hospital admissions for injuries to children aged 0-4 years divided by children aged 0-4 years, multiplied by 10,000 giving a rate per 10,000 children. </t>
  </si>
  <si>
    <t xml:space="preserve">Infant mortality rate per 1,000 live births </t>
  </si>
  <si>
    <r>
      <rPr>
        <b/>
        <sz val="9"/>
        <color theme="1"/>
        <rFont val="Verdana"/>
        <family val="2"/>
      </rPr>
      <t>Numerator:</t>
    </r>
    <r>
      <rPr>
        <sz val="9"/>
        <color theme="1"/>
        <rFont val="Verdana"/>
        <family val="2"/>
      </rPr>
      <t xml:space="preserve"> Number of deaths occurring within the first year of life.</t>
    </r>
  </si>
  <si>
    <r>
      <rPr>
        <b/>
        <sz val="9"/>
        <color theme="1"/>
        <rFont val="Verdana"/>
        <family val="2"/>
      </rPr>
      <t>Denominator:</t>
    </r>
    <r>
      <rPr>
        <sz val="9"/>
        <color theme="1"/>
        <rFont val="Verdana"/>
        <family val="2"/>
      </rPr>
      <t xml:space="preserve"> Number of live births.</t>
    </r>
  </si>
  <si>
    <t>Infants under 1 year</t>
  </si>
  <si>
    <t xml:space="preserve">Deaths occurring within the first year of life divided by live births, multiplied by 1,000 giving an infant mortality rate per 1,000 live births.  </t>
  </si>
  <si>
    <t xml:space="preserve">All births and deaths were extracted based on the year of occurrence (not year of registration). </t>
  </si>
  <si>
    <t xml:space="preserve">Figures presented in this analysis will therefore not match ONS published childhood mortality statistics where deaths were based on the year of registration. </t>
  </si>
  <si>
    <t>Childhood mortality per 100,000 population</t>
  </si>
  <si>
    <r>
      <t>The death of a child or young adult is a tragedy, with the impact of the loss often having a heavy burden and life-changing effects on families, carers and friends. The Child Death Review Programme reported a strong relationship between child deaths and deprivation. Children aged 0-17 years living in the most deprived parts of Wales were almost twice as likely to die in a given year that those in the least deprived parts of Wales.</t>
    </r>
    <r>
      <rPr>
        <vertAlign val="superscript"/>
        <sz val="9"/>
        <color theme="1"/>
        <rFont val="Verdana"/>
        <family val="2"/>
      </rPr>
      <t xml:space="preserve">1 </t>
    </r>
    <r>
      <rPr>
        <sz val="9"/>
        <color theme="1"/>
        <rFont val="Verdana"/>
        <family val="2"/>
      </rPr>
      <t>Child mortality can be used as a general indicator of health and health inequality.</t>
    </r>
  </si>
  <si>
    <r>
      <rPr>
        <b/>
        <sz val="9"/>
        <color theme="1"/>
        <rFont val="Verdana"/>
        <family val="2"/>
      </rPr>
      <t>Denominator:</t>
    </r>
    <r>
      <rPr>
        <sz val="9"/>
        <color theme="1"/>
        <rFont val="Verdana"/>
        <family val="2"/>
      </rPr>
      <t xml:space="preserve"> Number of persons aged 0-17 years.</t>
    </r>
  </si>
  <si>
    <t xml:space="preserve">Deaths occurring in children aged 0-17 years, divided by mid-year population estimates and multiplied by 100,000. This gives a crude rate per 100,000 persons aged between 0-17 years.  </t>
  </si>
  <si>
    <t>Due to small numbers, the annual trend is only given for Wales.</t>
  </si>
  <si>
    <r>
      <rPr>
        <b/>
        <sz val="9"/>
        <color theme="1"/>
        <rFont val="Verdana"/>
        <family val="2"/>
      </rPr>
      <t>Denominator:</t>
    </r>
    <r>
      <rPr>
        <sz val="9"/>
        <color theme="1"/>
        <rFont val="Verdana"/>
        <family val="2"/>
      </rPr>
      <t xml:space="preserve"> Number of children and young people aged 0-17.</t>
    </r>
  </si>
  <si>
    <t xml:space="preserve">WTE social workers in children and young people’s services, divided by 0-17 year old population and multiplied by 1,000, giving a rate per 1,000 children between 0-17 years. </t>
  </si>
  <si>
    <t xml:space="preserve">This indicator does not include social workers working in the department of services for adults, or any other setting. Local authorities also provide services using the independent sector, whose staff are not included in these figures. WTE staff numbers are based on contractual hours, rather than those actually worked on the census day. WTE should be calculated on the basis of 39 (contractual) hours per week for care assistants, manual and domestic staff, and 37 hours for other staff. For part-time staff their WTE is calculated by dividing contractual hours by 39 or 37 as appropriate. </t>
  </si>
  <si>
    <t>The WTE social worker provision for social workers working in children and young peoples services cannot be compared pre 2014/15 due to changes in the revised Qualifications Framework from 2014/15 (see http://www.ccwales.org.uk/edrms/133863/).</t>
  </si>
  <si>
    <t>Public Health Wales Observatory                                                                                                      14 Cathedral Road                                                                                                                      Cardiff                                                                                                                                           CF11 9LJ</t>
  </si>
  <si>
    <t>http://www.publichealthwalesobservatory.wales.nhs.uk</t>
  </si>
  <si>
    <r>
      <t>Injuries are a major public health issue across the globe and contribute substantially to the burden of premature death and healthy years of life lost.  This places significant burden upon health and health services.</t>
    </r>
    <r>
      <rPr>
        <vertAlign val="superscript"/>
        <sz val="9"/>
        <color theme="1"/>
        <rFont val="Verdana"/>
        <family val="2"/>
      </rPr>
      <t>1</t>
    </r>
  </si>
  <si>
    <r>
      <t xml:space="preserve">The counts and rates for the </t>
    </r>
    <r>
      <rPr>
        <i/>
        <sz val="9"/>
        <rFont val="Verdana"/>
        <family val="2"/>
      </rPr>
      <t>Pregnancy and childhood surveillance tool</t>
    </r>
    <r>
      <rPr>
        <sz val="9"/>
        <rFont val="Verdana"/>
        <family val="2"/>
      </rPr>
      <t xml:space="preserve"> are presented for the last year of trend unless otherwise stated.
Pale blue and dark blue values represent results that are statistically significantly lower or higher respectively, compared to Wales. Medium blue represents results that are comparable to Wales (i.e. there is no significant difference). Grey indicates that the results could not be compared to Wales as the comparability could not be calculated.
It should be noted that for some indicators, such as '% 4 year olds up to date with immunisations', a higher rate compared to Wales suggests the value is ‘better’ than the Wales average. In contrast a higher result for other indicators, such as 'Teenage conceptions &lt;18', suggest that the value is ‘worse’ than the Wales average. 
A statistically significant finding suggests that the difference between two values might not be due to chance. 
It is important to note that whilst an indicator may show a ‘better’ result to Wales, this means that the result is significantly different to Wales, not that public health action is unnecessary. Statistical significance is not the same as public health importance.
It is possible for two areas to have the same rate for an indicator whilst displaying a different significance result. This is because statistical significance is based on the confidence interval, which is largely dependent on the size of the population from which the events came. Generally speaking, rates based on smaller populations are likely to have wider confidence intervals.
</t>
    </r>
  </si>
  <si>
    <r>
      <t xml:space="preserve">5 year olds dmft </t>
    </r>
    <r>
      <rPr>
        <vertAlign val="superscript"/>
        <sz val="9"/>
        <color rgb="FF000080"/>
        <rFont val="Verdana"/>
        <family val="2"/>
      </rPr>
      <t xml:space="preserve">8,j  </t>
    </r>
    <r>
      <rPr>
        <sz val="9"/>
        <color rgb="FF000080"/>
        <rFont val="Verdana"/>
        <family val="2"/>
      </rPr>
      <t xml:space="preserve">                                         </t>
    </r>
    <r>
      <rPr>
        <i/>
        <sz val="8"/>
        <color rgb="FF000080"/>
        <rFont val="Verdana"/>
        <family val="2"/>
      </rPr>
      <t xml:space="preserve">  (count is the number of children examined)</t>
    </r>
  </si>
  <si>
    <r>
      <t xml:space="preserve">Infant mortality* </t>
    </r>
    <r>
      <rPr>
        <vertAlign val="superscript"/>
        <sz val="9"/>
        <color rgb="FF000080"/>
        <rFont val="Verdana"/>
        <family val="2"/>
      </rPr>
      <t xml:space="preserve">10,l,m  </t>
    </r>
    <r>
      <rPr>
        <sz val="9"/>
        <color rgb="FF000080"/>
        <rFont val="Verdana"/>
        <family val="2"/>
      </rPr>
      <t xml:space="preserve">                                                          </t>
    </r>
    <r>
      <rPr>
        <i/>
        <sz val="8"/>
        <color rgb="FF000080"/>
        <rFont val="Verdana"/>
        <family val="2"/>
      </rPr>
      <t xml:space="preserve"> (annual average count)</t>
    </r>
  </si>
  <si>
    <r>
      <t xml:space="preserve">Child mortality* </t>
    </r>
    <r>
      <rPr>
        <vertAlign val="superscript"/>
        <sz val="9"/>
        <color rgb="FF000080"/>
        <rFont val="Verdana"/>
        <family val="2"/>
      </rPr>
      <t xml:space="preserve">11,a,l </t>
    </r>
    <r>
      <rPr>
        <sz val="9"/>
        <color rgb="FF000080"/>
        <rFont val="Verdana"/>
        <family val="2"/>
      </rPr>
      <t xml:space="preserve">                                                        </t>
    </r>
    <r>
      <rPr>
        <i/>
        <sz val="8"/>
        <color rgb="FF000080"/>
        <rFont val="Verdana"/>
        <family val="2"/>
      </rPr>
      <t xml:space="preserve"> (annual average count)</t>
    </r>
  </si>
  <si>
    <t>dmft (decayed, missing or filled teeth)</t>
  </si>
  <si>
    <t>Average number of teeth per child which were either decayed, missing or filled (dmft)</t>
  </si>
  <si>
    <t>dmft is a measure of the decay which has occurred but could have been prevented. In Wales dmft is used widely as outcome indicators in a health behaviour context, for example in the 2013/14 Health Behaviour in School-aged Children.</t>
  </si>
  <si>
    <r>
      <rPr>
        <b/>
        <sz val="9"/>
        <rFont val="Verdana"/>
        <family val="2"/>
      </rPr>
      <t>Numerator:</t>
    </r>
    <r>
      <rPr>
        <sz val="9"/>
        <rFont val="Verdana"/>
        <family val="2"/>
      </rPr>
      <t xml:space="preserve"> Number of persons aged 5 years in state primary schools with dmft </t>
    </r>
    <r>
      <rPr>
        <vertAlign val="superscript"/>
        <sz val="9"/>
        <rFont val="Verdana"/>
        <family val="2"/>
      </rPr>
      <t>1</t>
    </r>
    <r>
      <rPr>
        <sz val="9"/>
        <rFont val="Verdana"/>
        <family val="2"/>
      </rPr>
      <t>.</t>
    </r>
  </si>
  <si>
    <t xml:space="preserve">Number of persons aged 5 years in state primary schools who have been examined for dmft </t>
  </si>
  <si>
    <t xml:space="preserve">The average number of dmft in children in this survey was calculated using British Association for the Study of Community Dentistry (BASCD) guidelines1 </t>
  </si>
  <si>
    <r>
      <t>This indicator can help Local Authorities plan their patterns of activity for children’s social services and compare their children in need populations with that of other local authorities. It will enable local authorities to develop a clear picture of the effectiveness of their current social work practice and commissioned services.</t>
    </r>
    <r>
      <rPr>
        <vertAlign val="superscript"/>
        <sz val="9"/>
        <color theme="1"/>
        <rFont val="Verdana"/>
        <family val="2"/>
      </rPr>
      <t>1</t>
    </r>
    <r>
      <rPr>
        <sz val="9"/>
        <color theme="1"/>
        <rFont val="Verdana"/>
        <family val="2"/>
      </rPr>
      <t xml:space="preserve"> This information will be crucial to planning in partnership, to achieve the targets for children and young people set out in the Welsh Government’s Seven Core Aims for Children and Young People. </t>
    </r>
  </si>
  <si>
    <t>http://www.publichealthwalesobservatory.wales.nhs.uk/pregnancychildhood</t>
  </si>
  <si>
    <t>*Precision is 1dp from StatsWales</t>
  </si>
  <si>
    <t>The trend data appearing in the charts were supplied by WG.</t>
  </si>
  <si>
    <t>\\ryt6bsrvfil0001\observatory\Health Intelligence\Information resources\Information products\Maternal&amp;ChildPathfinder\REY Wales 2015\Homelessness\20151106_Homelessness_updated_2015_GJ_v0c.xlsx</t>
  </si>
  <si>
    <r>
      <t xml:space="preserve">Homelessness </t>
    </r>
    <r>
      <rPr>
        <vertAlign val="superscript"/>
        <sz val="9"/>
        <color rgb="FF000080"/>
        <rFont val="Verdana"/>
        <family val="2"/>
      </rPr>
      <t>2,c,d</t>
    </r>
    <r>
      <rPr>
        <sz val="9"/>
        <color rgb="FF000080"/>
        <rFont val="Verdana"/>
        <family val="2"/>
      </rPr>
      <t xml:space="preserve">                                           </t>
    </r>
    <r>
      <rPr>
        <sz val="8"/>
        <color rgb="FF000080"/>
        <rFont val="Verdana"/>
        <family val="2"/>
      </rPr>
      <t xml:space="preserve"> </t>
    </r>
    <r>
      <rPr>
        <i/>
        <sz val="8"/>
        <color rgb="FF000080"/>
        <rFont val="Verdana"/>
        <family val="2"/>
      </rPr>
      <t>(counts rounded to nearest 5)</t>
    </r>
  </si>
  <si>
    <t>http://gov.wales/docs/dsjlg/policy/110203newchildpovstrategy2en.pdf</t>
  </si>
  <si>
    <r>
      <t xml:space="preserve">This interactive data file is part of the Observatory's </t>
    </r>
    <r>
      <rPr>
        <i/>
        <sz val="10"/>
        <color rgb="FF000000"/>
        <rFont val="Verdana"/>
        <family val="2"/>
      </rPr>
      <t xml:space="preserve">Pregnancy and childhood surveillance tool 2016 </t>
    </r>
    <r>
      <rPr>
        <sz val="10"/>
        <color rgb="FF000000"/>
        <rFont val="Verdana"/>
        <family val="2"/>
      </rPr>
      <t>release, available at: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</si>
</sst>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_(* #,##0.00_);_(* \(#,##0.00\);_(* &quot;-&quot;??_);_(@_)"/>
  </numFmts>
  <fonts count="100" x14ac:knownFonts="1">
    <font>
      <sz val="9"/>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rgb="FFFF0000"/>
      <name val="Verdana"/>
      <family val="2"/>
    </font>
    <font>
      <b/>
      <sz val="9"/>
      <color theme="1"/>
      <name val="Verdana"/>
      <family val="2"/>
    </font>
    <font>
      <sz val="9"/>
      <color theme="6" tint="-0.499984740745262"/>
      <name val="Verdana"/>
      <family val="2"/>
    </font>
    <font>
      <b/>
      <sz val="9"/>
      <color rgb="FF000080"/>
      <name val="Verdana"/>
      <family val="2"/>
    </font>
    <font>
      <sz val="9"/>
      <color rgb="FF000080"/>
      <name val="Verdana"/>
      <family val="2"/>
    </font>
    <font>
      <u/>
      <sz val="9"/>
      <color theme="10"/>
      <name val="Verdana"/>
      <family val="2"/>
    </font>
    <font>
      <b/>
      <sz val="9"/>
      <color theme="0" tint="-0.34998626667073579"/>
      <name val="Verdana"/>
      <family val="2"/>
    </font>
    <font>
      <sz val="8"/>
      <color theme="0" tint="-0.249977111117893"/>
      <name val="Verdana"/>
      <family val="2"/>
    </font>
    <font>
      <sz val="9"/>
      <color theme="1"/>
      <name val="Verdana"/>
      <family val="2"/>
    </font>
    <font>
      <b/>
      <sz val="9"/>
      <color rgb="FFFF0000"/>
      <name val="Verdana"/>
      <family val="2"/>
    </font>
    <font>
      <b/>
      <sz val="12"/>
      <color theme="1"/>
      <name val="Verdana"/>
      <family val="2"/>
    </font>
    <font>
      <sz val="9"/>
      <color rgb="FFC00000"/>
      <name val="Verdana"/>
      <family val="2"/>
    </font>
    <font>
      <sz val="9"/>
      <name val="Verdana"/>
      <family val="2"/>
    </font>
    <font>
      <sz val="10"/>
      <name val="Arial"/>
      <family val="2"/>
    </font>
    <font>
      <u/>
      <sz val="10"/>
      <color indexed="12"/>
      <name val="Arial"/>
      <family val="2"/>
    </font>
    <font>
      <vertAlign val="superscript"/>
      <sz val="9"/>
      <color rgb="FF000080"/>
      <name val="Verdana"/>
      <family val="2"/>
    </font>
    <font>
      <sz val="7"/>
      <color rgb="FFFF0000"/>
      <name val="Verdana"/>
      <family val="2"/>
    </font>
    <font>
      <sz val="7"/>
      <color theme="1" tint="0.499984740745262"/>
      <name val="Verdana"/>
      <family val="2"/>
    </font>
    <font>
      <u/>
      <sz val="11"/>
      <color theme="10"/>
      <name val="Calibri"/>
      <family val="2"/>
    </font>
    <font>
      <sz val="11"/>
      <color rgb="FF000000"/>
      <name val="Calibri"/>
      <family val="2"/>
    </font>
    <font>
      <sz val="9"/>
      <color theme="0" tint="-0.249977111117893"/>
      <name val="Verdana"/>
      <family val="2"/>
    </font>
    <font>
      <sz val="10"/>
      <name val="Arial"/>
      <family val="2"/>
    </font>
    <font>
      <b/>
      <sz val="9"/>
      <color theme="0" tint="-0.249977111117893"/>
      <name val="Verdana"/>
      <family val="2"/>
    </font>
    <font>
      <sz val="11"/>
      <color rgb="FF000000"/>
      <name val="Calibri"/>
      <family val="2"/>
    </font>
    <font>
      <sz val="9"/>
      <color rgb="FF000000"/>
      <name val="Verdana"/>
      <family val="2"/>
    </font>
    <font>
      <sz val="12"/>
      <color theme="1"/>
      <name val="Verdana"/>
      <family val="2"/>
    </font>
    <font>
      <sz val="11"/>
      <color rgb="FF000000"/>
      <name val="Calibri"/>
      <family val="2"/>
    </font>
    <font>
      <sz val="10"/>
      <color indexed="8"/>
      <name val="Arial"/>
      <family val="2"/>
    </font>
    <font>
      <sz val="12"/>
      <name val="Arial"/>
      <family val="2"/>
    </font>
    <font>
      <b/>
      <sz val="16"/>
      <color theme="1"/>
      <name val="Verdana"/>
      <family val="2"/>
    </font>
    <font>
      <vertAlign val="superscript"/>
      <sz val="9"/>
      <color theme="1"/>
      <name val="Verdana"/>
      <family val="2"/>
    </font>
    <font>
      <sz val="8"/>
      <color theme="1" tint="0.499984740745262"/>
      <name val="Verdana"/>
      <family val="2"/>
    </font>
    <font>
      <sz val="11"/>
      <color rgb="FF000000"/>
      <name val="Calibri"/>
      <family val="2"/>
    </font>
    <font>
      <sz val="10"/>
      <name val="Arial"/>
      <family val="2"/>
    </font>
    <font>
      <sz val="10"/>
      <color theme="1"/>
      <name val="Verdana"/>
      <family val="2"/>
    </font>
    <font>
      <sz val="10"/>
      <name val="Verdana"/>
      <family val="2"/>
    </font>
    <font>
      <b/>
      <sz val="10"/>
      <color rgb="FFFF0000"/>
      <name val="Verdana"/>
      <family val="2"/>
    </font>
    <font>
      <b/>
      <sz val="10"/>
      <name val="Verdana"/>
      <family val="2"/>
    </font>
    <font>
      <b/>
      <sz val="12"/>
      <name val="Verdana"/>
      <family val="2"/>
    </font>
    <font>
      <b/>
      <sz val="11"/>
      <color theme="1"/>
      <name val="Calibri"/>
      <family val="2"/>
      <scheme val="minor"/>
    </font>
    <font>
      <sz val="8"/>
      <color theme="1"/>
      <name val="Arial"/>
      <family val="2"/>
    </font>
    <font>
      <sz val="12"/>
      <color theme="1"/>
      <name val="Arial"/>
      <family val="2"/>
    </font>
    <font>
      <sz val="10"/>
      <color theme="1"/>
      <name val="Arial"/>
      <family val="2"/>
    </font>
    <font>
      <b/>
      <sz val="10"/>
      <color theme="1"/>
      <name val="Arial"/>
      <family val="2"/>
    </font>
    <font>
      <b/>
      <sz val="8"/>
      <name val="Arial"/>
      <family val="2"/>
    </font>
    <font>
      <sz val="8"/>
      <name val="Arial"/>
      <family val="2"/>
    </font>
    <font>
      <b/>
      <sz val="11"/>
      <name val="Calibri"/>
      <family val="2"/>
      <scheme val="minor"/>
    </font>
    <font>
      <sz val="11"/>
      <name val="Calibri"/>
      <family val="2"/>
      <scheme val="minor"/>
    </font>
    <font>
      <b/>
      <sz val="9"/>
      <color rgb="FF00B050"/>
      <name val="Verdana"/>
      <family val="2"/>
    </font>
    <font>
      <sz val="9"/>
      <color rgb="FF00B050"/>
      <name val="Verdana"/>
      <family val="2"/>
    </font>
    <font>
      <sz val="11"/>
      <color rgb="FF000000"/>
      <name val="Calibri"/>
      <family val="2"/>
      <charset val="204"/>
    </font>
    <font>
      <u/>
      <sz val="10"/>
      <color theme="10"/>
      <name val="Verdana"/>
      <family val="2"/>
    </font>
    <font>
      <sz val="10"/>
      <name val="Arial"/>
      <family val="2"/>
    </font>
    <font>
      <sz val="11"/>
      <color rgb="FF000000"/>
      <name val="Calibri"/>
      <family val="2"/>
    </font>
    <font>
      <u/>
      <sz val="10"/>
      <color indexed="12"/>
      <name val="MS Sans Serif"/>
      <family val="2"/>
    </font>
    <font>
      <u/>
      <sz val="10"/>
      <color indexed="30"/>
      <name val="Arial"/>
      <family val="2"/>
    </font>
    <font>
      <sz val="8"/>
      <color rgb="FF000080"/>
      <name val="Verdana"/>
      <family val="2"/>
    </font>
    <font>
      <b/>
      <sz val="16"/>
      <name val="Verdana"/>
      <family val="2"/>
    </font>
    <font>
      <sz val="11"/>
      <name val="Verdana"/>
      <family val="2"/>
    </font>
    <font>
      <u/>
      <sz val="12"/>
      <color indexed="12"/>
      <name val="Arial"/>
      <family val="2"/>
    </font>
    <font>
      <vertAlign val="superscript"/>
      <sz val="9"/>
      <color rgb="FF000000"/>
      <name val="Verdana"/>
      <family val="2"/>
    </font>
    <font>
      <i/>
      <sz val="9"/>
      <color rgb="FF000000"/>
      <name val="Verdana"/>
      <family val="2"/>
    </font>
    <font>
      <vertAlign val="superscript"/>
      <sz val="9"/>
      <name val="Verdana"/>
      <family val="2"/>
    </font>
    <font>
      <i/>
      <sz val="9"/>
      <name val="Verdana"/>
      <family val="2"/>
    </font>
    <font>
      <b/>
      <sz val="9"/>
      <name val="Verdana"/>
      <family val="2"/>
    </font>
    <font>
      <sz val="10"/>
      <color rgb="FF000000"/>
      <name val="Verdana"/>
      <family val="2"/>
    </font>
    <font>
      <i/>
      <sz val="10"/>
      <color rgb="FF000000"/>
      <name val="Verdana"/>
      <family val="2"/>
    </font>
    <font>
      <sz val="10"/>
      <name val="Wingdings"/>
      <charset val="2"/>
    </font>
    <font>
      <sz val="10"/>
      <name val="Segoe UI Light"/>
      <family val="2"/>
    </font>
    <font>
      <b/>
      <sz val="10"/>
      <color theme="1"/>
      <name val="Verdana"/>
      <family val="2"/>
    </font>
    <font>
      <vertAlign val="superscript"/>
      <sz val="8"/>
      <color theme="1"/>
      <name val="Verdana"/>
      <family val="2"/>
    </font>
    <font>
      <i/>
      <sz val="8"/>
      <color rgb="FF000080"/>
      <name val="Verdana"/>
      <family val="2"/>
    </font>
    <font>
      <i/>
      <sz val="9"/>
      <color rgb="FF000080"/>
      <name val="Verdana"/>
      <family val="2"/>
    </font>
    <font>
      <sz val="11"/>
      <color rgb="FF000000"/>
      <name val="Calibri"/>
      <family val="2"/>
    </font>
    <font>
      <sz val="8.25"/>
      <color rgb="FF000000"/>
      <name val="Tahoma"/>
      <family val="2"/>
    </font>
    <font>
      <sz val="8.25"/>
      <color rgb="FF000000"/>
      <name val="Tahoma"/>
      <family val="2"/>
    </font>
  </fonts>
  <fills count="17">
    <fill>
      <patternFill patternType="none"/>
    </fill>
    <fill>
      <patternFill patternType="gray125"/>
    </fill>
    <fill>
      <patternFill patternType="solid">
        <fgColor rgb="FFEAF1DD"/>
        <bgColor indexed="64"/>
      </patternFill>
    </fill>
    <fill>
      <patternFill patternType="solid">
        <fgColor theme="6" tint="0.79998168889431442"/>
        <bgColor indexed="64"/>
      </patternFill>
    </fill>
    <fill>
      <patternFill patternType="solid">
        <fgColor rgb="FFD7E4BC"/>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CC"/>
      </patternFill>
    </fill>
    <fill>
      <patternFill patternType="solid">
        <fgColor theme="9" tint="0.59999389629810485"/>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F2F2F2"/>
        <bgColor indexed="64"/>
      </patternFill>
    </fill>
    <fill>
      <patternFill patternType="solid">
        <fgColor rgb="FFBDD7E7"/>
        <bgColor indexed="64"/>
      </patternFill>
    </fill>
    <fill>
      <patternFill patternType="solid">
        <fgColor rgb="FFF5F5F5"/>
        <bgColor indexed="64"/>
      </patternFill>
    </fill>
    <fill>
      <patternFill patternType="solid">
        <fgColor theme="9" tint="-0.249977111117893"/>
        <bgColor indexed="64"/>
      </patternFill>
    </fill>
  </fills>
  <borders count="31">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right/>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theme="0" tint="-0.14999847407452621"/>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s>
  <cellStyleXfs count="2017">
    <xf numFmtId="0" fontId="0" fillId="0" borderId="0"/>
    <xf numFmtId="0" fontId="29" fillId="0" borderId="0" applyNumberFormat="0" applyFill="0" applyBorder="0" applyAlignment="0" applyProtection="0">
      <alignment vertical="top"/>
      <protection locked="0"/>
    </xf>
    <xf numFmtId="43" fontId="32" fillId="0" borderId="0" applyFont="0" applyFill="0" applyBorder="0" applyAlignment="0" applyProtection="0"/>
    <xf numFmtId="0" fontId="32" fillId="0" borderId="0"/>
    <xf numFmtId="0" fontId="32" fillId="0" borderId="0"/>
    <xf numFmtId="0" fontId="37" fillId="0" borderId="0"/>
    <xf numFmtId="0" fontId="38" fillId="0" borderId="0" applyNumberFormat="0" applyFill="0" applyBorder="0" applyAlignment="0" applyProtection="0">
      <alignment vertical="top"/>
      <protection locked="0"/>
    </xf>
    <xf numFmtId="0" fontId="32" fillId="0" borderId="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3" fillId="0" borderId="0"/>
    <xf numFmtId="0" fontId="43" fillId="0" borderId="0"/>
    <xf numFmtId="0" fontId="23" fillId="0" borderId="0"/>
    <xf numFmtId="0" fontId="37" fillId="0" borderId="0"/>
    <xf numFmtId="0" fontId="2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3" fillId="0" borderId="0"/>
    <xf numFmtId="0" fontId="43" fillId="0" borderId="0"/>
    <xf numFmtId="0" fontId="23" fillId="0" borderId="0"/>
    <xf numFmtId="0" fontId="23" fillId="0" borderId="0"/>
    <xf numFmtId="0" fontId="43" fillId="0" borderId="0"/>
    <xf numFmtId="0" fontId="37" fillId="0" borderId="0"/>
    <xf numFmtId="9" fontId="37" fillId="0" borderId="0" applyFont="0" applyFill="0" applyBorder="0" applyAlignment="0" applyProtection="0"/>
    <xf numFmtId="165" fontId="37" fillId="0" borderId="0" applyFont="0" applyFill="0" applyBorder="0" applyAlignment="0" applyProtection="0"/>
    <xf numFmtId="0" fontId="45" fillId="0" borderId="0"/>
    <xf numFmtId="0" fontId="47" fillId="0" borderId="0"/>
    <xf numFmtId="0" fontId="43" fillId="0" borderId="0"/>
    <xf numFmtId="9" fontId="47" fillId="0" borderId="0" applyFont="0" applyFill="0" applyBorder="0" applyAlignment="0" applyProtection="0"/>
    <xf numFmtId="0" fontId="42" fillId="0" borderId="0" applyNumberFormat="0" applyFill="0" applyBorder="0" applyAlignment="0" applyProtection="0">
      <alignment vertical="top"/>
      <protection locked="0"/>
    </xf>
    <xf numFmtId="0" fontId="22" fillId="0" borderId="0"/>
    <xf numFmtId="0" fontId="37" fillId="0" borderId="0"/>
    <xf numFmtId="0" fontId="32" fillId="0" borderId="0"/>
    <xf numFmtId="0" fontId="38" fillId="0" borderId="0" applyNumberFormat="0" applyFill="0" applyBorder="0" applyAlignment="0" applyProtection="0">
      <alignment vertical="top"/>
      <protection locked="0"/>
    </xf>
    <xf numFmtId="0" fontId="21" fillId="0" borderId="0"/>
    <xf numFmtId="0" fontId="21" fillId="0" borderId="0"/>
    <xf numFmtId="0" fontId="21" fillId="0" borderId="0"/>
    <xf numFmtId="0" fontId="37" fillId="0" borderId="0"/>
    <xf numFmtId="0" fontId="43" fillId="0" borderId="0"/>
    <xf numFmtId="0" fontId="21" fillId="0" borderId="0"/>
    <xf numFmtId="0" fontId="21" fillId="0" borderId="0"/>
    <xf numFmtId="0" fontId="43"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21" fillId="0" borderId="0"/>
    <xf numFmtId="0" fontId="21" fillId="0" borderId="0"/>
    <xf numFmtId="0" fontId="21" fillId="0" borderId="0"/>
    <xf numFmtId="0" fontId="21" fillId="0" borderId="0"/>
    <xf numFmtId="0" fontId="37" fillId="0" borderId="0"/>
    <xf numFmtId="0" fontId="32" fillId="0" borderId="0"/>
    <xf numFmtId="0" fontId="20" fillId="0" borderId="0"/>
    <xf numFmtId="0" fontId="43"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37" fillId="0" borderId="0"/>
    <xf numFmtId="0" fontId="52" fillId="0" borderId="0"/>
    <xf numFmtId="0" fontId="51" fillId="0" borderId="0">
      <alignment vertical="top"/>
    </xf>
    <xf numFmtId="0" fontId="20" fillId="0" borderId="0"/>
    <xf numFmtId="0" fontId="20" fillId="0" borderId="0"/>
    <xf numFmtId="0" fontId="20" fillId="0" borderId="0"/>
    <xf numFmtId="0" fontId="20" fillId="0" borderId="0"/>
    <xf numFmtId="0" fontId="20" fillId="0" borderId="0"/>
    <xf numFmtId="9" fontId="43"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29" fillId="0" borderId="0" applyNumberFormat="0" applyFill="0" applyBorder="0" applyAlignment="0" applyProtection="0">
      <alignment vertical="top"/>
      <protection locked="0"/>
    </xf>
    <xf numFmtId="0" fontId="37" fillId="0" borderId="0"/>
    <xf numFmtId="0" fontId="32" fillId="0" borderId="0"/>
    <xf numFmtId="0" fontId="18" fillId="0" borderId="0"/>
    <xf numFmtId="0" fontId="18" fillId="0" borderId="0"/>
    <xf numFmtId="0" fontId="18" fillId="0" borderId="0"/>
    <xf numFmtId="0" fontId="18" fillId="0" borderId="0"/>
    <xf numFmtId="0" fontId="18" fillId="0" borderId="0"/>
    <xf numFmtId="0" fontId="37" fillId="0" borderId="0"/>
    <xf numFmtId="0" fontId="43" fillId="0" borderId="0"/>
    <xf numFmtId="0" fontId="17" fillId="0" borderId="0"/>
    <xf numFmtId="0" fontId="32" fillId="0" borderId="0"/>
    <xf numFmtId="43" fontId="3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4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3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5" fillId="0" borderId="0"/>
    <xf numFmtId="0" fontId="15" fillId="0" borderId="0"/>
    <xf numFmtId="165" fontId="37" fillId="0" borderId="0" applyFont="0" applyFill="0" applyBorder="0" applyAlignment="0" applyProtection="0"/>
    <xf numFmtId="0" fontId="29" fillId="0" borderId="0" applyNumberFormat="0" applyFill="0" applyBorder="0" applyAlignment="0" applyProtection="0">
      <alignment vertical="top"/>
      <protection locked="0"/>
    </xf>
    <xf numFmtId="0" fontId="56" fillId="0" borderId="0"/>
    <xf numFmtId="0" fontId="15" fillId="0" borderId="0"/>
    <xf numFmtId="0" fontId="56" fillId="0" borderId="0"/>
    <xf numFmtId="0" fontId="5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0" fontId="11" fillId="0" borderId="0"/>
    <xf numFmtId="0" fontId="64" fillId="0" borderId="0"/>
    <xf numFmtId="0" fontId="37" fillId="0" borderId="0"/>
    <xf numFmtId="0" fontId="65" fillId="0" borderId="0"/>
    <xf numFmtId="0" fontId="43" fillId="0" borderId="0"/>
    <xf numFmtId="0" fontId="11" fillId="0" borderId="0"/>
    <xf numFmtId="0" fontId="37" fillId="0" borderId="0"/>
    <xf numFmtId="0" fontId="29" fillId="0" borderId="0" applyNumberFormat="0" applyFill="0" applyBorder="0" applyAlignment="0" applyProtection="0">
      <alignment vertical="top"/>
      <protection locked="0"/>
    </xf>
    <xf numFmtId="0" fontId="11" fillId="0" borderId="0"/>
    <xf numFmtId="0" fontId="43" fillId="0" borderId="0"/>
    <xf numFmtId="0" fontId="2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7" fillId="0" borderId="0"/>
    <xf numFmtId="0" fontId="32" fillId="0" borderId="0"/>
    <xf numFmtId="0" fontId="32" fillId="0" borderId="0"/>
    <xf numFmtId="165" fontId="37" fillId="0" borderId="0" applyFont="0" applyFill="0" applyBorder="0" applyAlignment="0" applyProtection="0"/>
    <xf numFmtId="0" fontId="11" fillId="0" borderId="0"/>
    <xf numFmtId="0" fontId="69" fillId="0" borderId="0">
      <alignment horizontal="left" vertical="center" wrapText="1"/>
    </xf>
    <xf numFmtId="0" fontId="69" fillId="0" borderId="0">
      <alignment horizontal="right"/>
    </xf>
    <xf numFmtId="44" fontId="37" fillId="0" borderId="0" applyFont="0" applyFill="0" applyBorder="0" applyAlignment="0" applyProtection="0"/>
    <xf numFmtId="0" fontId="43" fillId="0" borderId="0"/>
    <xf numFmtId="0" fontId="51" fillId="0" borderId="0">
      <alignment vertical="top"/>
    </xf>
    <xf numFmtId="0" fontId="58" fillId="0" borderId="0"/>
    <xf numFmtId="0" fontId="43" fillId="0" borderId="0"/>
    <xf numFmtId="0" fontId="11" fillId="0" borderId="0"/>
    <xf numFmtId="0" fontId="11" fillId="0" borderId="0"/>
    <xf numFmtId="0" fontId="11" fillId="0" borderId="0"/>
    <xf numFmtId="0" fontId="11" fillId="0" borderId="0"/>
    <xf numFmtId="0" fontId="43" fillId="0" borderId="0"/>
    <xf numFmtId="0" fontId="69" fillId="0" borderId="0">
      <alignment horizontal="left"/>
    </xf>
    <xf numFmtId="0" fontId="37" fillId="0" borderId="0"/>
    <xf numFmtId="0" fontId="43" fillId="0" borderId="0"/>
    <xf numFmtId="0" fontId="51" fillId="0" borderId="0">
      <alignment vertical="top"/>
    </xf>
    <xf numFmtId="0" fontId="32" fillId="0" borderId="0"/>
    <xf numFmtId="0" fontId="11" fillId="7" borderId="15" applyNumberFormat="0" applyFont="0" applyAlignment="0" applyProtection="0"/>
    <xf numFmtId="43" fontId="32" fillId="0" borderId="0" applyFont="0" applyFill="0" applyBorder="0" applyAlignment="0" applyProtection="0"/>
    <xf numFmtId="0" fontId="32" fillId="0" borderId="0"/>
    <xf numFmtId="0" fontId="32" fillId="0" borderId="0"/>
    <xf numFmtId="0" fontId="11" fillId="0" borderId="0"/>
    <xf numFmtId="0" fontId="43" fillId="0" borderId="0"/>
    <xf numFmtId="0" fontId="11" fillId="0" borderId="0"/>
    <xf numFmtId="0" fontId="11" fillId="0" borderId="0"/>
    <xf numFmtId="0" fontId="37" fillId="0" borderId="0"/>
    <xf numFmtId="0" fontId="11" fillId="0" borderId="0"/>
    <xf numFmtId="0" fontId="11" fillId="0" borderId="0"/>
    <xf numFmtId="0" fontId="11" fillId="0" borderId="0"/>
    <xf numFmtId="0" fontId="43" fillId="0" borderId="0"/>
    <xf numFmtId="0" fontId="37" fillId="0" borderId="0"/>
    <xf numFmtId="165" fontId="37" fillId="0" borderId="0" applyFont="0" applyFill="0" applyBorder="0" applyAlignment="0" applyProtection="0"/>
    <xf numFmtId="43" fontId="32" fillId="0" borderId="0" applyFont="0" applyFill="0" applyBorder="0" applyAlignment="0" applyProtection="0"/>
    <xf numFmtId="0" fontId="11" fillId="0" borderId="0"/>
    <xf numFmtId="0" fontId="37"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0" borderId="0"/>
    <xf numFmtId="0" fontId="11" fillId="0" borderId="0"/>
    <xf numFmtId="0" fontId="43" fillId="0" borderId="0"/>
    <xf numFmtId="0" fontId="3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8" fillId="0" borderId="0">
      <alignment horizontal="left"/>
    </xf>
    <xf numFmtId="0" fontId="11" fillId="0" borderId="0"/>
    <xf numFmtId="0" fontId="37" fillId="0" borderId="0"/>
    <xf numFmtId="0" fontId="32" fillId="0" borderId="0"/>
    <xf numFmtId="43" fontId="37" fillId="0" borderId="0" applyFont="0" applyFill="0" applyBorder="0" applyAlignment="0" applyProtection="0"/>
    <xf numFmtId="0" fontId="11" fillId="0" borderId="0"/>
    <xf numFmtId="0" fontId="11" fillId="0" borderId="0"/>
    <xf numFmtId="0" fontId="11" fillId="0" borderId="0"/>
    <xf numFmtId="0" fontId="11" fillId="0" borderId="0"/>
    <xf numFmtId="0" fontId="32" fillId="0" borderId="0"/>
    <xf numFmtId="0" fontId="69" fillId="0" borderId="0">
      <alignment horizontal="center" vertical="center" wrapText="1"/>
    </xf>
    <xf numFmtId="0" fontId="37" fillId="0" borderId="0"/>
    <xf numFmtId="0" fontId="11" fillId="0" borderId="0"/>
    <xf numFmtId="0" fontId="10" fillId="0" borderId="0"/>
    <xf numFmtId="43" fontId="37" fillId="0" borderId="0" applyFont="0" applyFill="0" applyBorder="0" applyAlignment="0" applyProtection="0"/>
    <xf numFmtId="0" fontId="37" fillId="0" borderId="0"/>
    <xf numFmtId="0" fontId="43" fillId="0" borderId="0"/>
    <xf numFmtId="0" fontId="10" fillId="0" borderId="0"/>
    <xf numFmtId="0" fontId="37" fillId="0" borderId="0"/>
    <xf numFmtId="0" fontId="58" fillId="0" borderId="0"/>
    <xf numFmtId="0" fontId="10" fillId="7" borderId="15" applyNumberFormat="0" applyFont="0" applyAlignment="0" applyProtection="0"/>
    <xf numFmtId="0" fontId="10" fillId="0" borderId="0"/>
    <xf numFmtId="0" fontId="51" fillId="0" borderId="0">
      <alignment vertical="top"/>
    </xf>
    <xf numFmtId="0" fontId="8" fillId="0" borderId="0"/>
    <xf numFmtId="0" fontId="74" fillId="0" borderId="0"/>
    <xf numFmtId="0" fontId="32" fillId="0" borderId="0"/>
    <xf numFmtId="0" fontId="8" fillId="0" borderId="0"/>
    <xf numFmtId="0" fontId="8" fillId="0" borderId="0"/>
    <xf numFmtId="0" fontId="37" fillId="0" borderId="0"/>
    <xf numFmtId="0" fontId="8" fillId="0" borderId="0"/>
    <xf numFmtId="0" fontId="8" fillId="0" borderId="0"/>
    <xf numFmtId="0" fontId="8" fillId="0" borderId="0"/>
    <xf numFmtId="0" fontId="8" fillId="0" borderId="0"/>
    <xf numFmtId="0" fontId="43" fillId="0" borderId="0"/>
    <xf numFmtId="0" fontId="37"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37" fillId="0" borderId="0"/>
    <xf numFmtId="0" fontId="43" fillId="0" borderId="0"/>
    <xf numFmtId="43" fontId="8" fillId="0" borderId="0" applyFont="0" applyFill="0" applyBorder="0" applyAlignment="0" applyProtection="0"/>
    <xf numFmtId="0" fontId="43" fillId="0" borderId="0"/>
    <xf numFmtId="0" fontId="8" fillId="7" borderId="15" applyNumberFormat="0" applyFont="0" applyAlignment="0" applyProtection="0"/>
    <xf numFmtId="0" fontId="8" fillId="0" borderId="0"/>
    <xf numFmtId="0" fontId="8" fillId="0" borderId="0"/>
    <xf numFmtId="0" fontId="8" fillId="0" borderId="0"/>
    <xf numFmtId="0" fontId="37" fillId="0" borderId="0"/>
    <xf numFmtId="0" fontId="8" fillId="0" borderId="0"/>
    <xf numFmtId="0" fontId="8" fillId="0" borderId="0"/>
    <xf numFmtId="0" fontId="8" fillId="0" borderId="0"/>
    <xf numFmtId="0" fontId="8" fillId="0" borderId="0"/>
    <xf numFmtId="0" fontId="42"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43" fontId="8" fillId="0" borderId="0" applyFont="0" applyFill="0" applyBorder="0" applyAlignment="0" applyProtection="0"/>
    <xf numFmtId="0" fontId="43" fillId="0" borderId="0"/>
    <xf numFmtId="0" fontId="8" fillId="0" borderId="0"/>
    <xf numFmtId="0" fontId="37" fillId="0" borderId="0"/>
    <xf numFmtId="0" fontId="8" fillId="0" borderId="0"/>
    <xf numFmtId="0" fontId="8" fillId="7" borderId="15" applyNumberFormat="0" applyFont="0" applyAlignment="0" applyProtection="0"/>
    <xf numFmtId="0" fontId="58" fillId="0" borderId="0"/>
    <xf numFmtId="0" fontId="58" fillId="0" borderId="0"/>
    <xf numFmtId="0" fontId="58" fillId="0" borderId="0"/>
    <xf numFmtId="0" fontId="8" fillId="0" borderId="0"/>
    <xf numFmtId="0" fontId="79" fillId="0" borderId="0" applyNumberFormat="0" applyFill="0" applyBorder="0" applyAlignment="0" applyProtection="0">
      <alignment vertical="top"/>
      <protection locked="0"/>
    </xf>
    <xf numFmtId="0" fontId="78" fillId="0" borderId="0" applyNumberFormat="0" applyFill="0" applyBorder="0" applyAlignment="0" applyProtection="0"/>
    <xf numFmtId="0" fontId="7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8" fillId="0" borderId="0" applyNumberFormat="0" applyFill="0" applyBorder="0" applyAlignment="0" applyProtection="0"/>
    <xf numFmtId="43" fontId="8" fillId="0" borderId="0" applyFont="0" applyFill="0" applyBorder="0" applyAlignment="0" applyProtection="0"/>
    <xf numFmtId="0" fontId="32" fillId="0" borderId="0"/>
    <xf numFmtId="0" fontId="32" fillId="0" borderId="0"/>
    <xf numFmtId="0" fontId="8" fillId="0" borderId="0"/>
    <xf numFmtId="0" fontId="43" fillId="0" borderId="0"/>
    <xf numFmtId="0" fontId="8" fillId="0" borderId="0"/>
    <xf numFmtId="0" fontId="58" fillId="0" borderId="0"/>
    <xf numFmtId="0" fontId="37" fillId="0" borderId="0"/>
    <xf numFmtId="0" fontId="37" fillId="0" borderId="0"/>
    <xf numFmtId="0" fontId="77" fillId="0" borderId="0"/>
    <xf numFmtId="43" fontId="8" fillId="0" borderId="0" applyFont="0" applyFill="0" applyBorder="0" applyAlignment="0" applyProtection="0"/>
    <xf numFmtId="0" fontId="8" fillId="0" borderId="0"/>
    <xf numFmtId="0" fontId="8" fillId="0" borderId="0"/>
    <xf numFmtId="0" fontId="37" fillId="0" borderId="0"/>
    <xf numFmtId="0" fontId="43"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xf numFmtId="0" fontId="65" fillId="0" borderId="0"/>
    <xf numFmtId="0" fontId="8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 borderId="1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8"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 borderId="1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3" fontId="3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 borderId="1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7" borderId="1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7" borderId="1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 borderId="1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 borderId="1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7" borderId="1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2" fillId="0" borderId="0"/>
  </cellStyleXfs>
  <cellXfs count="346">
    <xf numFmtId="0" fontId="0" fillId="0" borderId="0" xfId="0"/>
    <xf numFmtId="0" fontId="0" fillId="0" borderId="0" xfId="0" applyAlignment="1">
      <alignment horizontal="center"/>
    </xf>
    <xf numFmtId="0" fontId="25" fillId="0" borderId="0" xfId="0" applyFont="1"/>
    <xf numFmtId="0" fontId="0" fillId="0" borderId="0" xfId="0" applyFill="1" applyBorder="1" applyAlignment="1">
      <alignment horizontal="left" vertical="center"/>
    </xf>
    <xf numFmtId="0" fontId="0" fillId="3" borderId="0" xfId="0" applyFill="1" applyBorder="1" applyAlignment="1">
      <alignment horizontal="left" vertical="center"/>
    </xf>
    <xf numFmtId="0" fontId="0" fillId="0" borderId="0" xfId="0" applyBorder="1"/>
    <xf numFmtId="0" fontId="0" fillId="0" borderId="0" xfId="0" applyFill="1" applyBorder="1"/>
    <xf numFmtId="0" fontId="36" fillId="0" borderId="0" xfId="0" applyFont="1" applyFill="1" applyBorder="1" applyAlignment="1">
      <alignment horizontal="left" vertical="center"/>
    </xf>
    <xf numFmtId="0" fontId="24" fillId="0" borderId="0" xfId="0" applyFont="1"/>
    <xf numFmtId="0" fontId="36" fillId="0" borderId="4" xfId="0" applyFont="1" applyFill="1" applyBorder="1" applyAlignment="1">
      <alignment horizontal="left" vertical="center" wrapText="1"/>
    </xf>
    <xf numFmtId="0" fontId="44" fillId="0" borderId="0" xfId="0" applyFont="1"/>
    <xf numFmtId="0" fontId="0" fillId="0" borderId="0" xfId="0"/>
    <xf numFmtId="0" fontId="0" fillId="0" borderId="0" xfId="0"/>
    <xf numFmtId="0" fontId="0" fillId="0" borderId="19" xfId="0" applyBorder="1"/>
    <xf numFmtId="0" fontId="0" fillId="0" borderId="0" xfId="0" applyBorder="1" applyAlignment="1">
      <alignment horizontal="center"/>
    </xf>
    <xf numFmtId="0" fontId="25" fillId="0" borderId="19" xfId="0" applyFont="1" applyBorder="1"/>
    <xf numFmtId="0" fontId="25" fillId="0" borderId="0" xfId="0" applyFont="1" applyBorder="1"/>
    <xf numFmtId="0" fontId="25" fillId="0" borderId="0" xfId="0" applyFont="1" applyBorder="1" applyAlignment="1">
      <alignment horizontal="center"/>
    </xf>
    <xf numFmtId="0" fontId="25" fillId="0" borderId="0" xfId="0" applyFont="1" applyBorder="1" applyAlignment="1">
      <alignment horizontal="center" wrapText="1"/>
    </xf>
    <xf numFmtId="0" fontId="46" fillId="0" borderId="0" xfId="0" applyFont="1" applyBorder="1" applyAlignment="1">
      <alignment horizontal="center" wrapText="1"/>
    </xf>
    <xf numFmtId="0" fontId="46" fillId="0" borderId="20" xfId="0" applyFont="1" applyBorder="1" applyAlignment="1">
      <alignment horizontal="center" wrapText="1"/>
    </xf>
    <xf numFmtId="1" fontId="0" fillId="0" borderId="0" xfId="0" applyNumberFormat="1" applyBorder="1" applyAlignment="1">
      <alignment horizontal="center"/>
    </xf>
    <xf numFmtId="0" fontId="0" fillId="0" borderId="21" xfId="0" applyBorder="1"/>
    <xf numFmtId="0" fontId="0" fillId="0" borderId="22" xfId="0" applyBorder="1"/>
    <xf numFmtId="0" fontId="0" fillId="0" borderId="22" xfId="0" applyBorder="1" applyAlignment="1">
      <alignment horizontal="center"/>
    </xf>
    <xf numFmtId="0" fontId="24" fillId="0" borderId="22" xfId="0" applyFont="1" applyBorder="1"/>
    <xf numFmtId="0" fontId="44" fillId="0" borderId="22" xfId="0" applyFont="1" applyBorder="1"/>
    <xf numFmtId="0" fontId="44" fillId="0" borderId="23" xfId="0" applyFont="1" applyBorder="1"/>
    <xf numFmtId="0" fontId="0" fillId="0" borderId="19" xfId="0" applyFill="1" applyBorder="1" applyAlignment="1">
      <alignment horizontal="left" vertical="center"/>
    </xf>
    <xf numFmtId="0" fontId="0" fillId="3" borderId="19" xfId="0" applyFill="1" applyBorder="1" applyAlignment="1">
      <alignment horizontal="left" vertical="center"/>
    </xf>
    <xf numFmtId="0" fontId="0" fillId="0" borderId="23" xfId="0" applyBorder="1"/>
    <xf numFmtId="0" fontId="0" fillId="0" borderId="20" xfId="0" applyFont="1" applyBorder="1"/>
    <xf numFmtId="0" fontId="0" fillId="2" borderId="0" xfId="0" applyFill="1" applyBorder="1" applyAlignment="1">
      <alignment horizontal="left" vertical="center"/>
    </xf>
    <xf numFmtId="0" fontId="0" fillId="2" borderId="0" xfId="0" applyFill="1" applyBorder="1" applyAlignment="1">
      <alignment horizontal="center"/>
    </xf>
    <xf numFmtId="0" fontId="36" fillId="2" borderId="0" xfId="0" applyFont="1" applyFill="1" applyBorder="1" applyAlignment="1">
      <alignment horizontal="left" vertical="center"/>
    </xf>
    <xf numFmtId="0" fontId="0" fillId="2" borderId="0" xfId="0" applyFill="1" applyBorder="1" applyAlignment="1">
      <alignment vertical="center"/>
    </xf>
    <xf numFmtId="1" fontId="0" fillId="2" borderId="0" xfId="0" applyNumberFormat="1" applyFill="1" applyBorder="1" applyAlignment="1">
      <alignment horizontal="center"/>
    </xf>
    <xf numFmtId="0" fontId="25" fillId="2" borderId="19" xfId="0" quotePrefix="1" applyNumberFormat="1" applyFont="1" applyFill="1" applyBorder="1" applyAlignment="1">
      <alignment horizontal="left"/>
    </xf>
    <xf numFmtId="0" fontId="25" fillId="0" borderId="19" xfId="0" quotePrefix="1" applyNumberFormat="1" applyFont="1" applyBorder="1" applyAlignment="1">
      <alignment horizontal="left"/>
    </xf>
    <xf numFmtId="0" fontId="25" fillId="3" borderId="19" xfId="0" quotePrefix="1" applyFont="1" applyFill="1" applyBorder="1" applyAlignment="1">
      <alignment horizontal="left"/>
    </xf>
    <xf numFmtId="0" fontId="25" fillId="0" borderId="19" xfId="0" quotePrefix="1" applyNumberFormat="1" applyFont="1" applyFill="1" applyBorder="1" applyAlignment="1">
      <alignment horizontal="left"/>
    </xf>
    <xf numFmtId="0" fontId="25" fillId="3" borderId="19" xfId="0" quotePrefix="1" applyNumberFormat="1" applyFont="1" applyFill="1" applyBorder="1" applyAlignment="1">
      <alignment horizontal="left"/>
    </xf>
    <xf numFmtId="0" fontId="25" fillId="0" borderId="19" xfId="0" quotePrefix="1" applyFont="1" applyBorder="1" applyAlignment="1">
      <alignment horizontal="left"/>
    </xf>
    <xf numFmtId="0" fontId="25" fillId="0" borderId="19" xfId="0" quotePrefix="1" applyFont="1" applyFill="1" applyBorder="1" applyAlignment="1">
      <alignment horizontal="left"/>
    </xf>
    <xf numFmtId="0" fontId="0" fillId="0" borderId="20" xfId="0" applyBorder="1"/>
    <xf numFmtId="0" fontId="25" fillId="0" borderId="20" xfId="0" applyFont="1" applyBorder="1"/>
    <xf numFmtId="49" fontId="66" fillId="0" borderId="0" xfId="549" applyNumberFormat="1" applyFont="1"/>
    <xf numFmtId="3" fontId="0" fillId="8" borderId="0" xfId="0" applyNumberFormat="1" applyFill="1"/>
    <xf numFmtId="0" fontId="0" fillId="8" borderId="0" xfId="0" applyFill="1"/>
    <xf numFmtId="0" fontId="66" fillId="0" borderId="0" xfId="549" applyFont="1"/>
    <xf numFmtId="0" fontId="63" fillId="0" borderId="0" xfId="402" applyNumberFormat="1" applyFont="1"/>
    <xf numFmtId="0" fontId="67" fillId="0" borderId="0" xfId="402" applyFont="1"/>
    <xf numFmtId="0" fontId="11" fillId="8" borderId="0" xfId="549" applyNumberFormat="1" applyFill="1"/>
    <xf numFmtId="1" fontId="0" fillId="0" borderId="0" xfId="0" applyNumberFormat="1"/>
    <xf numFmtId="4" fontId="0" fillId="8" borderId="0" xfId="0" applyNumberFormat="1" applyFill="1"/>
    <xf numFmtId="0" fontId="11" fillId="0" borderId="0" xfId="549"/>
    <xf numFmtId="0" fontId="11" fillId="0" borderId="0" xfId="549" applyNumberFormat="1"/>
    <xf numFmtId="0" fontId="63" fillId="0" borderId="0" xfId="549" applyNumberFormat="1" applyFont="1"/>
    <xf numFmtId="0" fontId="67" fillId="0" borderId="0" xfId="549" applyFont="1"/>
    <xf numFmtId="2" fontId="11" fillId="0" borderId="0" xfId="549" applyNumberFormat="1"/>
    <xf numFmtId="0" fontId="63" fillId="0" borderId="0" xfId="577" applyNumberFormat="1" applyFont="1" applyFill="1"/>
    <xf numFmtId="0" fontId="67" fillId="0" borderId="0" xfId="265" applyFont="1"/>
    <xf numFmtId="0" fontId="10" fillId="0" borderId="0" xfId="577" applyNumberFormat="1"/>
    <xf numFmtId="0" fontId="10" fillId="0" borderId="0" xfId="577" applyNumberFormat="1" applyFill="1"/>
    <xf numFmtId="2" fontId="10" fillId="0" borderId="0" xfId="577" applyNumberFormat="1"/>
    <xf numFmtId="0" fontId="63" fillId="0" borderId="0" xfId="577" applyNumberFormat="1" applyFont="1"/>
    <xf numFmtId="2" fontId="10" fillId="0" borderId="0" xfId="577" applyNumberFormat="1" applyFill="1"/>
    <xf numFmtId="1" fontId="0" fillId="8" borderId="0" xfId="0" applyNumberFormat="1" applyFill="1"/>
    <xf numFmtId="2" fontId="0" fillId="8" borderId="0" xfId="0" applyNumberFormat="1" applyFill="1"/>
    <xf numFmtId="0" fontId="67" fillId="0" borderId="0" xfId="577" applyFont="1"/>
    <xf numFmtId="0" fontId="10" fillId="0" borderId="0" xfId="577"/>
    <xf numFmtId="0" fontId="10" fillId="0" borderId="0" xfId="585" applyNumberFormat="1" applyFont="1"/>
    <xf numFmtId="0" fontId="10" fillId="0" borderId="0" xfId="577" applyFill="1"/>
    <xf numFmtId="0" fontId="70" fillId="0" borderId="0" xfId="577" applyNumberFormat="1" applyFont="1" applyFill="1"/>
    <xf numFmtId="0" fontId="71" fillId="0" borderId="0" xfId="577" applyNumberFormat="1" applyFont="1" applyFill="1"/>
    <xf numFmtId="0" fontId="72" fillId="0" borderId="0" xfId="0" applyFont="1" applyBorder="1"/>
    <xf numFmtId="0" fontId="72" fillId="0" borderId="0" xfId="0" applyFont="1" applyBorder="1" applyAlignment="1">
      <alignment horizontal="center"/>
    </xf>
    <xf numFmtId="1" fontId="73" fillId="0" borderId="0" xfId="0" applyNumberFormat="1" applyFont="1" applyBorder="1" applyAlignment="1">
      <alignment horizontal="center"/>
    </xf>
    <xf numFmtId="1" fontId="73" fillId="2" borderId="0" xfId="0" applyNumberFormat="1" applyFont="1" applyFill="1" applyBorder="1" applyAlignment="1">
      <alignment horizontal="center"/>
    </xf>
    <xf numFmtId="0" fontId="33" fillId="0" borderId="0" xfId="0" applyFont="1" applyBorder="1" applyAlignment="1">
      <alignment horizontal="center" wrapText="1"/>
    </xf>
    <xf numFmtId="1" fontId="24" fillId="2" borderId="0" xfId="0" applyNumberFormat="1" applyFont="1" applyFill="1" applyBorder="1" applyAlignment="1">
      <alignment horizontal="center"/>
    </xf>
    <xf numFmtId="0" fontId="0" fillId="2" borderId="20" xfId="0" applyFill="1" applyBorder="1" applyAlignment="1">
      <alignment horizontal="center"/>
    </xf>
    <xf numFmtId="1" fontId="0" fillId="0" borderId="20" xfId="0" applyNumberFormat="1" applyBorder="1" applyAlignment="1">
      <alignment horizontal="center"/>
    </xf>
    <xf numFmtId="1" fontId="0" fillId="2" borderId="20" xfId="0" applyNumberFormat="1" applyFill="1" applyBorder="1" applyAlignment="1">
      <alignment horizontal="center"/>
    </xf>
    <xf numFmtId="0" fontId="0" fillId="5" borderId="0" xfId="0" applyFill="1"/>
    <xf numFmtId="0" fontId="25" fillId="5" borderId="0" xfId="0" applyFont="1" applyFill="1"/>
    <xf numFmtId="0" fontId="0" fillId="0" borderId="0" xfId="0" applyFont="1" applyBorder="1"/>
    <xf numFmtId="0" fontId="25" fillId="0" borderId="19" xfId="0" applyFont="1" applyFill="1" applyBorder="1"/>
    <xf numFmtId="0" fontId="25" fillId="0" borderId="19" xfId="0" applyFont="1" applyFill="1" applyBorder="1" applyAlignment="1">
      <alignment horizontal="left"/>
    </xf>
    <xf numFmtId="0" fontId="0" fillId="0" borderId="19" xfId="0" applyFill="1" applyBorder="1"/>
    <xf numFmtId="0" fontId="0" fillId="0" borderId="21" xfId="0" applyFill="1" applyBorder="1"/>
    <xf numFmtId="0" fontId="0" fillId="0" borderId="0" xfId="0" applyFont="1" applyFill="1" applyBorder="1"/>
    <xf numFmtId="0" fontId="0" fillId="0" borderId="22" xfId="0" applyFill="1" applyBorder="1"/>
    <xf numFmtId="0" fontId="0" fillId="0" borderId="0" xfId="0" applyFill="1" applyBorder="1" applyAlignment="1">
      <alignment horizontal="center"/>
    </xf>
    <xf numFmtId="0" fontId="0" fillId="0" borderId="20" xfId="0" applyFill="1" applyBorder="1" applyAlignment="1">
      <alignment horizontal="center"/>
    </xf>
    <xf numFmtId="0" fontId="0" fillId="0" borderId="0" xfId="0" applyFill="1"/>
    <xf numFmtId="0" fontId="11" fillId="0" borderId="0" xfId="549" applyNumberFormat="1" applyFill="1"/>
    <xf numFmtId="0" fontId="9" fillId="0" borderId="0" xfId="549" applyFont="1"/>
    <xf numFmtId="0" fontId="63" fillId="0" borderId="0" xfId="549" applyFont="1"/>
    <xf numFmtId="0" fontId="66" fillId="5" borderId="24" xfId="549" applyFont="1" applyFill="1" applyBorder="1"/>
    <xf numFmtId="0" fontId="66" fillId="5" borderId="25" xfId="549" applyFont="1" applyFill="1" applyBorder="1"/>
    <xf numFmtId="0" fontId="9" fillId="0" borderId="0" xfId="577" applyNumberFormat="1" applyFont="1"/>
    <xf numFmtId="0" fontId="9" fillId="0" borderId="0" xfId="577" applyFont="1" applyFill="1"/>
    <xf numFmtId="0" fontId="10" fillId="5" borderId="25" xfId="577" applyFill="1" applyBorder="1"/>
    <xf numFmtId="0" fontId="66" fillId="5" borderId="26" xfId="549" applyFont="1" applyFill="1" applyBorder="1"/>
    <xf numFmtId="0" fontId="9" fillId="0" borderId="0" xfId="577" applyFont="1"/>
    <xf numFmtId="1" fontId="0" fillId="0" borderId="0" xfId="0" applyNumberFormat="1" applyFill="1"/>
    <xf numFmtId="0" fontId="9" fillId="5" borderId="24" xfId="549" applyFont="1" applyFill="1" applyBorder="1"/>
    <xf numFmtId="0" fontId="11" fillId="5" borderId="25" xfId="549" applyFill="1" applyBorder="1"/>
    <xf numFmtId="0" fontId="0" fillId="0" borderId="0" xfId="0" applyFont="1"/>
    <xf numFmtId="0" fontId="0" fillId="0" borderId="20" xfId="0" applyFont="1" applyBorder="1" applyAlignment="1">
      <alignment horizontal="left" vertical="top" wrapText="1"/>
    </xf>
    <xf numFmtId="0" fontId="0" fillId="0" borderId="19" xfId="0" applyFont="1" applyBorder="1"/>
    <xf numFmtId="0" fontId="0" fillId="5" borderId="25" xfId="0" applyFill="1" applyBorder="1"/>
    <xf numFmtId="0" fontId="0" fillId="5" borderId="26" xfId="0" applyFill="1" applyBorder="1"/>
    <xf numFmtId="2" fontId="0" fillId="0" borderId="0" xfId="0" applyNumberFormat="1"/>
    <xf numFmtId="0" fontId="67" fillId="0" borderId="0" xfId="577" applyFont="1" applyFill="1"/>
    <xf numFmtId="0" fontId="29" fillId="0" borderId="0" xfId="1" applyAlignment="1" applyProtection="1">
      <alignment vertical="top"/>
    </xf>
    <xf numFmtId="0" fontId="0" fillId="10" borderId="18" xfId="0" applyFill="1" applyBorder="1"/>
    <xf numFmtId="0" fontId="29" fillId="0" borderId="0" xfId="1" applyAlignment="1" applyProtection="1"/>
    <xf numFmtId="0" fontId="29" fillId="0" borderId="27" xfId="1" applyBorder="1" applyAlignment="1" applyProtection="1">
      <alignment vertical="top"/>
    </xf>
    <xf numFmtId="0" fontId="25" fillId="10" borderId="19" xfId="0" applyFont="1" applyFill="1" applyBorder="1"/>
    <xf numFmtId="0" fontId="0" fillId="10" borderId="17" xfId="0" applyFill="1" applyBorder="1"/>
    <xf numFmtId="0" fontId="25" fillId="10" borderId="16" xfId="0" applyFont="1" applyFill="1" applyBorder="1"/>
    <xf numFmtId="0" fontId="25" fillId="10" borderId="0" xfId="0" applyFont="1" applyFill="1" applyBorder="1"/>
    <xf numFmtId="0" fontId="0" fillId="10" borderId="20" xfId="0" applyFill="1" applyBorder="1"/>
    <xf numFmtId="0" fontId="0" fillId="10" borderId="0" xfId="0" applyFill="1" applyBorder="1"/>
    <xf numFmtId="0" fontId="25" fillId="10" borderId="17" xfId="0" applyFont="1" applyFill="1" applyBorder="1"/>
    <xf numFmtId="0" fontId="25" fillId="10" borderId="20" xfId="0" applyFont="1" applyFill="1" applyBorder="1"/>
    <xf numFmtId="0" fontId="25" fillId="11" borderId="16" xfId="0" applyFont="1" applyFill="1" applyBorder="1"/>
    <xf numFmtId="0" fontId="0" fillId="11" borderId="18" xfId="0" applyFill="1" applyBorder="1"/>
    <xf numFmtId="0" fontId="25" fillId="11" borderId="19" xfId="0" applyFont="1" applyFill="1" applyBorder="1"/>
    <xf numFmtId="0" fontId="0" fillId="11" borderId="20" xfId="0" applyFill="1" applyBorder="1"/>
    <xf numFmtId="0" fontId="25" fillId="12" borderId="16" xfId="0" applyFont="1" applyFill="1" applyBorder="1"/>
    <xf numFmtId="0" fontId="0" fillId="12" borderId="17" xfId="0" applyFill="1" applyBorder="1"/>
    <xf numFmtId="0" fontId="0" fillId="12" borderId="18" xfId="0" applyFill="1" applyBorder="1"/>
    <xf numFmtId="0" fontId="0" fillId="12" borderId="17" xfId="0" applyFill="1" applyBorder="1" applyAlignment="1">
      <alignment horizontal="center"/>
    </xf>
    <xf numFmtId="0" fontId="24" fillId="12" borderId="17" xfId="0" applyFont="1" applyFill="1" applyBorder="1"/>
    <xf numFmtId="0" fontId="44" fillId="12" borderId="17" xfId="0" applyFont="1" applyFill="1" applyBorder="1"/>
    <xf numFmtId="0" fontId="44" fillId="12" borderId="18" xfId="0" applyFont="1" applyFill="1" applyBorder="1"/>
    <xf numFmtId="0" fontId="30" fillId="12" borderId="17" xfId="0" applyFont="1" applyFill="1" applyBorder="1" applyAlignment="1">
      <alignment horizontal="center" vertical="center"/>
    </xf>
    <xf numFmtId="0" fontId="26" fillId="12" borderId="17" xfId="0" applyFont="1" applyFill="1" applyBorder="1" applyAlignment="1">
      <alignment vertical="center"/>
    </xf>
    <xf numFmtId="0" fontId="0" fillId="12" borderId="17" xfId="0" applyFill="1" applyBorder="1" applyAlignment="1">
      <alignment vertical="center"/>
    </xf>
    <xf numFmtId="0" fontId="25" fillId="9" borderId="16" xfId="0" applyFont="1" applyFill="1" applyBorder="1"/>
    <xf numFmtId="0" fontId="0" fillId="9" borderId="17" xfId="0" applyFill="1" applyBorder="1"/>
    <xf numFmtId="0" fontId="0" fillId="9" borderId="18" xfId="0" applyFill="1" applyBorder="1"/>
    <xf numFmtId="0" fontId="0" fillId="0" borderId="0" xfId="0"/>
    <xf numFmtId="0" fontId="0" fillId="0" borderId="0" xfId="0" applyBorder="1"/>
    <xf numFmtId="164" fontId="0" fillId="2" borderId="0" xfId="0" applyNumberFormat="1" applyFill="1" applyBorder="1" applyAlignment="1">
      <alignment horizontal="center"/>
    </xf>
    <xf numFmtId="164" fontId="0" fillId="2" borderId="20" xfId="0" applyNumberFormat="1" applyFill="1" applyBorder="1" applyAlignment="1">
      <alignment horizontal="center"/>
    </xf>
    <xf numFmtId="1" fontId="44" fillId="2" borderId="0" xfId="0" applyNumberFormat="1" applyFont="1" applyFill="1" applyBorder="1" applyAlignment="1">
      <alignment horizontal="center"/>
    </xf>
    <xf numFmtId="1" fontId="44" fillId="2" borderId="20" xfId="0" applyNumberFormat="1" applyFont="1" applyFill="1" applyBorder="1" applyAlignment="1">
      <alignment horizontal="center"/>
    </xf>
    <xf numFmtId="1" fontId="44" fillId="0" borderId="0" xfId="0" applyNumberFormat="1" applyFont="1" applyBorder="1" applyAlignment="1">
      <alignment horizontal="center"/>
    </xf>
    <xf numFmtId="1" fontId="44" fillId="0" borderId="20" xfId="0" applyNumberFormat="1" applyFont="1" applyBorder="1" applyAlignment="1">
      <alignment horizontal="center"/>
    </xf>
    <xf numFmtId="164" fontId="0" fillId="0" borderId="0" xfId="0" applyNumberFormat="1" applyBorder="1" applyAlignment="1">
      <alignment horizontal="center"/>
    </xf>
    <xf numFmtId="164" fontId="0" fillId="0" borderId="20" xfId="0" applyNumberFormat="1" applyBorder="1" applyAlignment="1">
      <alignment horizontal="center"/>
    </xf>
    <xf numFmtId="2" fontId="24" fillId="2" borderId="0" xfId="0" applyNumberFormat="1" applyFont="1" applyFill="1" applyBorder="1" applyAlignment="1">
      <alignment horizontal="center"/>
    </xf>
    <xf numFmtId="2" fontId="0" fillId="2" borderId="20" xfId="0" applyNumberFormat="1" applyFill="1" applyBorder="1" applyAlignment="1">
      <alignment horizontal="center"/>
    </xf>
    <xf numFmtId="4" fontId="66" fillId="0" borderId="0" xfId="549" applyNumberFormat="1" applyFont="1" applyAlignment="1">
      <alignment horizontal="right"/>
    </xf>
    <xf numFmtId="2" fontId="66" fillId="0" borderId="0" xfId="549" applyNumberFormat="1" applyFont="1"/>
    <xf numFmtId="2" fontId="66" fillId="0" borderId="0" xfId="549" applyNumberFormat="1" applyFont="1" applyAlignment="1">
      <alignment horizontal="right"/>
    </xf>
    <xf numFmtId="4" fontId="66" fillId="0" borderId="0" xfId="549" applyNumberFormat="1" applyFont="1"/>
    <xf numFmtId="2" fontId="66" fillId="0" borderId="0" xfId="265" applyNumberFormat="1" applyFont="1" applyAlignment="1">
      <alignment horizontal="right"/>
    </xf>
    <xf numFmtId="2" fontId="66" fillId="0" borderId="0" xfId="265" applyNumberFormat="1" applyFont="1"/>
    <xf numFmtId="2" fontId="66" fillId="0" borderId="0" xfId="577" applyNumberFormat="1" applyFont="1" applyAlignment="1">
      <alignment horizontal="right"/>
    </xf>
    <xf numFmtId="2" fontId="66" fillId="0" borderId="0" xfId="577" applyNumberFormat="1" applyFont="1"/>
    <xf numFmtId="2" fontId="9" fillId="0" borderId="0" xfId="577" applyNumberFormat="1" applyFont="1" applyFill="1"/>
    <xf numFmtId="2" fontId="10" fillId="0" borderId="0" xfId="577" applyNumberFormat="1" applyFill="1" applyAlignment="1">
      <alignment horizontal="right"/>
    </xf>
    <xf numFmtId="2" fontId="0" fillId="0" borderId="0" xfId="0" applyNumberFormat="1" applyFill="1"/>
    <xf numFmtId="2" fontId="7" fillId="0" borderId="0" xfId="577" applyNumberFormat="1" applyFont="1"/>
    <xf numFmtId="0" fontId="10" fillId="5" borderId="24" xfId="577" applyNumberFormat="1" applyFill="1" applyBorder="1"/>
    <xf numFmtId="0" fontId="10" fillId="5" borderId="25" xfId="577" applyNumberFormat="1" applyFill="1" applyBorder="1"/>
    <xf numFmtId="0" fontId="6" fillId="0" borderId="0" xfId="881"/>
    <xf numFmtId="2" fontId="6" fillId="0" borderId="0" xfId="881" applyNumberFormat="1"/>
    <xf numFmtId="0" fontId="66" fillId="5" borderId="29" xfId="549" applyFont="1" applyFill="1" applyBorder="1"/>
    <xf numFmtId="0" fontId="29" fillId="0" borderId="0" xfId="1" applyNumberFormat="1" applyFill="1" applyAlignment="1" applyProtection="1"/>
    <xf numFmtId="3" fontId="6" fillId="0" borderId="0" xfId="882" applyNumberFormat="1"/>
    <xf numFmtId="4" fontId="6" fillId="0" borderId="0" xfId="882" applyNumberFormat="1"/>
    <xf numFmtId="0" fontId="10" fillId="5" borderId="26" xfId="577" applyNumberFormat="1" applyFill="1" applyBorder="1"/>
    <xf numFmtId="2" fontId="6" fillId="0" borderId="0" xfId="898" applyNumberFormat="1"/>
    <xf numFmtId="2" fontId="6" fillId="0" borderId="0" xfId="898" applyNumberFormat="1"/>
    <xf numFmtId="2" fontId="5" fillId="0" borderId="0" xfId="1026" applyNumberFormat="1"/>
    <xf numFmtId="1" fontId="5" fillId="0" borderId="0" xfId="1008" applyNumberFormat="1"/>
    <xf numFmtId="2" fontId="5" fillId="0" borderId="0" xfId="1026" applyNumberFormat="1"/>
    <xf numFmtId="2" fontId="66" fillId="0" borderId="0" xfId="1026" applyNumberFormat="1" applyFont="1" applyAlignment="1">
      <alignment horizontal="right"/>
    </xf>
    <xf numFmtId="3" fontId="4" fillId="0" borderId="0" xfId="1133" applyNumberFormat="1"/>
    <xf numFmtId="2" fontId="4" fillId="0" borderId="0" xfId="1133" applyNumberFormat="1"/>
    <xf numFmtId="2" fontId="4" fillId="0" borderId="0" xfId="1138" applyNumberFormat="1"/>
    <xf numFmtId="164" fontId="73" fillId="0" borderId="0" xfId="0" applyNumberFormat="1" applyFont="1" applyBorder="1" applyAlignment="1">
      <alignment horizontal="center"/>
    </xf>
    <xf numFmtId="164" fontId="24" fillId="0" borderId="0" xfId="0" applyNumberFormat="1" applyFont="1" applyBorder="1" applyAlignment="1">
      <alignment horizontal="center"/>
    </xf>
    <xf numFmtId="164" fontId="73" fillId="2" borderId="0" xfId="0" applyNumberFormat="1" applyFont="1" applyFill="1" applyBorder="1" applyAlignment="1">
      <alignment horizontal="center"/>
    </xf>
    <xf numFmtId="164" fontId="24" fillId="2" borderId="0" xfId="0" applyNumberFormat="1" applyFont="1" applyFill="1" applyBorder="1" applyAlignment="1">
      <alignment horizontal="center"/>
    </xf>
    <xf numFmtId="164" fontId="66" fillId="0" borderId="0" xfId="549" applyNumberFormat="1" applyFont="1"/>
    <xf numFmtId="0" fontId="3" fillId="0" borderId="0" xfId="1906"/>
    <xf numFmtId="0" fontId="67" fillId="0" borderId="0" xfId="1906" applyFont="1"/>
    <xf numFmtId="164" fontId="66" fillId="0" borderId="0" xfId="1906" applyNumberFormat="1" applyFont="1"/>
    <xf numFmtId="0" fontId="3" fillId="0" borderId="0" xfId="1906" applyNumberFormat="1" applyFill="1"/>
    <xf numFmtId="0" fontId="71" fillId="0" borderId="0" xfId="1906" applyNumberFormat="1" applyFont="1" applyFill="1"/>
    <xf numFmtId="0" fontId="63" fillId="0" borderId="0" xfId="1906" applyNumberFormat="1" applyFont="1" applyFill="1"/>
    <xf numFmtId="164" fontId="3" fillId="0" borderId="0" xfId="1906" applyNumberFormat="1" applyFill="1" applyAlignment="1">
      <alignment horizontal="right"/>
    </xf>
    <xf numFmtId="1" fontId="3" fillId="0" borderId="0" xfId="1906" applyNumberFormat="1" applyFill="1" applyAlignment="1">
      <alignment horizontal="right"/>
    </xf>
    <xf numFmtId="0" fontId="70" fillId="0" borderId="0" xfId="1906" applyNumberFormat="1" applyFont="1" applyFill="1"/>
    <xf numFmtId="164" fontId="66" fillId="0" borderId="0" xfId="1906" applyNumberFormat="1" applyFont="1" applyAlignment="1">
      <alignment horizontal="right"/>
    </xf>
    <xf numFmtId="2" fontId="0" fillId="16" borderId="0" xfId="0" applyNumberFormat="1" applyFill="1"/>
    <xf numFmtId="1" fontId="0" fillId="16" borderId="0" xfId="0" applyNumberFormat="1" applyFill="1"/>
    <xf numFmtId="0" fontId="0" fillId="16" borderId="0" xfId="0" applyFill="1"/>
    <xf numFmtId="2" fontId="2" fillId="0" borderId="0" xfId="1138" applyNumberFormat="1" applyFont="1" applyFill="1"/>
    <xf numFmtId="0" fontId="67" fillId="0" borderId="0" xfId="2015" applyFont="1"/>
    <xf numFmtId="0" fontId="67" fillId="0" borderId="0" xfId="2016" applyFont="1"/>
    <xf numFmtId="0" fontId="63" fillId="0" borderId="0" xfId="2015" applyNumberFormat="1" applyFont="1"/>
    <xf numFmtId="0" fontId="2" fillId="0" borderId="0" xfId="2015"/>
    <xf numFmtId="0" fontId="2" fillId="0" borderId="0" xfId="2015" applyNumberFormat="1"/>
    <xf numFmtId="3" fontId="2" fillId="0" borderId="0" xfId="2015" applyNumberFormat="1"/>
    <xf numFmtId="2" fontId="2" fillId="0" borderId="0" xfId="2015" applyNumberFormat="1"/>
    <xf numFmtId="164" fontId="66" fillId="0" borderId="0" xfId="549" applyNumberFormat="1" applyFont="1" applyAlignment="1">
      <alignment horizontal="left" indent="1"/>
    </xf>
    <xf numFmtId="164" fontId="66" fillId="0" borderId="0" xfId="549" applyNumberFormat="1" applyFont="1" applyAlignment="1">
      <alignment horizontal="right"/>
    </xf>
    <xf numFmtId="4" fontId="10" fillId="0" borderId="0" xfId="577" applyNumberFormat="1"/>
    <xf numFmtId="4" fontId="10" fillId="0" borderId="0" xfId="577" applyNumberFormat="1" applyFill="1"/>
    <xf numFmtId="0" fontId="97" fillId="0" borderId="0" xfId="220" applyFont="1" applyFill="1"/>
    <xf numFmtId="0" fontId="98" fillId="0" borderId="0" xfId="220" applyFont="1" applyFill="1" applyBorder="1" applyAlignment="1">
      <alignment horizontal="right" vertical="center" wrapText="1"/>
    </xf>
    <xf numFmtId="49" fontId="98" fillId="0" borderId="0" xfId="220" applyNumberFormat="1" applyFont="1" applyFill="1" applyBorder="1" applyAlignment="1">
      <alignment horizontal="left" vertical="center" wrapText="1"/>
    </xf>
    <xf numFmtId="0" fontId="43" fillId="0" borderId="0" xfId="220" applyFont="1"/>
    <xf numFmtId="0" fontId="43" fillId="0" borderId="0" xfId="220" applyFont="1" applyFill="1"/>
    <xf numFmtId="49" fontId="99" fillId="0" borderId="0" xfId="220" applyNumberFormat="1" applyFont="1" applyFill="1" applyBorder="1" applyAlignment="1">
      <alignment horizontal="left" vertical="center" wrapText="1"/>
    </xf>
    <xf numFmtId="0" fontId="99" fillId="0" borderId="0" xfId="220" applyFont="1" applyFill="1" applyBorder="1" applyAlignment="1">
      <alignment horizontal="right" vertical="center" wrapText="1"/>
    </xf>
    <xf numFmtId="0" fontId="43" fillId="0" borderId="0" xfId="220" applyFont="1" applyFill="1" applyBorder="1"/>
    <xf numFmtId="0" fontId="1" fillId="8" borderId="0" xfId="549" applyNumberFormat="1" applyFont="1" applyFill="1"/>
    <xf numFmtId="0" fontId="0" fillId="0" borderId="0" xfId="0" applyProtection="1">
      <protection hidden="1"/>
    </xf>
    <xf numFmtId="0" fontId="62" fillId="0" borderId="0" xfId="0" applyFont="1" applyAlignment="1" applyProtection="1">
      <alignment vertical="center"/>
      <protection hidden="1"/>
    </xf>
    <xf numFmtId="0" fontId="53" fillId="0" borderId="0" xfId="0" applyFont="1" applyAlignment="1" applyProtection="1">
      <alignment vertical="center"/>
      <protection hidden="1"/>
    </xf>
    <xf numFmtId="0" fontId="34" fillId="0" borderId="0" xfId="0" applyFont="1" applyAlignment="1" applyProtection="1">
      <alignment horizontal="left" vertical="center" wrapText="1"/>
      <protection hidden="1"/>
    </xf>
    <xf numFmtId="0" fontId="25" fillId="0" borderId="0" xfId="0" applyFont="1" applyProtection="1">
      <protection hidden="1"/>
    </xf>
    <xf numFmtId="0" fontId="27" fillId="14" borderId="2" xfId="0" applyFont="1" applyFill="1" applyBorder="1" applyAlignment="1" applyProtection="1">
      <alignment vertical="top" wrapText="1"/>
      <protection hidden="1"/>
    </xf>
    <xf numFmtId="0" fontId="27" fillId="14" borderId="9" xfId="0" applyFont="1" applyFill="1" applyBorder="1" applyAlignment="1" applyProtection="1">
      <alignment horizontal="center" vertical="center"/>
      <protection hidden="1"/>
    </xf>
    <xf numFmtId="0" fontId="28" fillId="14" borderId="12" xfId="0" applyFont="1" applyFill="1" applyBorder="1" applyAlignment="1" applyProtection="1">
      <alignment horizontal="center" vertical="center" wrapText="1"/>
      <protection hidden="1"/>
    </xf>
    <xf numFmtId="0" fontId="28" fillId="14" borderId="10" xfId="0" applyFont="1" applyFill="1" applyBorder="1" applyAlignment="1" applyProtection="1">
      <alignment horizontal="center" vertical="center" wrapText="1"/>
      <protection hidden="1"/>
    </xf>
    <xf numFmtId="0" fontId="28" fillId="14" borderId="11" xfId="0" applyFont="1" applyFill="1" applyBorder="1" applyAlignment="1" applyProtection="1">
      <alignment horizontal="center" vertical="center" wrapText="1"/>
      <protection hidden="1"/>
    </xf>
    <xf numFmtId="0" fontId="24" fillId="14" borderId="12" xfId="0" applyFont="1" applyFill="1" applyBorder="1" applyAlignment="1" applyProtection="1">
      <alignment vertical="center"/>
      <protection hidden="1"/>
    </xf>
    <xf numFmtId="0" fontId="0" fillId="0" borderId="0" xfId="0" applyAlignment="1" applyProtection="1">
      <alignment horizontal="left" vertical="center"/>
      <protection hidden="1"/>
    </xf>
    <xf numFmtId="3" fontId="0" fillId="2" borderId="1" xfId="2" applyNumberFormat="1" applyFont="1" applyFill="1" applyBorder="1" applyAlignment="1" applyProtection="1">
      <alignment horizontal="right" vertical="center" indent="1"/>
      <protection hidden="1"/>
    </xf>
    <xf numFmtId="1" fontId="0" fillId="2" borderId="3" xfId="0" applyNumberFormat="1" applyFill="1" applyBorder="1" applyAlignment="1" applyProtection="1">
      <alignment horizontal="right" vertical="center" indent="1"/>
      <protection hidden="1"/>
    </xf>
    <xf numFmtId="0" fontId="55" fillId="2" borderId="7" xfId="0" applyFont="1" applyFill="1" applyBorder="1" applyAlignment="1" applyProtection="1">
      <alignment horizontal="center" vertical="center"/>
      <protection hidden="1"/>
    </xf>
    <xf numFmtId="0" fontId="31" fillId="2" borderId="5" xfId="0" applyFont="1" applyFill="1" applyBorder="1" applyAlignment="1" applyProtection="1">
      <alignment horizontal="center" vertical="center"/>
      <protection hidden="1"/>
    </xf>
    <xf numFmtId="3" fontId="28" fillId="15" borderId="1" xfId="2" applyNumberFormat="1" applyFont="1" applyFill="1" applyBorder="1" applyAlignment="1" applyProtection="1">
      <alignment horizontal="right" vertical="center" indent="1"/>
      <protection hidden="1"/>
    </xf>
    <xf numFmtId="164" fontId="28" fillId="15" borderId="3" xfId="0" applyNumberFormat="1" applyFont="1" applyFill="1" applyBorder="1" applyAlignment="1" applyProtection="1">
      <alignment horizontal="right" vertical="center" indent="1"/>
      <protection hidden="1"/>
    </xf>
    <xf numFmtId="1" fontId="28" fillId="15" borderId="1" xfId="0" applyNumberFormat="1" applyFont="1" applyFill="1" applyBorder="1" applyAlignment="1" applyProtection="1">
      <alignment horizontal="right" vertical="center" indent="1"/>
      <protection hidden="1"/>
    </xf>
    <xf numFmtId="164" fontId="28" fillId="15" borderId="1" xfId="0" applyNumberFormat="1" applyFont="1" applyFill="1" applyBorder="1" applyAlignment="1" applyProtection="1">
      <alignment horizontal="right" vertical="center" indent="1"/>
      <protection hidden="1"/>
    </xf>
    <xf numFmtId="0" fontId="55" fillId="15" borderId="7" xfId="0" applyFont="1" applyFill="1" applyBorder="1" applyAlignment="1" applyProtection="1">
      <alignment horizontal="center" vertical="center"/>
      <protection hidden="1"/>
    </xf>
    <xf numFmtId="0" fontId="0" fillId="0" borderId="0" xfId="0" applyFill="1" applyProtection="1">
      <protection hidden="1"/>
    </xf>
    <xf numFmtId="3" fontId="96" fillId="15" borderId="1" xfId="2" applyNumberFormat="1" applyFont="1" applyFill="1" applyBorder="1" applyAlignment="1" applyProtection="1">
      <alignment horizontal="right" vertical="center" indent="1"/>
      <protection hidden="1"/>
    </xf>
    <xf numFmtId="0" fontId="31" fillId="15" borderId="5" xfId="0" applyFont="1" applyFill="1" applyBorder="1" applyAlignment="1" applyProtection="1">
      <alignment horizontal="center" vertical="center"/>
      <protection hidden="1"/>
    </xf>
    <xf numFmtId="1" fontId="28" fillId="15" borderId="3" xfId="0" applyNumberFormat="1" applyFont="1" applyFill="1" applyBorder="1" applyAlignment="1" applyProtection="1">
      <alignment horizontal="right" vertical="center" indent="1"/>
      <protection hidden="1"/>
    </xf>
    <xf numFmtId="0" fontId="41" fillId="15" borderId="7" xfId="0" applyFont="1" applyFill="1" applyBorder="1" applyAlignment="1" applyProtection="1">
      <alignment horizontal="left" vertical="top"/>
      <protection hidden="1"/>
    </xf>
    <xf numFmtId="0" fontId="40" fillId="15" borderId="7"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3" fontId="0" fillId="0" borderId="0" xfId="2" applyNumberFormat="1" applyFont="1" applyFill="1" applyBorder="1" applyAlignment="1" applyProtection="1">
      <alignment horizontal="right" vertical="center" indent="1"/>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0" fontId="80" fillId="0" borderId="0" xfId="0" applyFont="1" applyFill="1" applyBorder="1" applyAlignment="1" applyProtection="1">
      <alignment horizontal="left" vertical="center"/>
      <protection hidden="1"/>
    </xf>
    <xf numFmtId="0" fontId="80" fillId="0" borderId="0" xfId="0" applyFont="1" applyProtection="1">
      <protection hidden="1"/>
    </xf>
    <xf numFmtId="0" fontId="0" fillId="0" borderId="0" xfId="0" applyFill="1" applyBorder="1" applyProtection="1">
      <protection hidden="1"/>
    </xf>
    <xf numFmtId="0" fontId="28" fillId="4" borderId="6" xfId="1" applyFont="1" applyFill="1" applyBorder="1" applyAlignment="1" applyProtection="1">
      <alignment horizontal="left" vertical="center"/>
      <protection hidden="1"/>
    </xf>
    <xf numFmtId="0" fontId="28" fillId="15" borderId="6" xfId="1" applyFont="1" applyFill="1" applyBorder="1" applyAlignment="1" applyProtection="1">
      <alignment horizontal="left" vertical="center"/>
      <protection hidden="1"/>
    </xf>
    <xf numFmtId="0" fontId="28" fillId="15" borderId="6" xfId="1" applyNumberFormat="1" applyFont="1" applyFill="1" applyBorder="1" applyAlignment="1" applyProtection="1">
      <alignment horizontal="left" vertical="center" wrapText="1"/>
      <protection hidden="1"/>
    </xf>
    <xf numFmtId="0" fontId="28" fillId="15" borderId="6" xfId="1" applyFont="1" applyFill="1" applyBorder="1" applyAlignment="1" applyProtection="1">
      <alignment horizontal="left" vertical="center" wrapText="1"/>
      <protection hidden="1"/>
    </xf>
    <xf numFmtId="0" fontId="89" fillId="0" borderId="0" xfId="0" applyFont="1" applyAlignment="1" applyProtection="1">
      <alignment vertical="top" wrapText="1"/>
      <protection hidden="1"/>
    </xf>
    <xf numFmtId="0" fontId="28" fillId="0" borderId="0" xfId="0" applyFont="1" applyProtection="1">
      <protection hidden="1"/>
    </xf>
    <xf numFmtId="0" fontId="89" fillId="0" borderId="0" xfId="0" applyFont="1" applyProtection="1">
      <protection hidden="1"/>
    </xf>
    <xf numFmtId="0" fontId="60" fillId="0" borderId="0" xfId="0" applyFont="1" applyProtection="1">
      <protection hidden="1"/>
    </xf>
    <xf numFmtId="0" fontId="91" fillId="0" borderId="0" xfId="0" applyFont="1" applyProtection="1">
      <protection hidden="1"/>
    </xf>
    <xf numFmtId="0" fontId="91" fillId="0" borderId="0" xfId="0" applyFont="1" applyAlignment="1" applyProtection="1">
      <alignment horizontal="left" vertical="top" wrapText="1"/>
      <protection hidden="1"/>
    </xf>
    <xf numFmtId="0" fontId="36" fillId="0" borderId="0" xfId="0" applyFont="1" applyProtection="1">
      <protection hidden="1"/>
    </xf>
    <xf numFmtId="0" fontId="81" fillId="0" borderId="0" xfId="0" applyFont="1" applyAlignment="1" applyProtection="1">
      <alignment vertical="center"/>
      <protection hidden="1"/>
    </xf>
    <xf numFmtId="0" fontId="61" fillId="0" borderId="0" xfId="0" applyFont="1" applyAlignment="1" applyProtection="1">
      <alignment vertical="center"/>
      <protection hidden="1"/>
    </xf>
    <xf numFmtId="0" fontId="82" fillId="0" borderId="0" xfId="0" applyFont="1" applyAlignment="1" applyProtection="1">
      <alignment horizontal="left"/>
      <protection hidden="1"/>
    </xf>
    <xf numFmtId="0" fontId="49" fillId="0" borderId="0" xfId="399" applyFont="1" applyProtection="1">
      <protection hidden="1"/>
    </xf>
    <xf numFmtId="0" fontId="13" fillId="0" borderId="0" xfId="399" applyProtection="1">
      <protection hidden="1"/>
    </xf>
    <xf numFmtId="0" fontId="93" fillId="0" borderId="0" xfId="399" applyFont="1" applyProtection="1">
      <protection hidden="1"/>
    </xf>
    <xf numFmtId="0" fontId="34" fillId="0" borderId="0" xfId="399" applyFont="1" applyAlignment="1" applyProtection="1">
      <alignment horizontal="left" vertical="center" wrapText="1"/>
      <protection hidden="1"/>
    </xf>
    <xf numFmtId="0" fontId="13" fillId="0" borderId="0" xfId="399" applyAlignment="1" applyProtection="1">
      <alignment vertical="top"/>
      <protection hidden="1"/>
    </xf>
    <xf numFmtId="0" fontId="49" fillId="0" borderId="0" xfId="367" applyFont="1" applyProtection="1">
      <protection hidden="1"/>
    </xf>
    <xf numFmtId="0" fontId="16" fillId="0" borderId="0" xfId="367" applyAlignment="1" applyProtection="1">
      <alignment wrapText="1"/>
      <protection hidden="1"/>
    </xf>
    <xf numFmtId="0" fontId="16" fillId="0" borderId="0" xfId="367" applyProtection="1">
      <protection hidden="1"/>
    </xf>
    <xf numFmtId="0" fontId="16" fillId="0" borderId="0" xfId="367" applyBorder="1" applyProtection="1">
      <protection hidden="1"/>
    </xf>
    <xf numFmtId="0" fontId="34" fillId="0" borderId="0" xfId="367" applyFont="1" applyAlignment="1" applyProtection="1">
      <alignment horizontal="left" vertical="center" wrapText="1"/>
      <protection hidden="1"/>
    </xf>
    <xf numFmtId="0" fontId="25" fillId="0" borderId="0" xfId="368" applyFont="1" applyBorder="1" applyAlignment="1" applyProtection="1">
      <alignment vertical="center"/>
      <protection hidden="1"/>
    </xf>
    <xf numFmtId="0" fontId="32" fillId="0" borderId="0" xfId="368" applyFont="1" applyBorder="1" applyAlignment="1" applyProtection="1">
      <alignment wrapText="1"/>
      <protection hidden="1"/>
    </xf>
    <xf numFmtId="0" fontId="32" fillId="6" borderId="13" xfId="368" applyFont="1" applyFill="1" applyBorder="1" applyAlignment="1" applyProtection="1">
      <alignment horizontal="left" vertical="top" wrapText="1"/>
      <protection hidden="1"/>
    </xf>
    <xf numFmtId="0" fontId="32" fillId="6" borderId="0" xfId="368" applyFont="1" applyFill="1" applyBorder="1" applyAlignment="1" applyProtection="1">
      <alignment horizontal="left" vertical="top" wrapText="1"/>
      <protection hidden="1"/>
    </xf>
    <xf numFmtId="0" fontId="29" fillId="6" borderId="0" xfId="1" applyFont="1" applyFill="1" applyBorder="1" applyAlignment="1" applyProtection="1">
      <alignment horizontal="left" vertical="top" wrapText="1"/>
      <protection hidden="1"/>
    </xf>
    <xf numFmtId="0" fontId="29" fillId="6" borderId="13" xfId="1" applyFont="1" applyFill="1" applyBorder="1" applyAlignment="1" applyProtection="1">
      <alignment horizontal="left" vertical="top" wrapText="1"/>
      <protection hidden="1"/>
    </xf>
    <xf numFmtId="0" fontId="32" fillId="0" borderId="0" xfId="368" applyFont="1" applyProtection="1">
      <protection hidden="1"/>
    </xf>
    <xf numFmtId="0" fontId="32" fillId="0" borderId="0" xfId="368" applyFont="1" applyAlignment="1" applyProtection="1">
      <alignment wrapText="1"/>
      <protection hidden="1"/>
    </xf>
    <xf numFmtId="0" fontId="25" fillId="0" borderId="0" xfId="368" applyFont="1" applyProtection="1">
      <protection hidden="1"/>
    </xf>
    <xf numFmtId="0" fontId="32" fillId="6" borderId="13" xfId="368" applyFont="1" applyFill="1" applyBorder="1" applyAlignment="1" applyProtection="1">
      <alignment horizontal="left" vertical="top"/>
      <protection hidden="1"/>
    </xf>
    <xf numFmtId="0" fontId="32" fillId="6" borderId="0" xfId="368" applyFont="1" applyFill="1" applyBorder="1" applyAlignment="1" applyProtection="1">
      <alignment horizontal="left" vertical="top"/>
      <protection hidden="1"/>
    </xf>
    <xf numFmtId="0" fontId="32" fillId="6" borderId="28" xfId="368" applyFont="1" applyFill="1" applyBorder="1" applyAlignment="1" applyProtection="1">
      <alignment horizontal="left" vertical="top"/>
      <protection hidden="1"/>
    </xf>
    <xf numFmtId="0" fontId="32" fillId="6" borderId="28" xfId="368" applyFont="1" applyFill="1" applyBorder="1" applyAlignment="1" applyProtection="1">
      <alignment horizontal="left" vertical="top" wrapText="1"/>
      <protection hidden="1"/>
    </xf>
    <xf numFmtId="0" fontId="29" fillId="6" borderId="0" xfId="1" applyFill="1" applyBorder="1" applyAlignment="1" applyProtection="1">
      <alignment horizontal="left" vertical="top" wrapText="1"/>
      <protection hidden="1"/>
    </xf>
    <xf numFmtId="0" fontId="32" fillId="13" borderId="13" xfId="591" applyFont="1" applyFill="1" applyBorder="1" applyAlignment="1" applyProtection="1">
      <alignment horizontal="left" vertical="top" wrapText="1"/>
      <protection hidden="1"/>
    </xf>
    <xf numFmtId="0" fontId="32" fillId="13" borderId="14" xfId="591" applyFont="1" applyFill="1" applyBorder="1" applyAlignment="1" applyProtection="1">
      <alignment horizontal="left" vertical="top" wrapText="1"/>
      <protection hidden="1"/>
    </xf>
    <xf numFmtId="0" fontId="32" fillId="13" borderId="0" xfId="591" applyFont="1" applyFill="1" applyBorder="1" applyAlignment="1" applyProtection="1">
      <alignment horizontal="left" vertical="top" wrapText="1"/>
      <protection hidden="1"/>
    </xf>
    <xf numFmtId="0" fontId="32" fillId="6" borderId="14" xfId="368" applyFont="1" applyFill="1" applyBorder="1" applyAlignment="1" applyProtection="1">
      <alignment horizontal="left" vertical="top" wrapText="1"/>
      <protection hidden="1"/>
    </xf>
    <xf numFmtId="0" fontId="29" fillId="13" borderId="0" xfId="1" applyFill="1" applyBorder="1" applyAlignment="1" applyProtection="1">
      <alignment horizontal="left" vertical="top" wrapText="1"/>
      <protection hidden="1"/>
    </xf>
    <xf numFmtId="0" fontId="32" fillId="13" borderId="13" xfId="591" applyFont="1" applyFill="1" applyBorder="1" applyAlignment="1" applyProtection="1">
      <alignment horizontal="left" vertical="top"/>
      <protection hidden="1"/>
    </xf>
    <xf numFmtId="0" fontId="29" fillId="13" borderId="13" xfId="380" applyFont="1" applyFill="1" applyBorder="1" applyAlignment="1" applyProtection="1">
      <alignment horizontal="left" vertical="top" wrapText="1"/>
      <protection hidden="1"/>
    </xf>
    <xf numFmtId="0" fontId="32" fillId="6" borderId="14" xfId="368" applyFont="1" applyFill="1" applyBorder="1" applyAlignment="1" applyProtection="1">
      <alignment horizontal="left" vertical="top"/>
      <protection hidden="1"/>
    </xf>
    <xf numFmtId="0" fontId="32" fillId="0" borderId="0" xfId="368" applyFont="1" applyBorder="1" applyProtection="1">
      <protection hidden="1"/>
    </xf>
    <xf numFmtId="0" fontId="25" fillId="0" borderId="0" xfId="368" applyFont="1" applyBorder="1" applyProtection="1">
      <protection hidden="1"/>
    </xf>
    <xf numFmtId="0" fontId="36" fillId="6" borderId="13" xfId="305" applyFont="1" applyFill="1" applyBorder="1" applyAlignment="1" applyProtection="1">
      <alignment horizontal="left" vertical="top" wrapText="1"/>
      <protection hidden="1"/>
    </xf>
    <xf numFmtId="0" fontId="36" fillId="6" borderId="14" xfId="305" applyFont="1" applyFill="1" applyBorder="1" applyAlignment="1" applyProtection="1">
      <alignment horizontal="left" vertical="top" wrapText="1"/>
      <protection hidden="1"/>
    </xf>
    <xf numFmtId="0" fontId="36" fillId="6" borderId="0" xfId="305" applyFont="1" applyFill="1" applyBorder="1" applyAlignment="1" applyProtection="1">
      <alignment horizontal="left" vertical="top" wrapText="1"/>
      <protection hidden="1"/>
    </xf>
    <xf numFmtId="0" fontId="36" fillId="6" borderId="28" xfId="305" applyFont="1" applyFill="1" applyBorder="1" applyAlignment="1" applyProtection="1">
      <alignment horizontal="left" vertical="top" wrapText="1"/>
      <protection hidden="1"/>
    </xf>
    <xf numFmtId="0" fontId="36" fillId="6" borderId="30" xfId="305" applyFont="1" applyFill="1" applyBorder="1" applyAlignment="1" applyProtection="1">
      <alignment horizontal="left" vertical="top" wrapText="1"/>
      <protection hidden="1"/>
    </xf>
    <xf numFmtId="0" fontId="25" fillId="0" borderId="0" xfId="368" applyFont="1" applyAlignment="1" applyProtection="1">
      <alignment wrapText="1"/>
      <protection hidden="1"/>
    </xf>
    <xf numFmtId="0" fontId="32" fillId="6" borderId="30" xfId="368" applyFont="1" applyFill="1" applyBorder="1" applyAlignment="1" applyProtection="1">
      <alignment horizontal="left" vertical="top" wrapText="1"/>
      <protection hidden="1"/>
    </xf>
    <xf numFmtId="0" fontId="36" fillId="6" borderId="0" xfId="1888" applyFont="1" applyFill="1" applyAlignment="1" applyProtection="1">
      <alignment vertical="top" wrapText="1"/>
      <protection hidden="1"/>
    </xf>
    <xf numFmtId="0" fontId="32" fillId="0" borderId="0" xfId="368" applyFont="1" applyBorder="1" applyAlignment="1" applyProtection="1">
      <alignment horizontal="justify" wrapText="1"/>
      <protection hidden="1"/>
    </xf>
    <xf numFmtId="0" fontId="32" fillId="6" borderId="13" xfId="368" applyNumberFormat="1" applyFont="1" applyFill="1" applyBorder="1" applyAlignment="1" applyProtection="1">
      <alignment horizontal="left" vertical="top" wrapText="1"/>
      <protection hidden="1"/>
    </xf>
    <xf numFmtId="0" fontId="29" fillId="6" borderId="13" xfId="1" applyNumberFormat="1" applyFill="1" applyBorder="1" applyAlignment="1" applyProtection="1">
      <alignment horizontal="left" vertical="top" wrapText="1"/>
      <protection hidden="1"/>
    </xf>
    <xf numFmtId="0" fontId="32" fillId="0" borderId="0" xfId="367" applyFont="1" applyFill="1" applyBorder="1" applyProtection="1">
      <protection hidden="1"/>
    </xf>
    <xf numFmtId="0" fontId="32" fillId="0" borderId="0" xfId="367" applyFont="1" applyFill="1" applyBorder="1" applyAlignment="1" applyProtection="1">
      <alignment wrapText="1"/>
      <protection hidden="1"/>
    </xf>
    <xf numFmtId="0" fontId="32" fillId="0" borderId="0" xfId="367" applyFont="1" applyFill="1" applyProtection="1">
      <protection hidden="1"/>
    </xf>
    <xf numFmtId="0" fontId="32" fillId="0" borderId="0" xfId="367" applyFont="1" applyFill="1" applyAlignment="1" applyProtection="1">
      <alignment wrapText="1"/>
      <protection hidden="1"/>
    </xf>
    <xf numFmtId="0" fontId="32" fillId="0" borderId="0" xfId="367" applyFont="1" applyProtection="1">
      <protection hidden="1"/>
    </xf>
    <xf numFmtId="0" fontId="32" fillId="0" borderId="0" xfId="367" applyFont="1" applyAlignment="1" applyProtection="1">
      <alignment wrapText="1"/>
      <protection hidden="1"/>
    </xf>
    <xf numFmtId="0" fontId="61" fillId="0" borderId="0" xfId="401" applyFont="1" applyProtection="1">
      <protection hidden="1"/>
    </xf>
    <xf numFmtId="0" fontId="59" fillId="0" borderId="0" xfId="401" applyFont="1" applyProtection="1">
      <protection hidden="1"/>
    </xf>
    <xf numFmtId="0" fontId="59" fillId="0" borderId="0" xfId="401" applyFont="1" applyAlignment="1" applyProtection="1">
      <alignment vertical="top" wrapText="1"/>
      <protection hidden="1"/>
    </xf>
    <xf numFmtId="0" fontId="59" fillId="0" borderId="0" xfId="401" quotePrefix="1" applyFont="1" applyAlignment="1" applyProtection="1">
      <alignment horizontal="center"/>
      <protection hidden="1"/>
    </xf>
    <xf numFmtId="0" fontId="59" fillId="0" borderId="0" xfId="401" applyFont="1" applyAlignment="1" applyProtection="1">
      <protection hidden="1"/>
    </xf>
    <xf numFmtId="0" fontId="59" fillId="0" borderId="0" xfId="401" applyFont="1" applyAlignment="1" applyProtection="1">
      <alignment horizontal="center"/>
      <protection hidden="1"/>
    </xf>
    <xf numFmtId="0" fontId="29" fillId="6" borderId="13" xfId="1" applyFill="1" applyBorder="1" applyAlignment="1" applyProtection="1">
      <alignment horizontal="left" vertical="top" wrapText="1"/>
      <protection hidden="1"/>
    </xf>
    <xf numFmtId="0" fontId="89" fillId="0" borderId="0" xfId="0" applyFont="1" applyAlignment="1" applyProtection="1">
      <alignment horizontal="left" wrapText="1"/>
      <protection hidden="1"/>
    </xf>
    <xf numFmtId="0" fontId="29" fillId="0" borderId="0" xfId="1" applyAlignment="1" applyProtection="1">
      <alignment horizontal="left"/>
      <protection hidden="1"/>
    </xf>
    <xf numFmtId="0" fontId="27" fillId="14" borderId="8" xfId="0" applyFont="1" applyFill="1" applyBorder="1" applyAlignment="1" applyProtection="1">
      <alignment horizontal="left" vertical="center" wrapText="1"/>
      <protection hidden="1"/>
    </xf>
    <xf numFmtId="0" fontId="27" fillId="14" borderId="10" xfId="0" applyFont="1" applyFill="1" applyBorder="1" applyAlignment="1" applyProtection="1">
      <alignment horizontal="left" vertical="center" wrapText="1"/>
      <protection hidden="1"/>
    </xf>
    <xf numFmtId="0" fontId="27" fillId="14" borderId="9" xfId="0" applyFont="1" applyFill="1" applyBorder="1" applyAlignment="1" applyProtection="1">
      <alignment horizontal="center" vertical="center" wrapText="1"/>
      <protection hidden="1"/>
    </xf>
    <xf numFmtId="0" fontId="27" fillId="14" borderId="8" xfId="0" applyFont="1" applyFill="1" applyBorder="1" applyAlignment="1" applyProtection="1">
      <alignment horizontal="center" vertical="center" wrapText="1"/>
      <protection hidden="1"/>
    </xf>
    <xf numFmtId="0" fontId="36" fillId="0" borderId="0" xfId="399" applyFont="1" applyAlignment="1" applyProtection="1">
      <alignment horizontal="left" vertical="top" wrapText="1"/>
      <protection hidden="1"/>
    </xf>
    <xf numFmtId="0" fontId="93" fillId="0" borderId="0" xfId="367" applyFont="1" applyAlignment="1" applyProtection="1">
      <alignment horizontal="left" vertical="center" wrapText="1"/>
      <protection hidden="1"/>
    </xf>
    <xf numFmtId="0" fontId="16" fillId="0" borderId="0" xfId="367" applyBorder="1" applyAlignment="1" applyProtection="1">
      <alignment horizontal="center"/>
      <protection hidden="1"/>
    </xf>
    <xf numFmtId="0" fontId="32" fillId="6" borderId="28" xfId="368" applyFont="1" applyFill="1" applyBorder="1" applyAlignment="1" applyProtection="1">
      <alignment horizontal="left" vertical="top" wrapText="1"/>
      <protection hidden="1"/>
    </xf>
    <xf numFmtId="0" fontId="32" fillId="6" borderId="13" xfId="368" applyFont="1" applyFill="1" applyBorder="1" applyAlignment="1" applyProtection="1">
      <alignment horizontal="left" vertical="top" wrapText="1"/>
      <protection hidden="1"/>
    </xf>
    <xf numFmtId="0" fontId="59" fillId="0" borderId="0" xfId="401" applyFont="1" applyAlignment="1" applyProtection="1">
      <alignment horizontal="left" wrapText="1"/>
      <protection hidden="1"/>
    </xf>
    <xf numFmtId="0" fontId="59" fillId="0" borderId="0" xfId="401" applyFont="1" applyAlignment="1" applyProtection="1">
      <alignment horizontal="left" vertical="top" wrapText="1"/>
      <protection hidden="1"/>
    </xf>
    <xf numFmtId="49" fontId="98" fillId="0" borderId="0" xfId="220" applyNumberFormat="1" applyFont="1" applyFill="1" applyBorder="1" applyAlignment="1">
      <alignment horizontal="left" vertical="center" wrapText="1"/>
    </xf>
  </cellXfs>
  <cellStyles count="2017">
    <cellStyle name="Comma" xfId="2" builtinId="3"/>
    <cellStyle name="Comma 2" xfId="248"/>
    <cellStyle name="Comma 2 2" xfId="267"/>
    <cellStyle name="Comma 2 2 2" xfId="384"/>
    <cellStyle name="Comma 2 3" xfId="450"/>
    <cellStyle name="Comma 2 4" xfId="417"/>
    <cellStyle name="Comma 3" xfId="268"/>
    <cellStyle name="Comma 3 2" xfId="568"/>
    <cellStyle name="Comma 3 2 2" xfId="851"/>
    <cellStyle name="Comma 3 2 2 2" xfId="1629"/>
    <cellStyle name="Comma 3 2 3" xfId="1024"/>
    <cellStyle name="Comma 3 2 3 2" xfId="1780"/>
    <cellStyle name="Comma 3 2 4" xfId="1904"/>
    <cellStyle name="Comma 3 3" xfId="578"/>
    <cellStyle name="Comma 3 4" xfId="603"/>
    <cellStyle name="Comma 3 4 2" xfId="1392"/>
    <cellStyle name="Comma 3 5" xfId="883"/>
    <cellStyle name="Comma 3 5 2" xfId="1642"/>
    <cellStyle name="Comma 3 6" xfId="1137"/>
    <cellStyle name="Comma 3 7" xfId="1252"/>
    <cellStyle name="Comma 4" xfId="317"/>
    <cellStyle name="Comma 4 2" xfId="866"/>
    <cellStyle name="Comma 4 2 2" xfId="1634"/>
    <cellStyle name="Comma 4 3" xfId="1025"/>
    <cellStyle name="Comma 4 3 2" xfId="1781"/>
    <cellStyle name="Comma 4 4" xfId="1905"/>
    <cellStyle name="Comma 5" xfId="437"/>
    <cellStyle name="Comma 6" xfId="451"/>
    <cellStyle name="Comma 6 2" xfId="876"/>
    <cellStyle name="Comma 6 2 2" xfId="1637"/>
    <cellStyle name="Comma 7" xfId="607"/>
    <cellStyle name="Comma 7 2" xfId="1394"/>
    <cellStyle name="Currency 2" xfId="421"/>
    <cellStyle name="Hyperlink" xfId="1" builtinId="8"/>
    <cellStyle name="Hyperlink 2" xfId="6"/>
    <cellStyle name="Hyperlink 2 10" xfId="8"/>
    <cellStyle name="Hyperlink 2 100" xfId="9"/>
    <cellStyle name="Hyperlink 2 101" xfId="10"/>
    <cellStyle name="Hyperlink 2 102" xfId="11"/>
    <cellStyle name="Hyperlink 2 103" xfId="12"/>
    <cellStyle name="Hyperlink 2 104" xfId="13"/>
    <cellStyle name="Hyperlink 2 105" xfId="14"/>
    <cellStyle name="Hyperlink 2 106" xfId="15"/>
    <cellStyle name="Hyperlink 2 107" xfId="16"/>
    <cellStyle name="Hyperlink 2 108" xfId="17"/>
    <cellStyle name="Hyperlink 2 109" xfId="18"/>
    <cellStyle name="Hyperlink 2 11" xfId="19"/>
    <cellStyle name="Hyperlink 2 110" xfId="20"/>
    <cellStyle name="Hyperlink 2 111" xfId="21"/>
    <cellStyle name="Hyperlink 2 112" xfId="22"/>
    <cellStyle name="Hyperlink 2 113" xfId="23"/>
    <cellStyle name="Hyperlink 2 114" xfId="24"/>
    <cellStyle name="Hyperlink 2 115" xfId="25"/>
    <cellStyle name="Hyperlink 2 116" xfId="26"/>
    <cellStyle name="Hyperlink 2 117" xfId="27"/>
    <cellStyle name="Hyperlink 2 118" xfId="28"/>
    <cellStyle name="Hyperlink 2 119" xfId="29"/>
    <cellStyle name="Hyperlink 2 12" xfId="30"/>
    <cellStyle name="Hyperlink 2 120" xfId="31"/>
    <cellStyle name="Hyperlink 2 121" xfId="32"/>
    <cellStyle name="Hyperlink 2 122" xfId="33"/>
    <cellStyle name="Hyperlink 2 123" xfId="34"/>
    <cellStyle name="Hyperlink 2 124" xfId="35"/>
    <cellStyle name="Hyperlink 2 125" xfId="36"/>
    <cellStyle name="Hyperlink 2 126" xfId="37"/>
    <cellStyle name="Hyperlink 2 127" xfId="38"/>
    <cellStyle name="Hyperlink 2 128" xfId="39"/>
    <cellStyle name="Hyperlink 2 129" xfId="40"/>
    <cellStyle name="Hyperlink 2 13" xfId="41"/>
    <cellStyle name="Hyperlink 2 130" xfId="42"/>
    <cellStyle name="Hyperlink 2 131" xfId="43"/>
    <cellStyle name="Hyperlink 2 132" xfId="44"/>
    <cellStyle name="Hyperlink 2 133" xfId="45"/>
    <cellStyle name="Hyperlink 2 134" xfId="46"/>
    <cellStyle name="Hyperlink 2 135" xfId="47"/>
    <cellStyle name="Hyperlink 2 136" xfId="48"/>
    <cellStyle name="Hyperlink 2 137" xfId="49"/>
    <cellStyle name="Hyperlink 2 138" xfId="50"/>
    <cellStyle name="Hyperlink 2 139" xfId="51"/>
    <cellStyle name="Hyperlink 2 14" xfId="52"/>
    <cellStyle name="Hyperlink 2 140" xfId="53"/>
    <cellStyle name="Hyperlink 2 141" xfId="54"/>
    <cellStyle name="Hyperlink 2 142" xfId="55"/>
    <cellStyle name="Hyperlink 2 143" xfId="56"/>
    <cellStyle name="Hyperlink 2 144" xfId="57"/>
    <cellStyle name="Hyperlink 2 145" xfId="58"/>
    <cellStyle name="Hyperlink 2 146" xfId="59"/>
    <cellStyle name="Hyperlink 2 147" xfId="60"/>
    <cellStyle name="Hyperlink 2 148" xfId="61"/>
    <cellStyle name="Hyperlink 2 149" xfId="305"/>
    <cellStyle name="Hyperlink 2 149 2" xfId="380"/>
    <cellStyle name="Hyperlink 2 15" xfId="62"/>
    <cellStyle name="Hyperlink 2 150" xfId="385"/>
    <cellStyle name="Hyperlink 2 16" xfId="63"/>
    <cellStyle name="Hyperlink 2 17" xfId="64"/>
    <cellStyle name="Hyperlink 2 18" xfId="65"/>
    <cellStyle name="Hyperlink 2 19" xfId="66"/>
    <cellStyle name="Hyperlink 2 2" xfId="67"/>
    <cellStyle name="Hyperlink 2 2 2" xfId="253"/>
    <cellStyle name="Hyperlink 2 20" xfId="68"/>
    <cellStyle name="Hyperlink 2 21" xfId="69"/>
    <cellStyle name="Hyperlink 2 22" xfId="70"/>
    <cellStyle name="Hyperlink 2 23" xfId="71"/>
    <cellStyle name="Hyperlink 2 24" xfId="72"/>
    <cellStyle name="Hyperlink 2 25" xfId="73"/>
    <cellStyle name="Hyperlink 2 26" xfId="74"/>
    <cellStyle name="Hyperlink 2 27" xfId="75"/>
    <cellStyle name="Hyperlink 2 28" xfId="76"/>
    <cellStyle name="Hyperlink 2 29" xfId="77"/>
    <cellStyle name="Hyperlink 2 3" xfId="78"/>
    <cellStyle name="Hyperlink 2 3 2" xfId="893"/>
    <cellStyle name="Hyperlink 2 30" xfId="79"/>
    <cellStyle name="Hyperlink 2 31" xfId="80"/>
    <cellStyle name="Hyperlink 2 32" xfId="81"/>
    <cellStyle name="Hyperlink 2 33" xfId="82"/>
    <cellStyle name="Hyperlink 2 34" xfId="83"/>
    <cellStyle name="Hyperlink 2 35" xfId="84"/>
    <cellStyle name="Hyperlink 2 36" xfId="85"/>
    <cellStyle name="Hyperlink 2 37" xfId="86"/>
    <cellStyle name="Hyperlink 2 38" xfId="87"/>
    <cellStyle name="Hyperlink 2 39" xfId="88"/>
    <cellStyle name="Hyperlink 2 4" xfId="89"/>
    <cellStyle name="Hyperlink 2 40" xfId="90"/>
    <cellStyle name="Hyperlink 2 41" xfId="91"/>
    <cellStyle name="Hyperlink 2 42" xfId="92"/>
    <cellStyle name="Hyperlink 2 43" xfId="93"/>
    <cellStyle name="Hyperlink 2 44" xfId="94"/>
    <cellStyle name="Hyperlink 2 45" xfId="95"/>
    <cellStyle name="Hyperlink 2 46" xfId="96"/>
    <cellStyle name="Hyperlink 2 47" xfId="97"/>
    <cellStyle name="Hyperlink 2 48" xfId="98"/>
    <cellStyle name="Hyperlink 2 49" xfId="99"/>
    <cellStyle name="Hyperlink 2 5" xfId="100"/>
    <cellStyle name="Hyperlink 2 50" xfId="101"/>
    <cellStyle name="Hyperlink 2 51" xfId="102"/>
    <cellStyle name="Hyperlink 2 52" xfId="103"/>
    <cellStyle name="Hyperlink 2 53" xfId="104"/>
    <cellStyle name="Hyperlink 2 54" xfId="105"/>
    <cellStyle name="Hyperlink 2 55" xfId="106"/>
    <cellStyle name="Hyperlink 2 56" xfId="107"/>
    <cellStyle name="Hyperlink 2 57" xfId="108"/>
    <cellStyle name="Hyperlink 2 58" xfId="109"/>
    <cellStyle name="Hyperlink 2 59" xfId="110"/>
    <cellStyle name="Hyperlink 2 6" xfId="111"/>
    <cellStyle name="Hyperlink 2 60" xfId="112"/>
    <cellStyle name="Hyperlink 2 61" xfId="113"/>
    <cellStyle name="Hyperlink 2 62" xfId="114"/>
    <cellStyle name="Hyperlink 2 63" xfId="115"/>
    <cellStyle name="Hyperlink 2 64" xfId="116"/>
    <cellStyle name="Hyperlink 2 65" xfId="117"/>
    <cellStyle name="Hyperlink 2 66" xfId="118"/>
    <cellStyle name="Hyperlink 2 67" xfId="119"/>
    <cellStyle name="Hyperlink 2 68" xfId="120"/>
    <cellStyle name="Hyperlink 2 69" xfId="121"/>
    <cellStyle name="Hyperlink 2 7" xfId="122"/>
    <cellStyle name="Hyperlink 2 70" xfId="123"/>
    <cellStyle name="Hyperlink 2 71" xfId="124"/>
    <cellStyle name="Hyperlink 2 72" xfId="125"/>
    <cellStyle name="Hyperlink 2 73" xfId="126"/>
    <cellStyle name="Hyperlink 2 74" xfId="127"/>
    <cellStyle name="Hyperlink 2 75" xfId="128"/>
    <cellStyle name="Hyperlink 2 76" xfId="129"/>
    <cellStyle name="Hyperlink 2 77" xfId="130"/>
    <cellStyle name="Hyperlink 2 78" xfId="131"/>
    <cellStyle name="Hyperlink 2 79" xfId="132"/>
    <cellStyle name="Hyperlink 2 8" xfId="133"/>
    <cellStyle name="Hyperlink 2 80" xfId="134"/>
    <cellStyle name="Hyperlink 2 81" xfId="135"/>
    <cellStyle name="Hyperlink 2 82" xfId="136"/>
    <cellStyle name="Hyperlink 2 83" xfId="137"/>
    <cellStyle name="Hyperlink 2 84" xfId="138"/>
    <cellStyle name="Hyperlink 2 85" xfId="139"/>
    <cellStyle name="Hyperlink 2 86" xfId="140"/>
    <cellStyle name="Hyperlink 2 87" xfId="141"/>
    <cellStyle name="Hyperlink 2 88" xfId="142"/>
    <cellStyle name="Hyperlink 2 89" xfId="143"/>
    <cellStyle name="Hyperlink 2 9" xfId="144"/>
    <cellStyle name="Hyperlink 2 90" xfId="145"/>
    <cellStyle name="Hyperlink 2 91" xfId="146"/>
    <cellStyle name="Hyperlink 2 92" xfId="147"/>
    <cellStyle name="Hyperlink 2 93" xfId="148"/>
    <cellStyle name="Hyperlink 2 94" xfId="149"/>
    <cellStyle name="Hyperlink 2 95" xfId="150"/>
    <cellStyle name="Hyperlink 2 96" xfId="151"/>
    <cellStyle name="Hyperlink 2 97" xfId="152"/>
    <cellStyle name="Hyperlink 2 98" xfId="153"/>
    <cellStyle name="Hyperlink 2 99" xfId="154"/>
    <cellStyle name="Hyperlink 3" xfId="155"/>
    <cellStyle name="Hyperlink 3 10" xfId="156"/>
    <cellStyle name="Hyperlink 3 11" xfId="157"/>
    <cellStyle name="Hyperlink 3 12" xfId="158"/>
    <cellStyle name="Hyperlink 3 13" xfId="159"/>
    <cellStyle name="Hyperlink 3 14" xfId="160"/>
    <cellStyle name="Hyperlink 3 15" xfId="161"/>
    <cellStyle name="Hyperlink 3 16" xfId="162"/>
    <cellStyle name="Hyperlink 3 17" xfId="163"/>
    <cellStyle name="Hyperlink 3 18" xfId="164"/>
    <cellStyle name="Hyperlink 3 19" xfId="165"/>
    <cellStyle name="Hyperlink 3 2" xfId="166"/>
    <cellStyle name="Hyperlink 3 20" xfId="167"/>
    <cellStyle name="Hyperlink 3 21" xfId="168"/>
    <cellStyle name="Hyperlink 3 22" xfId="169"/>
    <cellStyle name="Hyperlink 3 23" xfId="170"/>
    <cellStyle name="Hyperlink 3 24" xfId="171"/>
    <cellStyle name="Hyperlink 3 25" xfId="172"/>
    <cellStyle name="Hyperlink 3 26" xfId="173"/>
    <cellStyle name="Hyperlink 3 27" xfId="174"/>
    <cellStyle name="Hyperlink 3 28" xfId="175"/>
    <cellStyle name="Hyperlink 3 29" xfId="176"/>
    <cellStyle name="Hyperlink 3 3" xfId="177"/>
    <cellStyle name="Hyperlink 3 30" xfId="178"/>
    <cellStyle name="Hyperlink 3 31" xfId="179"/>
    <cellStyle name="Hyperlink 3 32" xfId="180"/>
    <cellStyle name="Hyperlink 3 33" xfId="181"/>
    <cellStyle name="Hyperlink 3 34" xfId="182"/>
    <cellStyle name="Hyperlink 3 35" xfId="183"/>
    <cellStyle name="Hyperlink 3 36" xfId="184"/>
    <cellStyle name="Hyperlink 3 37" xfId="185"/>
    <cellStyle name="Hyperlink 3 38" xfId="186"/>
    <cellStyle name="Hyperlink 3 39" xfId="187"/>
    <cellStyle name="Hyperlink 3 4" xfId="188"/>
    <cellStyle name="Hyperlink 3 4 2" xfId="413"/>
    <cellStyle name="Hyperlink 3 4 2 2" xfId="864"/>
    <cellStyle name="Hyperlink 3 4 3" xfId="618"/>
    <cellStyle name="Hyperlink 3 40" xfId="189"/>
    <cellStyle name="Hyperlink 3 41" xfId="190"/>
    <cellStyle name="Hyperlink 3 42" xfId="191"/>
    <cellStyle name="Hyperlink 3 43" xfId="192"/>
    <cellStyle name="Hyperlink 3 44" xfId="193"/>
    <cellStyle name="Hyperlink 3 45" xfId="194"/>
    <cellStyle name="Hyperlink 3 46" xfId="195"/>
    <cellStyle name="Hyperlink 3 47" xfId="196"/>
    <cellStyle name="Hyperlink 3 48" xfId="197"/>
    <cellStyle name="Hyperlink 3 49" xfId="198"/>
    <cellStyle name="Hyperlink 3 5" xfId="199"/>
    <cellStyle name="Hyperlink 3 50" xfId="200"/>
    <cellStyle name="Hyperlink 3 51" xfId="201"/>
    <cellStyle name="Hyperlink 3 52" xfId="202"/>
    <cellStyle name="Hyperlink 3 53" xfId="203"/>
    <cellStyle name="Hyperlink 3 54" xfId="204"/>
    <cellStyle name="Hyperlink 3 55" xfId="205"/>
    <cellStyle name="Hyperlink 3 56" xfId="206"/>
    <cellStyle name="Hyperlink 3 57" xfId="207"/>
    <cellStyle name="Hyperlink 3 58" xfId="208"/>
    <cellStyle name="Hyperlink 3 59" xfId="209"/>
    <cellStyle name="Hyperlink 3 6" xfId="210"/>
    <cellStyle name="Hyperlink 3 60" xfId="211"/>
    <cellStyle name="Hyperlink 3 61" xfId="212"/>
    <cellStyle name="Hyperlink 3 62" xfId="213"/>
    <cellStyle name="Hyperlink 3 63" xfId="409"/>
    <cellStyle name="Hyperlink 3 63 2" xfId="865"/>
    <cellStyle name="Hyperlink 3 7" xfId="214"/>
    <cellStyle name="Hyperlink 3 8" xfId="215"/>
    <cellStyle name="Hyperlink 3 9" xfId="216"/>
    <cellStyle name="Hyperlink 4" xfId="217"/>
    <cellStyle name="Hyperlink 4 2" xfId="257"/>
    <cellStyle name="Hyperlink 4 2 2" xfId="381"/>
    <cellStyle name="Hyperlink 5" xfId="218"/>
    <cellStyle name="Hyperlink 5 2" xfId="863"/>
    <cellStyle name="Hyperlink 6" xfId="219"/>
    <cellStyle name="Hyperlink 6 2" xfId="862"/>
    <cellStyle name="Hyperlink 7" xfId="412"/>
    <cellStyle name="Hyperlink 7 2" xfId="861"/>
    <cellStyle name="Normal" xfId="0" builtinId="0"/>
    <cellStyle name="Normal 10" xfId="3"/>
    <cellStyle name="Normal 10 2" xfId="265"/>
    <cellStyle name="Normal 10 2 2" xfId="383"/>
    <cellStyle name="Normal 10 2 2 2" xfId="549"/>
    <cellStyle name="Normal 10 2 2 2 2" xfId="836"/>
    <cellStyle name="Normal 10 2 2 2 2 2" xfId="1615"/>
    <cellStyle name="Normal 10 2 2 2 3" xfId="1359"/>
    <cellStyle name="Normal 10 2 2 2 4" xfId="2016"/>
    <cellStyle name="Normal 10 2 2 3" xfId="715"/>
    <cellStyle name="Normal 10 2 2 3 2" xfId="1496"/>
    <cellStyle name="Normal 10 2 2 4" xfId="898"/>
    <cellStyle name="Normal 10 2 2 4 2" xfId="1654"/>
    <cellStyle name="Normal 10 2 2 5" xfId="1026"/>
    <cellStyle name="Normal 10 2 2 5 2" xfId="1782"/>
    <cellStyle name="Normal 10 2 2 6" xfId="1138"/>
    <cellStyle name="Normal 10 2 2 7" xfId="1906"/>
    <cellStyle name="Normal 10 2 3" xfId="1019"/>
    <cellStyle name="Normal 10 2 3 2" xfId="1775"/>
    <cellStyle name="Normal 10 2 4" xfId="1899"/>
    <cellStyle name="Normal 10 3" xfId="282"/>
    <cellStyle name="Normal 10 3 2" xfId="343"/>
    <cellStyle name="Normal 10 3 3" xfId="378"/>
    <cellStyle name="Normal 10 4" xfId="306"/>
    <cellStyle name="Normal 10 5" xfId="438"/>
    <cellStyle name="Normal 10 6" xfId="415"/>
    <cellStyle name="Normal 10 6 2" xfId="854"/>
    <cellStyle name="Normal 10 7" xfId="577"/>
    <cellStyle name="Normal 10 7 2" xfId="877"/>
    <cellStyle name="Normal 10 7 2 2" xfId="1638"/>
    <cellStyle name="Normal 10 7 3" xfId="1377"/>
    <cellStyle name="Normal 11" xfId="220"/>
    <cellStyle name="Normal 11 2" xfId="266"/>
    <cellStyle name="Normal 11 3" xfId="318"/>
    <cellStyle name="Normal 11 3 2" xfId="491"/>
    <cellStyle name="Normal 11 3 2 2" xfId="778"/>
    <cellStyle name="Normal 11 3 2 2 2" xfId="1557"/>
    <cellStyle name="Normal 11 3 2 3" xfId="1301"/>
    <cellStyle name="Normal 11 3 3" xfId="657"/>
    <cellStyle name="Normal 11 3 3 2" xfId="1439"/>
    <cellStyle name="Normal 11 3 4" xfId="899"/>
    <cellStyle name="Normal 11 3 4 2" xfId="1655"/>
    <cellStyle name="Normal 11 3 5" xfId="1027"/>
    <cellStyle name="Normal 11 3 5 2" xfId="1783"/>
    <cellStyle name="Normal 11 3 6" xfId="1139"/>
    <cellStyle name="Normal 11 3 7" xfId="1907"/>
    <cellStyle name="Normal 11 4" xfId="440"/>
    <cellStyle name="Normal 11 4 2" xfId="610"/>
    <cellStyle name="Normal 11 4 2 2" xfId="1396"/>
    <cellStyle name="Normal 11 4 3" xfId="900"/>
    <cellStyle name="Normal 11 4 3 2" xfId="1656"/>
    <cellStyle name="Normal 11 4 4" xfId="1028"/>
    <cellStyle name="Normal 11 4 4 2" xfId="1784"/>
    <cellStyle name="Normal 11 4 5" xfId="1140"/>
    <cellStyle name="Normal 11 4 6" xfId="1908"/>
    <cellStyle name="Normal 11 5" xfId="423"/>
    <cellStyle name="Normal 12" xfId="221"/>
    <cellStyle name="Normal 12 2" xfId="307"/>
    <cellStyle name="Normal 12 3" xfId="441"/>
    <cellStyle name="Normal 12 4" xfId="424"/>
    <cellStyle name="Normal 13" xfId="249"/>
    <cellStyle name="Normal 13 2" xfId="313"/>
    <cellStyle name="Normal 13 3" xfId="579"/>
    <cellStyle name="Normal 13 4" xfId="869"/>
    <cellStyle name="Normal 13 4 2" xfId="1635"/>
    <cellStyle name="Normal 14" xfId="250"/>
    <cellStyle name="Normal 14 2" xfId="314"/>
    <cellStyle name="Normal 14 2 2" xfId="387"/>
    <cellStyle name="Normal 14 2 2 2" xfId="551"/>
    <cellStyle name="Normal 14 2 2 2 2" xfId="837"/>
    <cellStyle name="Normal 14 2 2 2 2 2" xfId="1616"/>
    <cellStyle name="Normal 14 2 2 2 3" xfId="1360"/>
    <cellStyle name="Normal 14 2 2 3" xfId="717"/>
    <cellStyle name="Normal 14 2 2 3 2" xfId="1497"/>
    <cellStyle name="Normal 14 2 2 4" xfId="901"/>
    <cellStyle name="Normal 14 2 2 4 2" xfId="1657"/>
    <cellStyle name="Normal 14 2 2 5" xfId="1029"/>
    <cellStyle name="Normal 14 2 2 5 2" xfId="1785"/>
    <cellStyle name="Normal 14 2 2 6" xfId="1141"/>
    <cellStyle name="Normal 14 2 2 7" xfId="1911"/>
    <cellStyle name="Normal 14 3" xfId="388"/>
    <cellStyle name="Normal 14 3 2" xfId="552"/>
    <cellStyle name="Normal 14 4" xfId="580"/>
    <cellStyle name="Normal 15" xfId="293"/>
    <cellStyle name="Normal 15 10" xfId="1912"/>
    <cellStyle name="Normal 15 2" xfId="350"/>
    <cellStyle name="Normal 15 2 2" xfId="520"/>
    <cellStyle name="Normal 15 2 2 2" xfId="807"/>
    <cellStyle name="Normal 15 2 2 2 2" xfId="1586"/>
    <cellStyle name="Normal 15 2 2 3" xfId="1330"/>
    <cellStyle name="Normal 15 2 3" xfId="686"/>
    <cellStyle name="Normal 15 2 3 2" xfId="1468"/>
    <cellStyle name="Normal 15 2 4" xfId="903"/>
    <cellStyle name="Normal 15 2 4 2" xfId="1659"/>
    <cellStyle name="Normal 15 2 5" xfId="1031"/>
    <cellStyle name="Normal 15 2 5 2" xfId="1787"/>
    <cellStyle name="Normal 15 2 6" xfId="1143"/>
    <cellStyle name="Normal 15 2 7" xfId="1913"/>
    <cellStyle name="Normal 15 3" xfId="386"/>
    <cellStyle name="Normal 15 3 2" xfId="550"/>
    <cellStyle name="Normal 15 4" xfId="389"/>
    <cellStyle name="Normal 15 4 2" xfId="553"/>
    <cellStyle name="Normal 15 5" xfId="474"/>
    <cellStyle name="Normal 15 5 2" xfId="761"/>
    <cellStyle name="Normal 15 5 2 2" xfId="1540"/>
    <cellStyle name="Normal 15 5 3" xfId="1284"/>
    <cellStyle name="Normal 15 6" xfId="639"/>
    <cellStyle name="Normal 15 6 2" xfId="1422"/>
    <cellStyle name="Normal 15 7" xfId="902"/>
    <cellStyle name="Normal 15 7 2" xfId="1658"/>
    <cellStyle name="Normal 15 8" xfId="1030"/>
    <cellStyle name="Normal 15 8 2" xfId="1786"/>
    <cellStyle name="Normal 15 9" xfId="1142"/>
    <cellStyle name="Normal 16" xfId="316"/>
    <cellStyle name="Normal 17" xfId="315"/>
    <cellStyle name="Normal 17 2" xfId="490"/>
    <cellStyle name="Normal 17 2 2" xfId="777"/>
    <cellStyle name="Normal 17 2 2 2" xfId="1556"/>
    <cellStyle name="Normal 17 2 3" xfId="1300"/>
    <cellStyle name="Normal 17 3" xfId="655"/>
    <cellStyle name="Normal 17 3 2" xfId="1438"/>
    <cellStyle name="Normal 17 4" xfId="904"/>
    <cellStyle name="Normal 17 4 2" xfId="1660"/>
    <cellStyle name="Normal 17 5" xfId="1032"/>
    <cellStyle name="Normal 17 5 2" xfId="1788"/>
    <cellStyle name="Normal 17 6" xfId="1144"/>
    <cellStyle name="Normal 17 7" xfId="1914"/>
    <cellStyle name="Normal 18" xfId="367"/>
    <cellStyle name="Normal 18 2" xfId="537"/>
    <cellStyle name="Normal 18 2 2" xfId="824"/>
    <cellStyle name="Normal 18 2 2 2" xfId="1603"/>
    <cellStyle name="Normal 18 2 3" xfId="1347"/>
    <cellStyle name="Normal 18 3" xfId="590"/>
    <cellStyle name="Normal 18 3 2" xfId="1382"/>
    <cellStyle name="Normal 18 4" xfId="905"/>
    <cellStyle name="Normal 18 4 2" xfId="1661"/>
    <cellStyle name="Normal 18 5" xfId="1033"/>
    <cellStyle name="Normal 18 5 2" xfId="1789"/>
    <cellStyle name="Normal 18 6" xfId="1145"/>
    <cellStyle name="Normal 18 7" xfId="1915"/>
    <cellStyle name="Normal 19" xfId="368"/>
    <cellStyle name="Normal 19 2" xfId="407"/>
    <cellStyle name="Normal 19 2 2" xfId="736"/>
    <cellStyle name="Normal 19 2 2 2" xfId="1515"/>
    <cellStyle name="Normal 19 2 3" xfId="1257"/>
    <cellStyle name="Normal 19 3" xfId="591"/>
    <cellStyle name="Normal 19 3 2" xfId="1383"/>
    <cellStyle name="Normal 19 4" xfId="906"/>
    <cellStyle name="Normal 19 4 2" xfId="1662"/>
    <cellStyle name="Normal 19 5" xfId="1018"/>
    <cellStyle name="Normal 19 5 2" xfId="1774"/>
    <cellStyle name="Normal 19 6" xfId="1146"/>
    <cellStyle name="Normal 19 7" xfId="1898"/>
    <cellStyle name="Normal 2" xfId="5"/>
    <cellStyle name="Normal 2 10" xfId="1009"/>
    <cellStyle name="Normal 2 10 2" xfId="1765"/>
    <cellStyle name="Normal 2 11" xfId="1889"/>
    <cellStyle name="Normal 2 2" xfId="222"/>
    <cellStyle name="Normal 2 2 10" xfId="370"/>
    <cellStyle name="Normal 2 2 10 2" xfId="539"/>
    <cellStyle name="Normal 2 2 10 2 2" xfId="826"/>
    <cellStyle name="Normal 2 2 10 2 2 2" xfId="1605"/>
    <cellStyle name="Normal 2 2 10 2 3" xfId="1349"/>
    <cellStyle name="Normal 2 2 10 3" xfId="705"/>
    <cellStyle name="Normal 2 2 10 3 2" xfId="1486"/>
    <cellStyle name="Normal 2 2 10 4" xfId="907"/>
    <cellStyle name="Normal 2 2 10 4 2" xfId="1663"/>
    <cellStyle name="Normal 2 2 10 5" xfId="1034"/>
    <cellStyle name="Normal 2 2 10 5 2" xfId="1790"/>
    <cellStyle name="Normal 2 2 10 6" xfId="1147"/>
    <cellStyle name="Normal 2 2 10 7" xfId="1916"/>
    <cellStyle name="Normal 2 2 11" xfId="391"/>
    <cellStyle name="Normal 2 2 11 2" xfId="555"/>
    <cellStyle name="Normal 2 2 11 2 2" xfId="839"/>
    <cellStyle name="Normal 2 2 11 2 2 2" xfId="1618"/>
    <cellStyle name="Normal 2 2 11 2 3" xfId="1362"/>
    <cellStyle name="Normal 2 2 11 3" xfId="720"/>
    <cellStyle name="Normal 2 2 11 3 2" xfId="1500"/>
    <cellStyle name="Normal 2 2 11 4" xfId="908"/>
    <cellStyle name="Normal 2 2 11 4 2" xfId="1664"/>
    <cellStyle name="Normal 2 2 11 5" xfId="1035"/>
    <cellStyle name="Normal 2 2 11 5 2" xfId="1791"/>
    <cellStyle name="Normal 2 2 11 6" xfId="1148"/>
    <cellStyle name="Normal 2 2 11 7" xfId="1917"/>
    <cellStyle name="Normal 2 2 12" xfId="442"/>
    <cellStyle name="Normal 2 2 12 2" xfId="611"/>
    <cellStyle name="Normal 2 2 12 2 2" xfId="1397"/>
    <cellStyle name="Normal 2 2 12 3" xfId="909"/>
    <cellStyle name="Normal 2 2 12 3 2" xfId="1665"/>
    <cellStyle name="Normal 2 2 12 4" xfId="1036"/>
    <cellStyle name="Normal 2 2 12 4 2" xfId="1792"/>
    <cellStyle name="Normal 2 2 12 5" xfId="1149"/>
    <cellStyle name="Normal 2 2 12 6" xfId="1918"/>
    <cellStyle name="Normal 2 2 13" xfId="894"/>
    <cellStyle name="Normal 2 2 13 2" xfId="1650"/>
    <cellStyle name="Normal 2 2 14" xfId="1010"/>
    <cellStyle name="Normal 2 2 14 2" xfId="1766"/>
    <cellStyle name="Normal 2 2 15" xfId="1890"/>
    <cellStyle name="Normal 2 2 2" xfId="223"/>
    <cellStyle name="Normal 2 2 2 2" xfId="287"/>
    <cellStyle name="Normal 2 2 2 2 2" xfId="345"/>
    <cellStyle name="Normal 2 2 2 2 2 2" xfId="515"/>
    <cellStyle name="Normal 2 2 2 2 2 2 2" xfId="802"/>
    <cellStyle name="Normal 2 2 2 2 2 2 2 2" xfId="1581"/>
    <cellStyle name="Normal 2 2 2 2 2 2 3" xfId="1325"/>
    <cellStyle name="Normal 2 2 2 2 2 3" xfId="681"/>
    <cellStyle name="Normal 2 2 2 2 2 3 2" xfId="1463"/>
    <cellStyle name="Normal 2 2 2 2 2 4" xfId="911"/>
    <cellStyle name="Normal 2 2 2 2 2 4 2" xfId="1667"/>
    <cellStyle name="Normal 2 2 2 2 2 5" xfId="1038"/>
    <cellStyle name="Normal 2 2 2 2 2 5 2" xfId="1794"/>
    <cellStyle name="Normal 2 2 2 2 2 6" xfId="1151"/>
    <cellStyle name="Normal 2 2 2 2 2 7" xfId="1920"/>
    <cellStyle name="Normal 2 2 2 2 3" xfId="469"/>
    <cellStyle name="Normal 2 2 2 2 3 2" xfId="756"/>
    <cellStyle name="Normal 2 2 2 2 3 2 2" xfId="1535"/>
    <cellStyle name="Normal 2 2 2 2 3 3" xfId="1279"/>
    <cellStyle name="Normal 2 2 2 2 4" xfId="634"/>
    <cellStyle name="Normal 2 2 2 2 4 2" xfId="1417"/>
    <cellStyle name="Normal 2 2 2 2 5" xfId="910"/>
    <cellStyle name="Normal 2 2 2 2 5 2" xfId="1666"/>
    <cellStyle name="Normal 2 2 2 2 6" xfId="1037"/>
    <cellStyle name="Normal 2 2 2 2 6 2" xfId="1793"/>
    <cellStyle name="Normal 2 2 2 2 7" xfId="1150"/>
    <cellStyle name="Normal 2 2 2 2 8" xfId="1919"/>
    <cellStyle name="Normal 2 2 3" xfId="254"/>
    <cellStyle name="Normal 2 2 3 10" xfId="912"/>
    <cellStyle name="Normal 2 2 3 10 2" xfId="1668"/>
    <cellStyle name="Normal 2 2 3 11" xfId="1011"/>
    <cellStyle name="Normal 2 2 3 11 2" xfId="1767"/>
    <cellStyle name="Normal 2 2 3 12" xfId="1152"/>
    <cellStyle name="Normal 2 2 3 13" xfId="1891"/>
    <cellStyle name="Normal 2 2 3 2" xfId="269"/>
    <cellStyle name="Normal 2 2 3 2 2" xfId="332"/>
    <cellStyle name="Normal 2 2 3 2 2 2" xfId="504"/>
    <cellStyle name="Normal 2 2 3 2 2 2 2" xfId="791"/>
    <cellStyle name="Normal 2 2 3 2 2 2 2 2" xfId="1570"/>
    <cellStyle name="Normal 2 2 3 2 2 2 3" xfId="1314"/>
    <cellStyle name="Normal 2 2 3 2 2 3" xfId="670"/>
    <cellStyle name="Normal 2 2 3 2 2 3 2" xfId="1452"/>
    <cellStyle name="Normal 2 2 3 2 2 4" xfId="914"/>
    <cellStyle name="Normal 2 2 3 2 2 4 2" xfId="1670"/>
    <cellStyle name="Normal 2 2 3 2 2 5" xfId="1040"/>
    <cellStyle name="Normal 2 2 3 2 2 5 2" xfId="1796"/>
    <cellStyle name="Normal 2 2 3 2 2 6" xfId="1154"/>
    <cellStyle name="Normal 2 2 3 2 2 7" xfId="1922"/>
    <cellStyle name="Normal 2 2 3 2 3" xfId="458"/>
    <cellStyle name="Normal 2 2 3 2 3 2" xfId="745"/>
    <cellStyle name="Normal 2 2 3 2 3 2 2" xfId="1524"/>
    <cellStyle name="Normal 2 2 3 2 3 3" xfId="1268"/>
    <cellStyle name="Normal 2 2 3 2 4" xfId="622"/>
    <cellStyle name="Normal 2 2 3 2 4 2" xfId="1406"/>
    <cellStyle name="Normal 2 2 3 2 5" xfId="913"/>
    <cellStyle name="Normal 2 2 3 2 5 2" xfId="1669"/>
    <cellStyle name="Normal 2 2 3 2 6" xfId="1039"/>
    <cellStyle name="Normal 2 2 3 2 6 2" xfId="1795"/>
    <cellStyle name="Normal 2 2 3 2 7" xfId="1153"/>
    <cellStyle name="Normal 2 2 3 2 8" xfId="1921"/>
    <cellStyle name="Normal 2 2 3 3" xfId="288"/>
    <cellStyle name="Normal 2 2 3 3 2" xfId="346"/>
    <cellStyle name="Normal 2 2 3 3 2 2" xfId="516"/>
    <cellStyle name="Normal 2 2 3 3 2 2 2" xfId="803"/>
    <cellStyle name="Normal 2 2 3 3 2 2 2 2" xfId="1582"/>
    <cellStyle name="Normal 2 2 3 3 2 2 3" xfId="1326"/>
    <cellStyle name="Normal 2 2 3 3 2 3" xfId="682"/>
    <cellStyle name="Normal 2 2 3 3 2 3 2" xfId="1464"/>
    <cellStyle name="Normal 2 2 3 3 2 4" xfId="916"/>
    <cellStyle name="Normal 2 2 3 3 2 4 2" xfId="1672"/>
    <cellStyle name="Normal 2 2 3 3 2 5" xfId="1042"/>
    <cellStyle name="Normal 2 2 3 3 2 5 2" xfId="1798"/>
    <cellStyle name="Normal 2 2 3 3 2 6" xfId="1156"/>
    <cellStyle name="Normal 2 2 3 3 2 7" xfId="1924"/>
    <cellStyle name="Normal 2 2 3 3 3" xfId="470"/>
    <cellStyle name="Normal 2 2 3 3 3 2" xfId="757"/>
    <cellStyle name="Normal 2 2 3 3 3 2 2" xfId="1536"/>
    <cellStyle name="Normal 2 2 3 3 3 3" xfId="1280"/>
    <cellStyle name="Normal 2 2 3 3 4" xfId="635"/>
    <cellStyle name="Normal 2 2 3 3 4 2" xfId="1418"/>
    <cellStyle name="Normal 2 2 3 3 5" xfId="915"/>
    <cellStyle name="Normal 2 2 3 3 5 2" xfId="1671"/>
    <cellStyle name="Normal 2 2 3 3 6" xfId="1041"/>
    <cellStyle name="Normal 2 2 3 3 6 2" xfId="1797"/>
    <cellStyle name="Normal 2 2 3 3 7" xfId="1155"/>
    <cellStyle name="Normal 2 2 3 3 8" xfId="1923"/>
    <cellStyle name="Normal 2 2 3 4" xfId="297"/>
    <cellStyle name="Normal 2 2 3 4 2" xfId="354"/>
    <cellStyle name="Normal 2 2 3 4 2 2" xfId="524"/>
    <cellStyle name="Normal 2 2 3 4 2 2 2" xfId="811"/>
    <cellStyle name="Normal 2 2 3 4 2 2 2 2" xfId="1590"/>
    <cellStyle name="Normal 2 2 3 4 2 2 3" xfId="1334"/>
    <cellStyle name="Normal 2 2 3 4 2 3" xfId="690"/>
    <cellStyle name="Normal 2 2 3 4 2 3 2" xfId="1472"/>
    <cellStyle name="Normal 2 2 3 4 2 4" xfId="918"/>
    <cellStyle name="Normal 2 2 3 4 2 4 2" xfId="1674"/>
    <cellStyle name="Normal 2 2 3 4 2 5" xfId="1044"/>
    <cellStyle name="Normal 2 2 3 4 2 5 2" xfId="1800"/>
    <cellStyle name="Normal 2 2 3 4 2 6" xfId="1158"/>
    <cellStyle name="Normal 2 2 3 4 2 7" xfId="1926"/>
    <cellStyle name="Normal 2 2 3 4 3" xfId="477"/>
    <cellStyle name="Normal 2 2 3 4 3 2" xfId="764"/>
    <cellStyle name="Normal 2 2 3 4 3 2 2" xfId="1543"/>
    <cellStyle name="Normal 2 2 3 4 3 3" xfId="1287"/>
    <cellStyle name="Normal 2 2 3 4 4" xfId="642"/>
    <cellStyle name="Normal 2 2 3 4 4 2" xfId="1425"/>
    <cellStyle name="Normal 2 2 3 4 5" xfId="917"/>
    <cellStyle name="Normal 2 2 3 4 5 2" xfId="1673"/>
    <cellStyle name="Normal 2 2 3 4 6" xfId="1043"/>
    <cellStyle name="Normal 2 2 3 4 6 2" xfId="1799"/>
    <cellStyle name="Normal 2 2 3 4 7" xfId="1157"/>
    <cellStyle name="Normal 2 2 3 4 8" xfId="1925"/>
    <cellStyle name="Normal 2 2 3 5" xfId="326"/>
    <cellStyle name="Normal 2 2 3 5 2" xfId="498"/>
    <cellStyle name="Normal 2 2 3 5 2 2" xfId="785"/>
    <cellStyle name="Normal 2 2 3 5 2 2 2" xfId="1564"/>
    <cellStyle name="Normal 2 2 3 5 2 3" xfId="1308"/>
    <cellStyle name="Normal 2 2 3 5 3" xfId="664"/>
    <cellStyle name="Normal 2 2 3 5 3 2" xfId="1446"/>
    <cellStyle name="Normal 2 2 3 5 4" xfId="919"/>
    <cellStyle name="Normal 2 2 3 5 4 2" xfId="1675"/>
    <cellStyle name="Normal 2 2 3 5 5" xfId="1045"/>
    <cellStyle name="Normal 2 2 3 5 5 2" xfId="1801"/>
    <cellStyle name="Normal 2 2 3 5 6" xfId="1159"/>
    <cellStyle name="Normal 2 2 3 5 7" xfId="1927"/>
    <cellStyle name="Normal 2 2 3 6" xfId="371"/>
    <cellStyle name="Normal 2 2 3 6 2" xfId="540"/>
    <cellStyle name="Normal 2 2 3 6 2 2" xfId="827"/>
    <cellStyle name="Normal 2 2 3 6 2 2 2" xfId="1606"/>
    <cellStyle name="Normal 2 2 3 6 2 3" xfId="1350"/>
    <cellStyle name="Normal 2 2 3 6 3" xfId="706"/>
    <cellStyle name="Normal 2 2 3 6 3 2" xfId="1487"/>
    <cellStyle name="Normal 2 2 3 6 4" xfId="920"/>
    <cellStyle name="Normal 2 2 3 6 4 2" xfId="1676"/>
    <cellStyle name="Normal 2 2 3 6 5" xfId="1046"/>
    <cellStyle name="Normal 2 2 3 6 5 2" xfId="1802"/>
    <cellStyle name="Normal 2 2 3 6 6" xfId="1160"/>
    <cellStyle name="Normal 2 2 3 6 7" xfId="1928"/>
    <cellStyle name="Normal 2 2 3 7" xfId="395"/>
    <cellStyle name="Normal 2 2 3 7 2" xfId="559"/>
    <cellStyle name="Normal 2 2 3 7 2 2" xfId="843"/>
    <cellStyle name="Normal 2 2 3 7 2 2 2" xfId="1622"/>
    <cellStyle name="Normal 2 2 3 7 2 3" xfId="1366"/>
    <cellStyle name="Normal 2 2 3 7 3" xfId="724"/>
    <cellStyle name="Normal 2 2 3 7 3 2" xfId="1504"/>
    <cellStyle name="Normal 2 2 3 7 4" xfId="921"/>
    <cellStyle name="Normal 2 2 3 7 4 2" xfId="1677"/>
    <cellStyle name="Normal 2 2 3 7 5" xfId="1047"/>
    <cellStyle name="Normal 2 2 3 7 5 2" xfId="1803"/>
    <cellStyle name="Normal 2 2 3 7 6" xfId="1161"/>
    <cellStyle name="Normal 2 2 3 7 7" xfId="1929"/>
    <cellStyle name="Normal 2 2 3 8" xfId="452"/>
    <cellStyle name="Normal 2 2 3 8 2" xfId="742"/>
    <cellStyle name="Normal 2 2 3 8 2 2" xfId="1521"/>
    <cellStyle name="Normal 2 2 3 8 3" xfId="1265"/>
    <cellStyle name="Normal 2 2 3 9" xfId="617"/>
    <cellStyle name="Normal 2 2 3 9 2" xfId="1402"/>
    <cellStyle name="Normal 2 2 4" xfId="270"/>
    <cellStyle name="Normal 2 2 4 10" xfId="1012"/>
    <cellStyle name="Normal 2 2 4 10 2" xfId="1768"/>
    <cellStyle name="Normal 2 2 4 11" xfId="1162"/>
    <cellStyle name="Normal 2 2 4 12" xfId="1892"/>
    <cellStyle name="Normal 2 2 4 2" xfId="289"/>
    <cellStyle name="Normal 2 2 4 2 2" xfId="347"/>
    <cellStyle name="Normal 2 2 4 2 2 2" xfId="517"/>
    <cellStyle name="Normal 2 2 4 2 2 2 2" xfId="804"/>
    <cellStyle name="Normal 2 2 4 2 2 2 2 2" xfId="1583"/>
    <cellStyle name="Normal 2 2 4 2 2 2 3" xfId="1327"/>
    <cellStyle name="Normal 2 2 4 2 2 3" xfId="683"/>
    <cellStyle name="Normal 2 2 4 2 2 3 2" xfId="1465"/>
    <cellStyle name="Normal 2 2 4 2 2 4" xfId="924"/>
    <cellStyle name="Normal 2 2 4 2 2 4 2" xfId="1680"/>
    <cellStyle name="Normal 2 2 4 2 2 5" xfId="1049"/>
    <cellStyle name="Normal 2 2 4 2 2 5 2" xfId="1805"/>
    <cellStyle name="Normal 2 2 4 2 2 6" xfId="1164"/>
    <cellStyle name="Normal 2 2 4 2 2 7" xfId="1931"/>
    <cellStyle name="Normal 2 2 4 2 3" xfId="471"/>
    <cellStyle name="Normal 2 2 4 2 3 2" xfId="758"/>
    <cellStyle name="Normal 2 2 4 2 3 2 2" xfId="1537"/>
    <cellStyle name="Normal 2 2 4 2 3 3" xfId="1281"/>
    <cellStyle name="Normal 2 2 4 2 4" xfId="636"/>
    <cellStyle name="Normal 2 2 4 2 4 2" xfId="1419"/>
    <cellStyle name="Normal 2 2 4 2 5" xfId="923"/>
    <cellStyle name="Normal 2 2 4 2 5 2" xfId="1679"/>
    <cellStyle name="Normal 2 2 4 2 6" xfId="1048"/>
    <cellStyle name="Normal 2 2 4 2 6 2" xfId="1804"/>
    <cellStyle name="Normal 2 2 4 2 7" xfId="1163"/>
    <cellStyle name="Normal 2 2 4 2 8" xfId="1930"/>
    <cellStyle name="Normal 2 2 4 3" xfId="298"/>
    <cellStyle name="Normal 2 2 4 3 2" xfId="355"/>
    <cellStyle name="Normal 2 2 4 3 2 2" xfId="525"/>
    <cellStyle name="Normal 2 2 4 3 2 2 2" xfId="812"/>
    <cellStyle name="Normal 2 2 4 3 2 2 2 2" xfId="1591"/>
    <cellStyle name="Normal 2 2 4 3 2 2 3" xfId="1335"/>
    <cellStyle name="Normal 2 2 4 3 2 3" xfId="691"/>
    <cellStyle name="Normal 2 2 4 3 2 3 2" xfId="1473"/>
    <cellStyle name="Normal 2 2 4 3 2 4" xfId="926"/>
    <cellStyle name="Normal 2 2 4 3 2 4 2" xfId="1682"/>
    <cellStyle name="Normal 2 2 4 3 2 5" xfId="1051"/>
    <cellStyle name="Normal 2 2 4 3 2 5 2" xfId="1807"/>
    <cellStyle name="Normal 2 2 4 3 2 6" xfId="1166"/>
    <cellStyle name="Normal 2 2 4 3 2 7" xfId="1933"/>
    <cellStyle name="Normal 2 2 4 3 3" xfId="478"/>
    <cellStyle name="Normal 2 2 4 3 3 2" xfId="765"/>
    <cellStyle name="Normal 2 2 4 3 3 2 2" xfId="1544"/>
    <cellStyle name="Normal 2 2 4 3 3 3" xfId="1288"/>
    <cellStyle name="Normal 2 2 4 3 4" xfId="643"/>
    <cellStyle name="Normal 2 2 4 3 4 2" xfId="1426"/>
    <cellStyle name="Normal 2 2 4 3 5" xfId="925"/>
    <cellStyle name="Normal 2 2 4 3 5 2" xfId="1681"/>
    <cellStyle name="Normal 2 2 4 3 6" xfId="1050"/>
    <cellStyle name="Normal 2 2 4 3 6 2" xfId="1806"/>
    <cellStyle name="Normal 2 2 4 3 7" xfId="1165"/>
    <cellStyle name="Normal 2 2 4 3 8" xfId="1932"/>
    <cellStyle name="Normal 2 2 4 4" xfId="333"/>
    <cellStyle name="Normal 2 2 4 4 2" xfId="505"/>
    <cellStyle name="Normal 2 2 4 4 2 2" xfId="792"/>
    <cellStyle name="Normal 2 2 4 4 2 2 2" xfId="1571"/>
    <cellStyle name="Normal 2 2 4 4 2 3" xfId="1315"/>
    <cellStyle name="Normal 2 2 4 4 3" xfId="671"/>
    <cellStyle name="Normal 2 2 4 4 3 2" xfId="1453"/>
    <cellStyle name="Normal 2 2 4 4 4" xfId="927"/>
    <cellStyle name="Normal 2 2 4 4 4 2" xfId="1683"/>
    <cellStyle name="Normal 2 2 4 4 5" xfId="1052"/>
    <cellStyle name="Normal 2 2 4 4 5 2" xfId="1808"/>
    <cellStyle name="Normal 2 2 4 4 6" xfId="1167"/>
    <cellStyle name="Normal 2 2 4 4 7" xfId="1934"/>
    <cellStyle name="Normal 2 2 4 5" xfId="372"/>
    <cellStyle name="Normal 2 2 4 5 2" xfId="541"/>
    <cellStyle name="Normal 2 2 4 5 2 2" xfId="828"/>
    <cellStyle name="Normal 2 2 4 5 2 2 2" xfId="1607"/>
    <cellStyle name="Normal 2 2 4 5 2 3" xfId="1351"/>
    <cellStyle name="Normal 2 2 4 5 3" xfId="707"/>
    <cellStyle name="Normal 2 2 4 5 3 2" xfId="1488"/>
    <cellStyle name="Normal 2 2 4 5 4" xfId="928"/>
    <cellStyle name="Normal 2 2 4 5 4 2" xfId="1684"/>
    <cellStyle name="Normal 2 2 4 5 5" xfId="1053"/>
    <cellStyle name="Normal 2 2 4 5 5 2" xfId="1809"/>
    <cellStyle name="Normal 2 2 4 5 6" xfId="1168"/>
    <cellStyle name="Normal 2 2 4 5 7" xfId="1935"/>
    <cellStyle name="Normal 2 2 4 6" xfId="396"/>
    <cellStyle name="Normal 2 2 4 6 2" xfId="560"/>
    <cellStyle name="Normal 2 2 4 6 2 2" xfId="844"/>
    <cellStyle name="Normal 2 2 4 6 2 2 2" xfId="1623"/>
    <cellStyle name="Normal 2 2 4 6 2 3" xfId="1367"/>
    <cellStyle name="Normal 2 2 4 6 3" xfId="725"/>
    <cellStyle name="Normal 2 2 4 6 3 2" xfId="1505"/>
    <cellStyle name="Normal 2 2 4 6 4" xfId="929"/>
    <cellStyle name="Normal 2 2 4 6 4 2" xfId="1685"/>
    <cellStyle name="Normal 2 2 4 6 5" xfId="1054"/>
    <cellStyle name="Normal 2 2 4 6 5 2" xfId="1810"/>
    <cellStyle name="Normal 2 2 4 6 6" xfId="1169"/>
    <cellStyle name="Normal 2 2 4 6 7" xfId="1936"/>
    <cellStyle name="Normal 2 2 4 7" xfId="459"/>
    <cellStyle name="Normal 2 2 4 7 2" xfId="746"/>
    <cellStyle name="Normal 2 2 4 7 2 2" xfId="1525"/>
    <cellStyle name="Normal 2 2 4 7 3" xfId="1269"/>
    <cellStyle name="Normal 2 2 4 8" xfId="623"/>
    <cellStyle name="Normal 2 2 4 8 2" xfId="1407"/>
    <cellStyle name="Normal 2 2 4 9" xfId="922"/>
    <cellStyle name="Normal 2 2 4 9 2" xfId="1678"/>
    <cellStyle name="Normal 2 2 5" xfId="259"/>
    <cellStyle name="Normal 2 2 5 2" xfId="328"/>
    <cellStyle name="Normal 2 2 5 2 2" xfId="500"/>
    <cellStyle name="Normal 2 2 5 2 2 2" xfId="787"/>
    <cellStyle name="Normal 2 2 5 2 2 2 2" xfId="1566"/>
    <cellStyle name="Normal 2 2 5 2 2 3" xfId="1310"/>
    <cellStyle name="Normal 2 2 5 2 3" xfId="666"/>
    <cellStyle name="Normal 2 2 5 2 3 2" xfId="1448"/>
    <cellStyle name="Normal 2 2 5 2 4" xfId="931"/>
    <cellStyle name="Normal 2 2 5 2 4 2" xfId="1687"/>
    <cellStyle name="Normal 2 2 5 2 5" xfId="1056"/>
    <cellStyle name="Normal 2 2 5 2 5 2" xfId="1812"/>
    <cellStyle name="Normal 2 2 5 2 6" xfId="1171"/>
    <cellStyle name="Normal 2 2 5 2 7" xfId="1938"/>
    <cellStyle name="Normal 2 2 5 3" xfId="455"/>
    <cellStyle name="Normal 2 2 5 3 2" xfId="743"/>
    <cellStyle name="Normal 2 2 5 3 2 2" xfId="1522"/>
    <cellStyle name="Normal 2 2 5 3 3" xfId="1266"/>
    <cellStyle name="Normal 2 2 5 4" xfId="619"/>
    <cellStyle name="Normal 2 2 5 4 2" xfId="1403"/>
    <cellStyle name="Normal 2 2 5 5" xfId="930"/>
    <cellStyle name="Normal 2 2 5 5 2" xfId="1686"/>
    <cellStyle name="Normal 2 2 5 6" xfId="1055"/>
    <cellStyle name="Normal 2 2 5 6 2" xfId="1811"/>
    <cellStyle name="Normal 2 2 5 7" xfId="1170"/>
    <cellStyle name="Normal 2 2 5 8" xfId="1937"/>
    <cellStyle name="Normal 2 2 6" xfId="278"/>
    <cellStyle name="Normal 2 2 6 2" xfId="339"/>
    <cellStyle name="Normal 2 2 6 2 2" xfId="510"/>
    <cellStyle name="Normal 2 2 6 2 2 2" xfId="797"/>
    <cellStyle name="Normal 2 2 6 2 2 2 2" xfId="1576"/>
    <cellStyle name="Normal 2 2 6 2 2 3" xfId="1320"/>
    <cellStyle name="Normal 2 2 6 2 3" xfId="676"/>
    <cellStyle name="Normal 2 2 6 2 3 2" xfId="1458"/>
    <cellStyle name="Normal 2 2 6 2 4" xfId="933"/>
    <cellStyle name="Normal 2 2 6 2 4 2" xfId="1689"/>
    <cellStyle name="Normal 2 2 6 2 5" xfId="1058"/>
    <cellStyle name="Normal 2 2 6 2 5 2" xfId="1814"/>
    <cellStyle name="Normal 2 2 6 2 6" xfId="1173"/>
    <cellStyle name="Normal 2 2 6 2 7" xfId="1940"/>
    <cellStyle name="Normal 2 2 6 3" xfId="464"/>
    <cellStyle name="Normal 2 2 6 3 2" xfId="751"/>
    <cellStyle name="Normal 2 2 6 3 2 2" xfId="1530"/>
    <cellStyle name="Normal 2 2 6 3 3" xfId="1274"/>
    <cellStyle name="Normal 2 2 6 4" xfId="629"/>
    <cellStyle name="Normal 2 2 6 4 2" xfId="1412"/>
    <cellStyle name="Normal 2 2 6 5" xfId="932"/>
    <cellStyle name="Normal 2 2 6 5 2" xfId="1688"/>
    <cellStyle name="Normal 2 2 6 6" xfId="1057"/>
    <cellStyle name="Normal 2 2 6 6 2" xfId="1813"/>
    <cellStyle name="Normal 2 2 6 7" xfId="1172"/>
    <cellStyle name="Normal 2 2 6 8" xfId="1939"/>
    <cellStyle name="Normal 2 2 7" xfId="296"/>
    <cellStyle name="Normal 2 2 7 2" xfId="353"/>
    <cellStyle name="Normal 2 2 7 2 2" xfId="523"/>
    <cellStyle name="Normal 2 2 7 2 2 2" xfId="810"/>
    <cellStyle name="Normal 2 2 7 2 2 2 2" xfId="1589"/>
    <cellStyle name="Normal 2 2 7 2 2 3" xfId="1333"/>
    <cellStyle name="Normal 2 2 7 2 3" xfId="689"/>
    <cellStyle name="Normal 2 2 7 2 3 2" xfId="1471"/>
    <cellStyle name="Normal 2 2 7 2 4" xfId="935"/>
    <cellStyle name="Normal 2 2 7 2 4 2" xfId="1691"/>
    <cellStyle name="Normal 2 2 7 2 5" xfId="1060"/>
    <cellStyle name="Normal 2 2 7 2 5 2" xfId="1816"/>
    <cellStyle name="Normal 2 2 7 2 6" xfId="1175"/>
    <cellStyle name="Normal 2 2 7 2 7" xfId="1942"/>
    <cellStyle name="Normal 2 2 7 3" xfId="476"/>
    <cellStyle name="Normal 2 2 7 3 2" xfId="763"/>
    <cellStyle name="Normal 2 2 7 3 2 2" xfId="1542"/>
    <cellStyle name="Normal 2 2 7 3 3" xfId="1286"/>
    <cellStyle name="Normal 2 2 7 4" xfId="641"/>
    <cellStyle name="Normal 2 2 7 4 2" xfId="1424"/>
    <cellStyle name="Normal 2 2 7 5" xfId="934"/>
    <cellStyle name="Normal 2 2 7 5 2" xfId="1690"/>
    <cellStyle name="Normal 2 2 7 6" xfId="1059"/>
    <cellStyle name="Normal 2 2 7 6 2" xfId="1815"/>
    <cellStyle name="Normal 2 2 7 7" xfId="1174"/>
    <cellStyle name="Normal 2 2 7 8" xfId="1941"/>
    <cellStyle name="Normal 2 2 8" xfId="308"/>
    <cellStyle name="Normal 2 2 8 2" xfId="362"/>
    <cellStyle name="Normal 2 2 8 2 2" xfId="532"/>
    <cellStyle name="Normal 2 2 8 2 2 2" xfId="819"/>
    <cellStyle name="Normal 2 2 8 2 2 2 2" xfId="1598"/>
    <cellStyle name="Normal 2 2 8 2 2 3" xfId="1342"/>
    <cellStyle name="Normal 2 2 8 2 3" xfId="698"/>
    <cellStyle name="Normal 2 2 8 2 3 2" xfId="1480"/>
    <cellStyle name="Normal 2 2 8 2 4" xfId="937"/>
    <cellStyle name="Normal 2 2 8 2 4 2" xfId="1693"/>
    <cellStyle name="Normal 2 2 8 2 5" xfId="1062"/>
    <cellStyle name="Normal 2 2 8 2 5 2" xfId="1818"/>
    <cellStyle name="Normal 2 2 8 2 6" xfId="1177"/>
    <cellStyle name="Normal 2 2 8 2 7" xfId="1944"/>
    <cellStyle name="Normal 2 2 8 3" xfId="485"/>
    <cellStyle name="Normal 2 2 8 3 2" xfId="772"/>
    <cellStyle name="Normal 2 2 8 3 2 2" xfId="1551"/>
    <cellStyle name="Normal 2 2 8 3 3" xfId="1295"/>
    <cellStyle name="Normal 2 2 8 4" xfId="650"/>
    <cellStyle name="Normal 2 2 8 4 2" xfId="1433"/>
    <cellStyle name="Normal 2 2 8 5" xfId="936"/>
    <cellStyle name="Normal 2 2 8 5 2" xfId="1692"/>
    <cellStyle name="Normal 2 2 8 6" xfId="1061"/>
    <cellStyle name="Normal 2 2 8 6 2" xfId="1817"/>
    <cellStyle name="Normal 2 2 8 7" xfId="1176"/>
    <cellStyle name="Normal 2 2 8 8" xfId="1943"/>
    <cellStyle name="Normal 2 2 9" xfId="319"/>
    <cellStyle name="Normal 2 2 9 2" xfId="492"/>
    <cellStyle name="Normal 2 2 9 2 2" xfId="779"/>
    <cellStyle name="Normal 2 2 9 2 2 2" xfId="1558"/>
    <cellStyle name="Normal 2 2 9 2 3" xfId="1302"/>
    <cellStyle name="Normal 2 2 9 3" xfId="658"/>
    <cellStyle name="Normal 2 2 9 3 2" xfId="1440"/>
    <cellStyle name="Normal 2 2 9 4" xfId="938"/>
    <cellStyle name="Normal 2 2 9 4 2" xfId="1694"/>
    <cellStyle name="Normal 2 2 9 5" xfId="1063"/>
    <cellStyle name="Normal 2 2 9 5 2" xfId="1819"/>
    <cellStyle name="Normal 2 2 9 6" xfId="1178"/>
    <cellStyle name="Normal 2 2 9 7" xfId="1945"/>
    <cellStyle name="Normal 2 3" xfId="224"/>
    <cellStyle name="Normal 2 3 10" xfId="581"/>
    <cellStyle name="Normal 2 3 10 2" xfId="860"/>
    <cellStyle name="Normal 2 3 10 2 2" xfId="1633"/>
    <cellStyle name="Normal 2 3 10 3" xfId="1378"/>
    <cellStyle name="Normal 2 3 11" xfId="882"/>
    <cellStyle name="Normal 2 3 11 2" xfId="1641"/>
    <cellStyle name="Normal 2 3 12" xfId="1013"/>
    <cellStyle name="Normal 2 3 12 2" xfId="1769"/>
    <cellStyle name="Normal 2 3 13" xfId="1135"/>
    <cellStyle name="Normal 2 3 14" xfId="1893"/>
    <cellStyle name="Normal 2 3 2" xfId="260"/>
    <cellStyle name="Normal 2 3 2 2" xfId="329"/>
    <cellStyle name="Normal 2 3 2 2 2" xfId="501"/>
    <cellStyle name="Normal 2 3 2 2 2 2" xfId="788"/>
    <cellStyle name="Normal 2 3 2 2 2 2 2" xfId="1567"/>
    <cellStyle name="Normal 2 3 2 2 2 3" xfId="1064"/>
    <cellStyle name="Normal 2 3 2 2 2 3 2" xfId="1820"/>
    <cellStyle name="Normal 2 3 2 2 2 4" xfId="1311"/>
    <cellStyle name="Normal 2 3 2 2 2 5" xfId="1947"/>
    <cellStyle name="Normal 2 3 2 2 3" xfId="582"/>
    <cellStyle name="Normal 2 3 2 2 4" xfId="667"/>
    <cellStyle name="Normal 2 3 2 2 4 2" xfId="1449"/>
    <cellStyle name="Normal 2 3 2 2 5" xfId="885"/>
    <cellStyle name="Normal 2 3 2 2 5 2" xfId="1644"/>
    <cellStyle name="Normal 2 3 2 2 6" xfId="1179"/>
    <cellStyle name="Normal 2 3 2 3" xfId="401"/>
    <cellStyle name="Normal 2 3 2 3 2" xfId="737"/>
    <cellStyle name="Normal 2 3 2 3 2 2" xfId="1516"/>
    <cellStyle name="Normal 2 3 2 3 3" xfId="1065"/>
    <cellStyle name="Normal 2 3 2 3 3 2" xfId="1821"/>
    <cellStyle name="Normal 2 3 2 3 4" xfId="1255"/>
    <cellStyle name="Normal 2 3 2 3 5" xfId="1948"/>
    <cellStyle name="Normal 2 3 2 4" xfId="426"/>
    <cellStyle name="Normal 2 3 2 4 2" xfId="867"/>
    <cellStyle name="Normal 2 3 2 4 3" xfId="878"/>
    <cellStyle name="Normal 2 3 2 4 3 2" xfId="1639"/>
    <cellStyle name="Normal 2 3 2 4 4" xfId="1260"/>
    <cellStyle name="Normal 2 3 2 5" xfId="600"/>
    <cellStyle name="Normal 2 3 2 5 2" xfId="1389"/>
    <cellStyle name="Normal 2 3 2 6" xfId="884"/>
    <cellStyle name="Normal 2 3 2 6 2" xfId="1643"/>
    <cellStyle name="Normal 2 3 2 7" xfId="1020"/>
    <cellStyle name="Normal 2 3 2 7 2" xfId="1776"/>
    <cellStyle name="Normal 2 3 2 8" xfId="1134"/>
    <cellStyle name="Normal 2 3 2 9" xfId="1900"/>
    <cellStyle name="Normal 2 3 3" xfId="277"/>
    <cellStyle name="Normal 2 3 3 2" xfId="338"/>
    <cellStyle name="Normal 2 3 3 2 2" xfId="509"/>
    <cellStyle name="Normal 2 3 3 2 2 2" xfId="796"/>
    <cellStyle name="Normal 2 3 3 2 2 2 2" xfId="1575"/>
    <cellStyle name="Normal 2 3 3 2 2 3" xfId="1319"/>
    <cellStyle name="Normal 2 3 3 2 3" xfId="675"/>
    <cellStyle name="Normal 2 3 3 2 3 2" xfId="1457"/>
    <cellStyle name="Normal 2 3 3 2 4" xfId="939"/>
    <cellStyle name="Normal 2 3 3 2 4 2" xfId="1695"/>
    <cellStyle name="Normal 2 3 3 2 5" xfId="1067"/>
    <cellStyle name="Normal 2 3 3 2 5 2" xfId="1823"/>
    <cellStyle name="Normal 2 3 3 2 6" xfId="1181"/>
    <cellStyle name="Normal 2 3 3 2 7" xfId="1950"/>
    <cellStyle name="Normal 2 3 3 3" xfId="463"/>
    <cellStyle name="Normal 2 3 3 3 2" xfId="750"/>
    <cellStyle name="Normal 2 3 3 3 2 2" xfId="1529"/>
    <cellStyle name="Normal 2 3 3 3 3" xfId="1273"/>
    <cellStyle name="Normal 2 3 3 4" xfId="628"/>
    <cellStyle name="Normal 2 3 3 4 2" xfId="1411"/>
    <cellStyle name="Normal 2 3 3 5" xfId="886"/>
    <cellStyle name="Normal 2 3 3 5 2" xfId="1645"/>
    <cellStyle name="Normal 2 3 3 6" xfId="1066"/>
    <cellStyle name="Normal 2 3 3 6 2" xfId="1822"/>
    <cellStyle name="Normal 2 3 3 7" xfId="1180"/>
    <cellStyle name="Normal 2 3 3 8" xfId="1949"/>
    <cellStyle name="Normal 2 3 4" xfId="299"/>
    <cellStyle name="Normal 2 3 4 2" xfId="356"/>
    <cellStyle name="Normal 2 3 4 2 2" xfId="526"/>
    <cellStyle name="Normal 2 3 4 2 2 2" xfId="813"/>
    <cellStyle name="Normal 2 3 4 2 2 2 2" xfId="1592"/>
    <cellStyle name="Normal 2 3 4 2 2 3" xfId="1336"/>
    <cellStyle name="Normal 2 3 4 2 3" xfId="692"/>
    <cellStyle name="Normal 2 3 4 2 3 2" xfId="1474"/>
    <cellStyle name="Normal 2 3 4 2 4" xfId="941"/>
    <cellStyle name="Normal 2 3 4 2 4 2" xfId="1697"/>
    <cellStyle name="Normal 2 3 4 2 5" xfId="1069"/>
    <cellStyle name="Normal 2 3 4 2 5 2" xfId="1825"/>
    <cellStyle name="Normal 2 3 4 2 6" xfId="1183"/>
    <cellStyle name="Normal 2 3 4 2 7" xfId="1952"/>
    <cellStyle name="Normal 2 3 4 3" xfId="479"/>
    <cellStyle name="Normal 2 3 4 3 2" xfId="766"/>
    <cellStyle name="Normal 2 3 4 3 2 2" xfId="1545"/>
    <cellStyle name="Normal 2 3 4 3 3" xfId="1289"/>
    <cellStyle name="Normal 2 3 4 4" xfId="644"/>
    <cellStyle name="Normal 2 3 4 4 2" xfId="1427"/>
    <cellStyle name="Normal 2 3 4 5" xfId="940"/>
    <cellStyle name="Normal 2 3 4 5 2" xfId="1696"/>
    <cellStyle name="Normal 2 3 4 6" xfId="1068"/>
    <cellStyle name="Normal 2 3 4 6 2" xfId="1824"/>
    <cellStyle name="Normal 2 3 4 7" xfId="1182"/>
    <cellStyle name="Normal 2 3 4 8" xfId="1951"/>
    <cellStyle name="Normal 2 3 5" xfId="312"/>
    <cellStyle name="Normal 2 3 5 2" xfId="366"/>
    <cellStyle name="Normal 2 3 5 2 2" xfId="536"/>
    <cellStyle name="Normal 2 3 5 2 2 2" xfId="823"/>
    <cellStyle name="Normal 2 3 5 2 2 2 2" xfId="1602"/>
    <cellStyle name="Normal 2 3 5 2 2 3" xfId="1346"/>
    <cellStyle name="Normal 2 3 5 2 3" xfId="702"/>
    <cellStyle name="Normal 2 3 5 2 3 2" xfId="1484"/>
    <cellStyle name="Normal 2 3 5 2 4" xfId="943"/>
    <cellStyle name="Normal 2 3 5 2 4 2" xfId="1699"/>
    <cellStyle name="Normal 2 3 5 2 5" xfId="1071"/>
    <cellStyle name="Normal 2 3 5 2 5 2" xfId="1827"/>
    <cellStyle name="Normal 2 3 5 2 6" xfId="1185"/>
    <cellStyle name="Normal 2 3 5 2 7" xfId="1954"/>
    <cellStyle name="Normal 2 3 5 3" xfId="489"/>
    <cellStyle name="Normal 2 3 5 3 2" xfId="776"/>
    <cellStyle name="Normal 2 3 5 3 2 2" xfId="1555"/>
    <cellStyle name="Normal 2 3 5 3 3" xfId="1299"/>
    <cellStyle name="Normal 2 3 5 4" xfId="654"/>
    <cellStyle name="Normal 2 3 5 4 2" xfId="1437"/>
    <cellStyle name="Normal 2 3 5 5" xfId="942"/>
    <cellStyle name="Normal 2 3 5 5 2" xfId="1698"/>
    <cellStyle name="Normal 2 3 5 6" xfId="1070"/>
    <cellStyle name="Normal 2 3 5 6 2" xfId="1826"/>
    <cellStyle name="Normal 2 3 5 7" xfId="1184"/>
    <cellStyle name="Normal 2 3 5 8" xfId="1953"/>
    <cellStyle name="Normal 2 3 6" xfId="320"/>
    <cellStyle name="Normal 2 3 6 2" xfId="493"/>
    <cellStyle name="Normal 2 3 6 2 2" xfId="780"/>
    <cellStyle name="Normal 2 3 6 2 2 2" xfId="1559"/>
    <cellStyle name="Normal 2 3 6 2 3" xfId="1303"/>
    <cellStyle name="Normal 2 3 6 3" xfId="659"/>
    <cellStyle name="Normal 2 3 6 3 2" xfId="1441"/>
    <cellStyle name="Normal 2 3 6 4" xfId="944"/>
    <cellStyle name="Normal 2 3 6 4 2" xfId="1700"/>
    <cellStyle name="Normal 2 3 6 5" xfId="1072"/>
    <cellStyle name="Normal 2 3 6 5 2" xfId="1828"/>
    <cellStyle name="Normal 2 3 6 6" xfId="1186"/>
    <cellStyle name="Normal 2 3 6 7" xfId="1955"/>
    <cellStyle name="Normal 2 3 7" xfId="373"/>
    <cellStyle name="Normal 2 3 7 2" xfId="542"/>
    <cellStyle name="Normal 2 3 7 2 2" xfId="829"/>
    <cellStyle name="Normal 2 3 7 2 2 2" xfId="1608"/>
    <cellStyle name="Normal 2 3 7 2 3" xfId="1352"/>
    <cellStyle name="Normal 2 3 7 3" xfId="708"/>
    <cellStyle name="Normal 2 3 7 3 2" xfId="1489"/>
    <cellStyle name="Normal 2 3 7 4" xfId="945"/>
    <cellStyle name="Normal 2 3 7 4 2" xfId="1701"/>
    <cellStyle name="Normal 2 3 7 5" xfId="1073"/>
    <cellStyle name="Normal 2 3 7 5 2" xfId="1829"/>
    <cellStyle name="Normal 2 3 7 6" xfId="1187"/>
    <cellStyle name="Normal 2 3 7 7" xfId="1956"/>
    <cellStyle name="Normal 2 3 8" xfId="392"/>
    <cellStyle name="Normal 2 3 8 2" xfId="556"/>
    <cellStyle name="Normal 2 3 8 2 2" xfId="840"/>
    <cellStyle name="Normal 2 3 8 2 2 2" xfId="1619"/>
    <cellStyle name="Normal 2 3 8 2 3" xfId="1363"/>
    <cellStyle name="Normal 2 3 8 3" xfId="721"/>
    <cellStyle name="Normal 2 3 8 3 2" xfId="1501"/>
    <cellStyle name="Normal 2 3 8 4" xfId="946"/>
    <cellStyle name="Normal 2 3 8 4 2" xfId="1702"/>
    <cellStyle name="Normal 2 3 8 5" xfId="1074"/>
    <cellStyle name="Normal 2 3 8 5 2" xfId="1830"/>
    <cellStyle name="Normal 2 3 8 6" xfId="1188"/>
    <cellStyle name="Normal 2 3 8 7" xfId="1957"/>
    <cellStyle name="Normal 2 3 9" xfId="425"/>
    <cellStyle name="Normal 2 3 9 2" xfId="873"/>
    <cellStyle name="Normal 2 4" xfId="258"/>
    <cellStyle name="Normal 2 4 2" xfId="327"/>
    <cellStyle name="Normal 2 4 2 2" xfId="499"/>
    <cellStyle name="Normal 2 4 2 2 2" xfId="786"/>
    <cellStyle name="Normal 2 4 2 2 2 2" xfId="1565"/>
    <cellStyle name="Normal 2 4 2 2 3" xfId="1309"/>
    <cellStyle name="Normal 2 4 2 3" xfId="665"/>
    <cellStyle name="Normal 2 4 2 3 2" xfId="1447"/>
    <cellStyle name="Normal 2 4 2 4" xfId="888"/>
    <cellStyle name="Normal 2 4 2 4 2" xfId="1647"/>
    <cellStyle name="Normal 2 4 2 5" xfId="1075"/>
    <cellStyle name="Normal 2 4 2 5 2" xfId="1831"/>
    <cellStyle name="Normal 2 4 2 6" xfId="1189"/>
    <cellStyle name="Normal 2 4 2 7" xfId="1958"/>
    <cellStyle name="Normal 2 4 3" xfId="427"/>
    <cellStyle name="Normal 2 4 3 2" xfId="738"/>
    <cellStyle name="Normal 2 4 3 2 2" xfId="1517"/>
    <cellStyle name="Normal 2 4 3 3" xfId="1261"/>
    <cellStyle name="Normal 2 4 4" xfId="601"/>
    <cellStyle name="Normal 2 4 4 2" xfId="1390"/>
    <cellStyle name="Normal 2 4 5" xfId="887"/>
    <cellStyle name="Normal 2 4 5 2" xfId="1646"/>
    <cellStyle name="Normal 2 4 6" xfId="1021"/>
    <cellStyle name="Normal 2 4 6 2" xfId="1777"/>
    <cellStyle name="Normal 2 4 7" xfId="1136"/>
    <cellStyle name="Normal 2 4 8" xfId="1901"/>
    <cellStyle name="Normal 2 5" xfId="295"/>
    <cellStyle name="Normal 2 5 2" xfId="352"/>
    <cellStyle name="Normal 2 5 2 2" xfId="522"/>
    <cellStyle name="Normal 2 5 2 2 2" xfId="809"/>
    <cellStyle name="Normal 2 5 2 2 2 2" xfId="1588"/>
    <cellStyle name="Normal 2 5 2 2 3" xfId="1332"/>
    <cellStyle name="Normal 2 5 2 3" xfId="572"/>
    <cellStyle name="Normal 2 5 2 3 2" xfId="732"/>
    <cellStyle name="Normal 2 5 2 3 2 2" xfId="1511"/>
    <cellStyle name="Normal 2 5 2 3 3" xfId="1375"/>
    <cellStyle name="Normal 2 5 2 4" xfId="688"/>
    <cellStyle name="Normal 2 5 2 4 2" xfId="1470"/>
    <cellStyle name="Normal 2 5 2 5" xfId="703"/>
    <cellStyle name="Normal 2 5 2 6" xfId="947"/>
    <cellStyle name="Normal 2 5 2 6 2" xfId="1703"/>
    <cellStyle name="Normal 2 5 2 7" xfId="1190"/>
    <cellStyle name="Normal 2 5 3" xfId="428"/>
    <cellStyle name="Normal 2 5 3 2" xfId="739"/>
    <cellStyle name="Normal 2 5 3 2 2" xfId="1518"/>
    <cellStyle name="Normal 2 5 3 3" xfId="859"/>
    <cellStyle name="Normal 2 5 3 4" xfId="1262"/>
    <cellStyle name="Normal 2 5 4" xfId="410"/>
    <cellStyle name="Normal 2 5 4 2" xfId="730"/>
    <cellStyle name="Normal 2 5 4 2 2" xfId="1510"/>
    <cellStyle name="Normal 2 5 4 3" xfId="1258"/>
    <cellStyle name="Normal 2 5 5" xfId="602"/>
    <cellStyle name="Normal 2 5 5 2" xfId="1391"/>
    <cellStyle name="Normal 2 5 6" xfId="606"/>
    <cellStyle name="Normal 2 6" xfId="369"/>
    <cellStyle name="Normal 2 6 2" xfId="538"/>
    <cellStyle name="Normal 2 6 2 2" xfId="825"/>
    <cellStyle name="Normal 2 6 2 2 2" xfId="1604"/>
    <cellStyle name="Normal 2 6 2 3" xfId="1348"/>
    <cellStyle name="Normal 2 6 3" xfId="570"/>
    <cellStyle name="Normal 2 6 3 2" xfId="733"/>
    <cellStyle name="Normal 2 6 3 2 2" xfId="1512"/>
    <cellStyle name="Normal 2 6 3 3" xfId="1373"/>
    <cellStyle name="Normal 2 6 4" xfId="704"/>
    <cellStyle name="Normal 2 6 4 2" xfId="1485"/>
    <cellStyle name="Normal 2 6 5" xfId="592"/>
    <cellStyle name="Normal 2 6 6" xfId="892"/>
    <cellStyle name="Normal 2 6 7" xfId="1253"/>
    <cellStyle name="Normal 2 7" xfId="390"/>
    <cellStyle name="Normal 2 7 2" xfId="554"/>
    <cellStyle name="Normal 2 7 2 2" xfId="838"/>
    <cellStyle name="Normal 2 7 2 2 2" xfId="1617"/>
    <cellStyle name="Normal 2 7 2 3" xfId="1361"/>
    <cellStyle name="Normal 2 7 3" xfId="569"/>
    <cellStyle name="Normal 2 7 3 2" xfId="734"/>
    <cellStyle name="Normal 2 7 3 2 2" xfId="1513"/>
    <cellStyle name="Normal 2 7 3 3" xfId="1372"/>
    <cellStyle name="Normal 2 7 4" xfId="719"/>
    <cellStyle name="Normal 2 7 4 2" xfId="1499"/>
    <cellStyle name="Normal 2 7 5" xfId="597"/>
    <cellStyle name="Normal 2 7 6" xfId="948"/>
    <cellStyle name="Normal 2 7 6 2" xfId="1704"/>
    <cellStyle name="Normal 2 7 7" xfId="1191"/>
    <cellStyle name="Normal 2 8" xfId="400"/>
    <cellStyle name="Normal 2 8 2" xfId="868"/>
    <cellStyle name="Normal 2 8 3" xfId="871"/>
    <cellStyle name="Normal 2 8 3 2" xfId="1636"/>
    <cellStyle name="Normal 2 8 4" xfId="1254"/>
    <cellStyle name="Normal 2 9" xfId="588"/>
    <cellStyle name="Normal 20" xfId="399"/>
    <cellStyle name="Normal 20 2" xfId="563"/>
    <cellStyle name="Normal 20 2 2" xfId="847"/>
    <cellStyle name="Normal 20 2 2 2" xfId="1626"/>
    <cellStyle name="Normal 20 2 3" xfId="1370"/>
    <cellStyle name="Normal 20 3" xfId="728"/>
    <cellStyle name="Normal 20 3 2" xfId="1508"/>
    <cellStyle name="Normal 20 4" xfId="949"/>
    <cellStyle name="Normal 20 4 2" xfId="1705"/>
    <cellStyle name="Normal 20 5" xfId="1076"/>
    <cellStyle name="Normal 20 5 2" xfId="1832"/>
    <cellStyle name="Normal 20 6" xfId="1192"/>
    <cellStyle name="Normal 20 7" xfId="1959"/>
    <cellStyle name="Normal 21" xfId="402"/>
    <cellStyle name="Normal 21 2" xfId="585"/>
    <cellStyle name="Normal 21 2 2" xfId="855"/>
    <cellStyle name="Normal 21 2 2 2" xfId="1631"/>
    <cellStyle name="Normal 21 2 3" xfId="1380"/>
    <cellStyle name="Normal 21 3" xfId="735"/>
    <cellStyle name="Normal 21 3 2" xfId="1514"/>
    <cellStyle name="Normal 21 4" xfId="874"/>
    <cellStyle name="Normal 21 5" xfId="870"/>
    <cellStyle name="Normal 21 6" xfId="1256"/>
    <cellStyle name="Normal 22" xfId="587"/>
    <cellStyle name="Normal 22 2" xfId="1381"/>
    <cellStyle name="Normal 23" xfId="875"/>
    <cellStyle name="Normal 23 2" xfId="880"/>
    <cellStyle name="Normal 24" xfId="881"/>
    <cellStyle name="Normal 24 2" xfId="1640"/>
    <cellStyle name="Normal 25" xfId="1008"/>
    <cellStyle name="Normal 25 2" xfId="1764"/>
    <cellStyle name="Normal 26" xfId="1133"/>
    <cellStyle name="Normal 27" xfId="1888"/>
    <cellStyle name="Normal 28" xfId="2015"/>
    <cellStyle name="Normal 3" xfId="225"/>
    <cellStyle name="Normal 3 10" xfId="226"/>
    <cellStyle name="Normal 3 11" xfId="227"/>
    <cellStyle name="Normal 3 12" xfId="228"/>
    <cellStyle name="Normal 3 13" xfId="229"/>
    <cellStyle name="Normal 3 14" xfId="230"/>
    <cellStyle name="Normal 3 15" xfId="231"/>
    <cellStyle name="Normal 3 16" xfId="232"/>
    <cellStyle name="Normal 3 16 10" xfId="1193"/>
    <cellStyle name="Normal 3 16 11" xfId="1960"/>
    <cellStyle name="Normal 3 16 2" xfId="283"/>
    <cellStyle name="Normal 3 16 2 2" xfId="344"/>
    <cellStyle name="Normal 3 16 2 2 2" xfId="514"/>
    <cellStyle name="Normal 3 16 2 2 2 2" xfId="801"/>
    <cellStyle name="Normal 3 16 2 2 2 2 2" xfId="1580"/>
    <cellStyle name="Normal 3 16 2 2 2 3" xfId="1324"/>
    <cellStyle name="Normal 3 16 2 2 3" xfId="680"/>
    <cellStyle name="Normal 3 16 2 2 3 2" xfId="1462"/>
    <cellStyle name="Normal 3 16 2 2 4" xfId="952"/>
    <cellStyle name="Normal 3 16 2 2 4 2" xfId="1708"/>
    <cellStyle name="Normal 3 16 2 2 5" xfId="1079"/>
    <cellStyle name="Normal 3 16 2 2 5 2" xfId="1835"/>
    <cellStyle name="Normal 3 16 2 2 6" xfId="1195"/>
    <cellStyle name="Normal 3 16 2 2 7" xfId="1962"/>
    <cellStyle name="Normal 3 16 2 3" xfId="468"/>
    <cellStyle name="Normal 3 16 2 3 2" xfId="755"/>
    <cellStyle name="Normal 3 16 2 3 2 2" xfId="1534"/>
    <cellStyle name="Normal 3 16 2 3 3" xfId="1278"/>
    <cellStyle name="Normal 3 16 2 4" xfId="633"/>
    <cellStyle name="Normal 3 16 2 4 2" xfId="1416"/>
    <cellStyle name="Normal 3 16 2 5" xfId="951"/>
    <cellStyle name="Normal 3 16 2 5 2" xfId="1707"/>
    <cellStyle name="Normal 3 16 2 6" xfId="1078"/>
    <cellStyle name="Normal 3 16 2 6 2" xfId="1834"/>
    <cellStyle name="Normal 3 16 2 7" xfId="1194"/>
    <cellStyle name="Normal 3 16 2 8" xfId="1961"/>
    <cellStyle name="Normal 3 16 3" xfId="321"/>
    <cellStyle name="Normal 3 16 3 2" xfId="494"/>
    <cellStyle name="Normal 3 16 3 2 2" xfId="781"/>
    <cellStyle name="Normal 3 16 3 2 2 2" xfId="1560"/>
    <cellStyle name="Normal 3 16 3 2 3" xfId="1304"/>
    <cellStyle name="Normal 3 16 3 3" xfId="660"/>
    <cellStyle name="Normal 3 16 3 3 2" xfId="1442"/>
    <cellStyle name="Normal 3 16 3 4" xfId="953"/>
    <cellStyle name="Normal 3 16 3 4 2" xfId="1709"/>
    <cellStyle name="Normal 3 16 3 5" xfId="1080"/>
    <cellStyle name="Normal 3 16 3 5 2" xfId="1836"/>
    <cellStyle name="Normal 3 16 3 6" xfId="1196"/>
    <cellStyle name="Normal 3 16 3 7" xfId="1963"/>
    <cellStyle name="Normal 3 16 4" xfId="379"/>
    <cellStyle name="Normal 3 16 4 2" xfId="547"/>
    <cellStyle name="Normal 3 16 4 2 2" xfId="834"/>
    <cellStyle name="Normal 3 16 4 2 2 2" xfId="1613"/>
    <cellStyle name="Normal 3 16 4 2 3" xfId="1357"/>
    <cellStyle name="Normal 3 16 4 3" xfId="713"/>
    <cellStyle name="Normal 3 16 4 3 2" xfId="1494"/>
    <cellStyle name="Normal 3 16 4 4" xfId="954"/>
    <cellStyle name="Normal 3 16 4 4 2" xfId="1710"/>
    <cellStyle name="Normal 3 16 4 5" xfId="1081"/>
    <cellStyle name="Normal 3 16 4 5 2" xfId="1837"/>
    <cellStyle name="Normal 3 16 4 6" xfId="1197"/>
    <cellStyle name="Normal 3 16 4 7" xfId="1964"/>
    <cellStyle name="Normal 3 16 5" xfId="443"/>
    <cellStyle name="Normal 3 16 5 2" xfId="741"/>
    <cellStyle name="Normal 3 16 5 2 2" xfId="1520"/>
    <cellStyle name="Normal 3 16 5 3" xfId="1264"/>
    <cellStyle name="Normal 3 16 6" xfId="612"/>
    <cellStyle name="Normal 3 16 6 2" xfId="1398"/>
    <cellStyle name="Normal 3 16 7" xfId="872"/>
    <cellStyle name="Normal 3 16 8" xfId="950"/>
    <cellStyle name="Normal 3 16 8 2" xfId="1706"/>
    <cellStyle name="Normal 3 16 9" xfId="1077"/>
    <cellStyle name="Normal 3 16 9 2" xfId="1833"/>
    <cellStyle name="Normal 3 17" xfId="251"/>
    <cellStyle name="Normal 3 18" xfId="275"/>
    <cellStyle name="Normal 3 18 2" xfId="337"/>
    <cellStyle name="Normal 3 18 2 2" xfId="508"/>
    <cellStyle name="Normal 3 18 2 2 2" xfId="795"/>
    <cellStyle name="Normal 3 18 2 2 2 2" xfId="1574"/>
    <cellStyle name="Normal 3 18 2 2 3" xfId="1318"/>
    <cellStyle name="Normal 3 18 2 3" xfId="674"/>
    <cellStyle name="Normal 3 18 2 3 2" xfId="1456"/>
    <cellStyle name="Normal 3 18 2 4" xfId="956"/>
    <cellStyle name="Normal 3 18 2 4 2" xfId="1712"/>
    <cellStyle name="Normal 3 18 2 5" xfId="1083"/>
    <cellStyle name="Normal 3 18 2 5 2" xfId="1839"/>
    <cellStyle name="Normal 3 18 2 6" xfId="1199"/>
    <cellStyle name="Normal 3 18 2 7" xfId="1966"/>
    <cellStyle name="Normal 3 18 3" xfId="462"/>
    <cellStyle name="Normal 3 18 3 2" xfId="749"/>
    <cellStyle name="Normal 3 18 3 2 2" xfId="1528"/>
    <cellStyle name="Normal 3 18 3 3" xfId="1272"/>
    <cellStyle name="Normal 3 18 4" xfId="627"/>
    <cellStyle name="Normal 3 18 4 2" xfId="1410"/>
    <cellStyle name="Normal 3 18 5" xfId="955"/>
    <cellStyle name="Normal 3 18 5 2" xfId="1711"/>
    <cellStyle name="Normal 3 18 6" xfId="1082"/>
    <cellStyle name="Normal 3 18 6 2" xfId="1838"/>
    <cellStyle name="Normal 3 18 7" xfId="1198"/>
    <cellStyle name="Normal 3 18 8" xfId="1965"/>
    <cellStyle name="Normal 3 19" xfId="304"/>
    <cellStyle name="Normal 3 19 2" xfId="361"/>
    <cellStyle name="Normal 3 19 2 2" xfId="531"/>
    <cellStyle name="Normal 3 19 2 2 2" xfId="818"/>
    <cellStyle name="Normal 3 19 2 2 2 2" xfId="1597"/>
    <cellStyle name="Normal 3 19 2 2 3" xfId="1341"/>
    <cellStyle name="Normal 3 19 2 3" xfId="697"/>
    <cellStyle name="Normal 3 19 2 3 2" xfId="1479"/>
    <cellStyle name="Normal 3 19 2 4" xfId="958"/>
    <cellStyle name="Normal 3 19 2 4 2" xfId="1714"/>
    <cellStyle name="Normal 3 19 2 5" xfId="1085"/>
    <cellStyle name="Normal 3 19 2 5 2" xfId="1841"/>
    <cellStyle name="Normal 3 19 2 6" xfId="1201"/>
    <cellStyle name="Normal 3 19 2 7" xfId="1968"/>
    <cellStyle name="Normal 3 19 3" xfId="484"/>
    <cellStyle name="Normal 3 19 3 2" xfId="771"/>
    <cellStyle name="Normal 3 19 3 2 2" xfId="1550"/>
    <cellStyle name="Normal 3 19 3 3" xfId="1294"/>
    <cellStyle name="Normal 3 19 4" xfId="649"/>
    <cellStyle name="Normal 3 19 4 2" xfId="1432"/>
    <cellStyle name="Normal 3 19 5" xfId="957"/>
    <cellStyle name="Normal 3 19 5 2" xfId="1713"/>
    <cellStyle name="Normal 3 19 6" xfId="1084"/>
    <cellStyle name="Normal 3 19 6 2" xfId="1840"/>
    <cellStyle name="Normal 3 19 7" xfId="1200"/>
    <cellStyle name="Normal 3 19 8" xfId="1967"/>
    <cellStyle name="Normal 3 2" xfId="233"/>
    <cellStyle name="Normal 3 2 2" xfId="255"/>
    <cellStyle name="Normal 3 2 2 2" xfId="453"/>
    <cellStyle name="Normal 3 2 2 3" xfId="429"/>
    <cellStyle name="Normal 3 2 2 3 2" xfId="740"/>
    <cellStyle name="Normal 3 2 2 3 2 2" xfId="1519"/>
    <cellStyle name="Normal 3 2 2 3 3" xfId="1263"/>
    <cellStyle name="Normal 3 2 2 4" xfId="604"/>
    <cellStyle name="Normal 3 2 2 4 2" xfId="1393"/>
    <cellStyle name="Normal 3 2 2 5" xfId="1022"/>
    <cellStyle name="Normal 3 2 2 5 2" xfId="1778"/>
    <cellStyle name="Normal 3 2 2 6" xfId="1902"/>
    <cellStyle name="Normal 3 20" xfId="589"/>
    <cellStyle name="Normal 3 20 2" xfId="1132"/>
    <cellStyle name="Normal 3 3" xfId="234"/>
    <cellStyle name="Normal 3 3 2" xfId="444"/>
    <cellStyle name="Normal 3 3 2 2" xfId="852"/>
    <cellStyle name="Normal 3 3 3" xfId="430"/>
    <cellStyle name="Normal 3 3 4" xfId="575"/>
    <cellStyle name="Normal 3 4" xfId="235"/>
    <cellStyle name="Normal 3 4 2" xfId="566"/>
    <cellStyle name="Normal 3 4 2 2" xfId="850"/>
    <cellStyle name="Normal 3 4 2 2 2" xfId="1628"/>
    <cellStyle name="Normal 3 4 3" xfId="599"/>
    <cellStyle name="Normal 3 4 3 2" xfId="1388"/>
    <cellStyle name="Normal 3 4 4" xfId="889"/>
    <cellStyle name="Normal 3 4 4 2" xfId="1648"/>
    <cellStyle name="Normal 3 4 5" xfId="1910"/>
    <cellStyle name="Normal 3 5" xfId="236"/>
    <cellStyle name="Normal 3 5 2" xfId="414"/>
    <cellStyle name="Normal 3 5 2 2" xfId="853"/>
    <cellStyle name="Normal 3 5 2 2 2" xfId="1630"/>
    <cellStyle name="Normal 3 5 3" xfId="594"/>
    <cellStyle name="Normal 3 5 3 2" xfId="1385"/>
    <cellStyle name="Normal 3 5 4" xfId="1946"/>
    <cellStyle name="Normal 3 6" xfId="237"/>
    <cellStyle name="Normal 3 6 2" xfId="583"/>
    <cellStyle name="Normal 3 7" xfId="238"/>
    <cellStyle name="Normal 3 8" xfId="239"/>
    <cellStyle name="Normal 3 9" xfId="240"/>
    <cellStyle name="Normal 4" xfId="4"/>
    <cellStyle name="Normal 4 2" xfId="256"/>
    <cellStyle name="Normal 4 2 10" xfId="1014"/>
    <cellStyle name="Normal 4 2 10 2" xfId="1770"/>
    <cellStyle name="Normal 4 2 11" xfId="1894"/>
    <cellStyle name="Normal 4 2 2" xfId="271"/>
    <cellStyle name="Normal 4 2 2 2" xfId="334"/>
    <cellStyle name="Normal 4 2 2 2 2" xfId="506"/>
    <cellStyle name="Normal 4 2 2 2 2 2" xfId="793"/>
    <cellStyle name="Normal 4 2 2 2 2 2 2" xfId="1572"/>
    <cellStyle name="Normal 4 2 2 2 2 3" xfId="1316"/>
    <cellStyle name="Normal 4 2 2 2 3" xfId="672"/>
    <cellStyle name="Normal 4 2 2 2 3 2" xfId="1454"/>
    <cellStyle name="Normal 4 2 2 2 4" xfId="960"/>
    <cellStyle name="Normal 4 2 2 2 4 2" xfId="1716"/>
    <cellStyle name="Normal 4 2 2 2 5" xfId="1087"/>
    <cellStyle name="Normal 4 2 2 2 5 2" xfId="1843"/>
    <cellStyle name="Normal 4 2 2 2 6" xfId="1203"/>
    <cellStyle name="Normal 4 2 2 2 7" xfId="1970"/>
    <cellStyle name="Normal 4 2 2 3" xfId="460"/>
    <cellStyle name="Normal 4 2 2 3 2" xfId="747"/>
    <cellStyle name="Normal 4 2 2 3 2 2" xfId="1526"/>
    <cellStyle name="Normal 4 2 2 3 3" xfId="1270"/>
    <cellStyle name="Normal 4 2 2 4" xfId="624"/>
    <cellStyle name="Normal 4 2 2 4 2" xfId="1408"/>
    <cellStyle name="Normal 4 2 2 5" xfId="959"/>
    <cellStyle name="Normal 4 2 2 5 2" xfId="1715"/>
    <cellStyle name="Normal 4 2 2 6" xfId="1086"/>
    <cellStyle name="Normal 4 2 2 6 2" xfId="1842"/>
    <cellStyle name="Normal 4 2 2 7" xfId="1202"/>
    <cellStyle name="Normal 4 2 2 8" xfId="1969"/>
    <cellStyle name="Normal 4 2 3" xfId="284"/>
    <cellStyle name="Normal 4 2 4" xfId="290"/>
    <cellStyle name="Normal 4 2 4 2" xfId="348"/>
    <cellStyle name="Normal 4 2 4 2 2" xfId="518"/>
    <cellStyle name="Normal 4 2 4 2 2 2" xfId="805"/>
    <cellStyle name="Normal 4 2 4 2 2 2 2" xfId="1584"/>
    <cellStyle name="Normal 4 2 4 2 2 3" xfId="1328"/>
    <cellStyle name="Normal 4 2 4 2 3" xfId="684"/>
    <cellStyle name="Normal 4 2 4 2 3 2" xfId="1466"/>
    <cellStyle name="Normal 4 2 4 2 4" xfId="962"/>
    <cellStyle name="Normal 4 2 4 2 4 2" xfId="1718"/>
    <cellStyle name="Normal 4 2 4 2 5" xfId="1089"/>
    <cellStyle name="Normal 4 2 4 2 5 2" xfId="1845"/>
    <cellStyle name="Normal 4 2 4 2 6" xfId="1205"/>
    <cellStyle name="Normal 4 2 4 2 7" xfId="1972"/>
    <cellStyle name="Normal 4 2 4 3" xfId="472"/>
    <cellStyle name="Normal 4 2 4 3 2" xfId="759"/>
    <cellStyle name="Normal 4 2 4 3 2 2" xfId="1538"/>
    <cellStyle name="Normal 4 2 4 3 3" xfId="1282"/>
    <cellStyle name="Normal 4 2 4 4" xfId="637"/>
    <cellStyle name="Normal 4 2 4 4 2" xfId="1420"/>
    <cellStyle name="Normal 4 2 4 5" xfId="961"/>
    <cellStyle name="Normal 4 2 4 5 2" xfId="1717"/>
    <cellStyle name="Normal 4 2 4 6" xfId="1088"/>
    <cellStyle name="Normal 4 2 4 6 2" xfId="1844"/>
    <cellStyle name="Normal 4 2 4 7" xfId="1204"/>
    <cellStyle name="Normal 4 2 4 8" xfId="1971"/>
    <cellStyle name="Normal 4 2 5" xfId="300"/>
    <cellStyle name="Normal 4 2 5 2" xfId="357"/>
    <cellStyle name="Normal 4 2 5 2 2" xfId="527"/>
    <cellStyle name="Normal 4 2 5 2 2 2" xfId="814"/>
    <cellStyle name="Normal 4 2 5 2 2 2 2" xfId="1593"/>
    <cellStyle name="Normal 4 2 5 2 2 3" xfId="1337"/>
    <cellStyle name="Normal 4 2 5 2 3" xfId="693"/>
    <cellStyle name="Normal 4 2 5 2 3 2" xfId="1475"/>
    <cellStyle name="Normal 4 2 5 2 4" xfId="964"/>
    <cellStyle name="Normal 4 2 5 2 4 2" xfId="1720"/>
    <cellStyle name="Normal 4 2 5 2 5" xfId="1091"/>
    <cellStyle name="Normal 4 2 5 2 5 2" xfId="1847"/>
    <cellStyle name="Normal 4 2 5 2 6" xfId="1207"/>
    <cellStyle name="Normal 4 2 5 2 7" xfId="1974"/>
    <cellStyle name="Normal 4 2 5 3" xfId="480"/>
    <cellStyle name="Normal 4 2 5 3 2" xfId="767"/>
    <cellStyle name="Normal 4 2 5 3 2 2" xfId="1546"/>
    <cellStyle name="Normal 4 2 5 3 3" xfId="1290"/>
    <cellStyle name="Normal 4 2 5 4" xfId="645"/>
    <cellStyle name="Normal 4 2 5 4 2" xfId="1428"/>
    <cellStyle name="Normal 4 2 5 5" xfId="963"/>
    <cellStyle name="Normal 4 2 5 5 2" xfId="1719"/>
    <cellStyle name="Normal 4 2 5 6" xfId="1090"/>
    <cellStyle name="Normal 4 2 5 6 2" xfId="1846"/>
    <cellStyle name="Normal 4 2 5 7" xfId="1206"/>
    <cellStyle name="Normal 4 2 5 8" xfId="1973"/>
    <cellStyle name="Normal 4 2 6" xfId="374"/>
    <cellStyle name="Normal 4 2 6 2" xfId="543"/>
    <cellStyle name="Normal 4 2 6 2 2" xfId="830"/>
    <cellStyle name="Normal 4 2 6 2 2 2" xfId="1609"/>
    <cellStyle name="Normal 4 2 6 2 3" xfId="1353"/>
    <cellStyle name="Normal 4 2 6 3" xfId="709"/>
    <cellStyle name="Normal 4 2 6 3 2" xfId="1490"/>
    <cellStyle name="Normal 4 2 6 4" xfId="965"/>
    <cellStyle name="Normal 4 2 6 4 2" xfId="1721"/>
    <cellStyle name="Normal 4 2 6 5" xfId="1092"/>
    <cellStyle name="Normal 4 2 6 5 2" xfId="1848"/>
    <cellStyle name="Normal 4 2 6 6" xfId="1208"/>
    <cellStyle name="Normal 4 2 6 7" xfId="1975"/>
    <cellStyle name="Normal 4 2 7" xfId="397"/>
    <cellStyle name="Normal 4 2 7 2" xfId="561"/>
    <cellStyle name="Normal 4 2 7 2 2" xfId="845"/>
    <cellStyle name="Normal 4 2 7 2 2 2" xfId="1624"/>
    <cellStyle name="Normal 4 2 7 2 3" xfId="1368"/>
    <cellStyle name="Normal 4 2 7 3" xfId="726"/>
    <cellStyle name="Normal 4 2 7 3 2" xfId="1506"/>
    <cellStyle name="Normal 4 2 7 4" xfId="966"/>
    <cellStyle name="Normal 4 2 7 4 2" xfId="1722"/>
    <cellStyle name="Normal 4 2 7 5" xfId="1093"/>
    <cellStyle name="Normal 4 2 7 5 2" xfId="1849"/>
    <cellStyle name="Normal 4 2 7 6" xfId="1209"/>
    <cellStyle name="Normal 4 2 7 7" xfId="1976"/>
    <cellStyle name="Normal 4 2 8" xfId="454"/>
    <cellStyle name="Normal 4 2 9" xfId="567"/>
    <cellStyle name="Normal 4 3" xfId="272"/>
    <cellStyle name="Normal 4 3 10" xfId="613"/>
    <cellStyle name="Normal 4 3 11" xfId="967"/>
    <cellStyle name="Normal 4 3 11 2" xfId="1723"/>
    <cellStyle name="Normal 4 3 12" xfId="1015"/>
    <cellStyle name="Normal 4 3 12 2" xfId="1771"/>
    <cellStyle name="Normal 4 3 13" xfId="1210"/>
    <cellStyle name="Normal 4 3 14" xfId="1895"/>
    <cellStyle name="Normal 4 3 2" xfId="291"/>
    <cellStyle name="Normal 4 3 2 2" xfId="349"/>
    <cellStyle name="Normal 4 3 2 2 2" xfId="519"/>
    <cellStyle name="Normal 4 3 2 2 2 2" xfId="806"/>
    <cellStyle name="Normal 4 3 2 2 2 2 2" xfId="1585"/>
    <cellStyle name="Normal 4 3 2 2 2 3" xfId="1329"/>
    <cellStyle name="Normal 4 3 2 2 3" xfId="685"/>
    <cellStyle name="Normal 4 3 2 2 3 2" xfId="1467"/>
    <cellStyle name="Normal 4 3 2 2 4" xfId="969"/>
    <cellStyle name="Normal 4 3 2 2 4 2" xfId="1725"/>
    <cellStyle name="Normal 4 3 2 2 5" xfId="1095"/>
    <cellStyle name="Normal 4 3 2 2 5 2" xfId="1851"/>
    <cellStyle name="Normal 4 3 2 2 6" xfId="1212"/>
    <cellStyle name="Normal 4 3 2 2 7" xfId="1978"/>
    <cellStyle name="Normal 4 3 2 3" xfId="473"/>
    <cellStyle name="Normal 4 3 2 3 2" xfId="760"/>
    <cellStyle name="Normal 4 3 2 3 2 2" xfId="1539"/>
    <cellStyle name="Normal 4 3 2 3 3" xfId="1283"/>
    <cellStyle name="Normal 4 3 2 4" xfId="638"/>
    <cellStyle name="Normal 4 3 2 4 2" xfId="1421"/>
    <cellStyle name="Normal 4 3 2 5" xfId="968"/>
    <cellStyle name="Normal 4 3 2 5 2" xfId="1724"/>
    <cellStyle name="Normal 4 3 2 6" xfId="1094"/>
    <cellStyle name="Normal 4 3 2 6 2" xfId="1850"/>
    <cellStyle name="Normal 4 3 2 7" xfId="1211"/>
    <cellStyle name="Normal 4 3 2 8" xfId="1977"/>
    <cellStyle name="Normal 4 3 3" xfId="301"/>
    <cellStyle name="Normal 4 3 3 2" xfId="358"/>
    <cellStyle name="Normal 4 3 3 2 2" xfId="528"/>
    <cellStyle name="Normal 4 3 3 2 2 2" xfId="815"/>
    <cellStyle name="Normal 4 3 3 2 2 2 2" xfId="1594"/>
    <cellStyle name="Normal 4 3 3 2 2 3" xfId="1338"/>
    <cellStyle name="Normal 4 3 3 2 3" xfId="694"/>
    <cellStyle name="Normal 4 3 3 2 3 2" xfId="1476"/>
    <cellStyle name="Normal 4 3 3 2 4" xfId="971"/>
    <cellStyle name="Normal 4 3 3 2 4 2" xfId="1727"/>
    <cellStyle name="Normal 4 3 3 2 5" xfId="1097"/>
    <cellStyle name="Normal 4 3 3 2 5 2" xfId="1853"/>
    <cellStyle name="Normal 4 3 3 2 6" xfId="1214"/>
    <cellStyle name="Normal 4 3 3 2 7" xfId="1980"/>
    <cellStyle name="Normal 4 3 3 3" xfId="481"/>
    <cellStyle name="Normal 4 3 3 3 2" xfId="768"/>
    <cellStyle name="Normal 4 3 3 3 2 2" xfId="1547"/>
    <cellStyle name="Normal 4 3 3 3 3" xfId="1291"/>
    <cellStyle name="Normal 4 3 3 4" xfId="646"/>
    <cellStyle name="Normal 4 3 3 4 2" xfId="1429"/>
    <cellStyle name="Normal 4 3 3 5" xfId="970"/>
    <cellStyle name="Normal 4 3 3 5 2" xfId="1726"/>
    <cellStyle name="Normal 4 3 3 6" xfId="1096"/>
    <cellStyle name="Normal 4 3 3 6 2" xfId="1852"/>
    <cellStyle name="Normal 4 3 3 7" xfId="1213"/>
    <cellStyle name="Normal 4 3 3 8" xfId="1979"/>
    <cellStyle name="Normal 4 3 4" xfId="335"/>
    <cellStyle name="Normal 4 3 4 2" xfId="507"/>
    <cellStyle name="Normal 4 3 4 2 2" xfId="794"/>
    <cellStyle name="Normal 4 3 4 2 2 2" xfId="1573"/>
    <cellStyle name="Normal 4 3 4 2 3" xfId="1317"/>
    <cellStyle name="Normal 4 3 4 3" xfId="673"/>
    <cellStyle name="Normal 4 3 4 3 2" xfId="1455"/>
    <cellStyle name="Normal 4 3 4 4" xfId="972"/>
    <cellStyle name="Normal 4 3 4 4 2" xfId="1728"/>
    <cellStyle name="Normal 4 3 4 5" xfId="1098"/>
    <cellStyle name="Normal 4 3 4 5 2" xfId="1854"/>
    <cellStyle name="Normal 4 3 4 6" xfId="1215"/>
    <cellStyle name="Normal 4 3 4 7" xfId="1981"/>
    <cellStyle name="Normal 4 3 5" xfId="375"/>
    <cellStyle name="Normal 4 3 5 2" xfId="544"/>
    <cellStyle name="Normal 4 3 5 2 2" xfId="831"/>
    <cellStyle name="Normal 4 3 5 2 2 2" xfId="1610"/>
    <cellStyle name="Normal 4 3 5 2 3" xfId="1354"/>
    <cellStyle name="Normal 4 3 5 3" xfId="710"/>
    <cellStyle name="Normal 4 3 5 3 2" xfId="1491"/>
    <cellStyle name="Normal 4 3 5 4" xfId="973"/>
    <cellStyle name="Normal 4 3 5 4 2" xfId="1729"/>
    <cellStyle name="Normal 4 3 5 5" xfId="1099"/>
    <cellStyle name="Normal 4 3 5 5 2" xfId="1855"/>
    <cellStyle name="Normal 4 3 5 6" xfId="1216"/>
    <cellStyle name="Normal 4 3 5 7" xfId="1982"/>
    <cellStyle name="Normal 4 3 6" xfId="398"/>
    <cellStyle name="Normal 4 3 6 2" xfId="562"/>
    <cellStyle name="Normal 4 3 6 2 2" xfId="846"/>
    <cellStyle name="Normal 4 3 6 2 2 2" xfId="1625"/>
    <cellStyle name="Normal 4 3 6 2 3" xfId="1369"/>
    <cellStyle name="Normal 4 3 6 3" xfId="727"/>
    <cellStyle name="Normal 4 3 6 3 2" xfId="1507"/>
    <cellStyle name="Normal 4 3 6 4" xfId="974"/>
    <cellStyle name="Normal 4 3 6 4 2" xfId="1730"/>
    <cellStyle name="Normal 4 3 6 5" xfId="1100"/>
    <cellStyle name="Normal 4 3 6 5 2" xfId="1856"/>
    <cellStyle name="Normal 4 3 6 6" xfId="1217"/>
    <cellStyle name="Normal 4 3 6 7" xfId="1983"/>
    <cellStyle name="Normal 4 3 7" xfId="461"/>
    <cellStyle name="Normal 4 3 7 2" xfId="748"/>
    <cellStyle name="Normal 4 3 7 2 2" xfId="1527"/>
    <cellStyle name="Normal 4 3 7 3" xfId="1271"/>
    <cellStyle name="Normal 4 3 8" xfId="418"/>
    <cellStyle name="Normal 4 3 8 2" xfId="729"/>
    <cellStyle name="Normal 4 3 8 2 2" xfId="1509"/>
    <cellStyle name="Normal 4 3 8 3" xfId="1259"/>
    <cellStyle name="Normal 4 3 9" xfId="625"/>
    <cellStyle name="Normal 4 3 9 2" xfId="1409"/>
    <cellStyle name="Normal 4 4" xfId="261"/>
    <cellStyle name="Normal 4 4 2" xfId="274"/>
    <cellStyle name="Normal 4 5" xfId="276"/>
    <cellStyle name="Normal 4 6" xfId="439"/>
    <cellStyle name="Normal 4 7" xfId="403"/>
    <cellStyle name="Normal 4 8" xfId="573"/>
    <cellStyle name="Normal 5" xfId="241"/>
    <cellStyle name="Normal 5 2" xfId="262"/>
    <cellStyle name="Normal 5 2 2" xfId="285"/>
    <cellStyle name="Normal 5 2 3" xfId="382"/>
    <cellStyle name="Normal 5 2 3 2" xfId="548"/>
    <cellStyle name="Normal 5 2 3 2 2" xfId="835"/>
    <cellStyle name="Normal 5 2 3 2 2 2" xfId="1614"/>
    <cellStyle name="Normal 5 2 3 2 3" xfId="1358"/>
    <cellStyle name="Normal 5 2 3 3" xfId="714"/>
    <cellStyle name="Normal 5 2 3 3 2" xfId="1495"/>
    <cellStyle name="Normal 5 2 3 4" xfId="975"/>
    <cellStyle name="Normal 5 2 3 4 2" xfId="1731"/>
    <cellStyle name="Normal 5 2 3 5" xfId="1101"/>
    <cellStyle name="Normal 5 2 3 5 2" xfId="1857"/>
    <cellStyle name="Normal 5 2 3 6" xfId="1218"/>
    <cellStyle name="Normal 5 2 3 7" xfId="1984"/>
    <cellStyle name="Normal 5 2 4" xfId="422"/>
    <cellStyle name="Normal 5 2 5" xfId="605"/>
    <cellStyle name="Normal 5 3" xfId="279"/>
    <cellStyle name="Normal 5 3 2" xfId="340"/>
    <cellStyle name="Normal 5 3 2 2" xfId="511"/>
    <cellStyle name="Normal 5 3 2 2 2" xfId="798"/>
    <cellStyle name="Normal 5 3 2 2 2 2" xfId="1577"/>
    <cellStyle name="Normal 5 3 2 2 3" xfId="1321"/>
    <cellStyle name="Normal 5 3 2 3" xfId="677"/>
    <cellStyle name="Normal 5 3 2 3 2" xfId="1459"/>
    <cellStyle name="Normal 5 3 2 4" xfId="977"/>
    <cellStyle name="Normal 5 3 2 4 2" xfId="1733"/>
    <cellStyle name="Normal 5 3 2 5" xfId="1102"/>
    <cellStyle name="Normal 5 3 2 5 2" xfId="1858"/>
    <cellStyle name="Normal 5 3 2 6" xfId="1220"/>
    <cellStyle name="Normal 5 3 2 7" xfId="1985"/>
    <cellStyle name="Normal 5 3 3" xfId="465"/>
    <cellStyle name="Normal 5 3 3 2" xfId="752"/>
    <cellStyle name="Normal 5 3 3 2 2" xfId="1531"/>
    <cellStyle name="Normal 5 3 3 3" xfId="1275"/>
    <cellStyle name="Normal 5 3 4" xfId="630"/>
    <cellStyle name="Normal 5 3 4 2" xfId="1413"/>
    <cellStyle name="Normal 5 3 5" xfId="857"/>
    <cellStyle name="Normal 5 3 6" xfId="976"/>
    <cellStyle name="Normal 5 3 6 2" xfId="1732"/>
    <cellStyle name="Normal 5 3 7" xfId="1219"/>
    <cellStyle name="Normal 5 4" xfId="309"/>
    <cellStyle name="Normal 5 4 2" xfId="363"/>
    <cellStyle name="Normal 5 4 2 2" xfId="533"/>
    <cellStyle name="Normal 5 4 2 2 2" xfId="820"/>
    <cellStyle name="Normal 5 4 2 2 2 2" xfId="1599"/>
    <cellStyle name="Normal 5 4 2 2 3" xfId="1343"/>
    <cellStyle name="Normal 5 4 2 3" xfId="699"/>
    <cellStyle name="Normal 5 4 2 3 2" xfId="1481"/>
    <cellStyle name="Normal 5 4 2 4" xfId="979"/>
    <cellStyle name="Normal 5 4 2 4 2" xfId="1735"/>
    <cellStyle name="Normal 5 4 2 5" xfId="1104"/>
    <cellStyle name="Normal 5 4 2 5 2" xfId="1860"/>
    <cellStyle name="Normal 5 4 2 6" xfId="1222"/>
    <cellStyle name="Normal 5 4 2 7" xfId="1987"/>
    <cellStyle name="Normal 5 4 3" xfId="486"/>
    <cellStyle name="Normal 5 4 3 2" xfId="773"/>
    <cellStyle name="Normal 5 4 3 2 2" xfId="1552"/>
    <cellStyle name="Normal 5 4 3 3" xfId="1296"/>
    <cellStyle name="Normal 5 4 4" xfId="651"/>
    <cellStyle name="Normal 5 4 4 2" xfId="1434"/>
    <cellStyle name="Normal 5 4 5" xfId="978"/>
    <cellStyle name="Normal 5 4 5 2" xfId="1734"/>
    <cellStyle name="Normal 5 4 6" xfId="1103"/>
    <cellStyle name="Normal 5 4 6 2" xfId="1859"/>
    <cellStyle name="Normal 5 4 7" xfId="1221"/>
    <cellStyle name="Normal 5 4 8" xfId="1986"/>
    <cellStyle name="Normal 5 5" xfId="322"/>
    <cellStyle name="Normal 5 5 2" xfId="495"/>
    <cellStyle name="Normal 5 5 2 2" xfId="782"/>
    <cellStyle name="Normal 5 5 2 2 2" xfId="1561"/>
    <cellStyle name="Normal 5 5 2 3" xfId="1305"/>
    <cellStyle name="Normal 5 5 3" xfId="661"/>
    <cellStyle name="Normal 5 5 3 2" xfId="1443"/>
    <cellStyle name="Normal 5 5 4" xfId="980"/>
    <cellStyle name="Normal 5 5 4 2" xfId="1736"/>
    <cellStyle name="Normal 5 5 5" xfId="1105"/>
    <cellStyle name="Normal 5 5 5 2" xfId="1861"/>
    <cellStyle name="Normal 5 5 6" xfId="1223"/>
    <cellStyle name="Normal 5 5 7" xfId="1988"/>
    <cellStyle name="Normal 5 6" xfId="445"/>
    <cellStyle name="Normal 5 6 2" xfId="614"/>
    <cellStyle name="Normal 5 6 2 2" xfId="1399"/>
    <cellStyle name="Normal 5 6 3" xfId="981"/>
    <cellStyle name="Normal 5 6 3 2" xfId="1737"/>
    <cellStyle name="Normal 5 6 4" xfId="1106"/>
    <cellStyle name="Normal 5 6 4 2" xfId="1862"/>
    <cellStyle name="Normal 5 6 5" xfId="1224"/>
    <cellStyle name="Normal 5 6 6" xfId="1989"/>
    <cellStyle name="Normal 5 7" xfId="404"/>
    <cellStyle name="Normal 5 7 2" xfId="858"/>
    <cellStyle name="Normal 5 8" xfId="895"/>
    <cellStyle name="Normal 5 8 2" xfId="1651"/>
    <cellStyle name="Normal 6" xfId="242"/>
    <cellStyle name="Normal 6 10" xfId="411"/>
    <cellStyle name="Normal 6 11" xfId="626"/>
    <cellStyle name="Normal 6 12" xfId="896"/>
    <cellStyle name="Normal 6 12 2" xfId="1652"/>
    <cellStyle name="Normal 6 13" xfId="1016"/>
    <cellStyle name="Normal 6 13 2" xfId="1772"/>
    <cellStyle name="Normal 6 14" xfId="1896"/>
    <cellStyle name="Normal 6 2" xfId="243"/>
    <cellStyle name="Normal 6 2 2" xfId="286"/>
    <cellStyle name="Normal 6 2 2 2" xfId="586"/>
    <cellStyle name="Normal 6 2 2 3" xfId="848"/>
    <cellStyle name="Normal 6 2 3" xfId="323"/>
    <cellStyle name="Normal 6 2 3 2" xfId="496"/>
    <cellStyle name="Normal 6 2 3 2 2" xfId="783"/>
    <cellStyle name="Normal 6 2 3 2 2 2" xfId="1562"/>
    <cellStyle name="Normal 6 2 3 2 3" xfId="1306"/>
    <cellStyle name="Normal 6 2 3 3" xfId="662"/>
    <cellStyle name="Normal 6 2 3 3 2" xfId="1444"/>
    <cellStyle name="Normal 6 2 3 4" xfId="982"/>
    <cellStyle name="Normal 6 2 3 4 2" xfId="1738"/>
    <cellStyle name="Normal 6 2 3 5" xfId="1107"/>
    <cellStyle name="Normal 6 2 3 5 2" xfId="1863"/>
    <cellStyle name="Normal 6 2 3 6" xfId="1225"/>
    <cellStyle name="Normal 6 2 3 7" xfId="1990"/>
    <cellStyle name="Normal 6 2 4" xfId="446"/>
    <cellStyle name="Normal 6 2 4 2" xfId="615"/>
    <cellStyle name="Normal 6 2 4 2 2" xfId="1400"/>
    <cellStyle name="Normal 6 2 4 3" xfId="983"/>
    <cellStyle name="Normal 6 2 4 3 2" xfId="1739"/>
    <cellStyle name="Normal 6 2 4 4" xfId="1108"/>
    <cellStyle name="Normal 6 2 4 4 2" xfId="1864"/>
    <cellStyle name="Normal 6 2 4 5" xfId="1226"/>
    <cellStyle name="Normal 6 2 4 6" xfId="1991"/>
    <cellStyle name="Normal 6 2 5" xfId="432"/>
    <cellStyle name="Normal 6 2 6" xfId="565"/>
    <cellStyle name="Normal 6 2 6 2" xfId="596"/>
    <cellStyle name="Normal 6 2 6 2 2" xfId="1387"/>
    <cellStyle name="Normal 6 2 6 3" xfId="1371"/>
    <cellStyle name="Normal 6 2 7" xfId="656"/>
    <cellStyle name="Normal 6 3" xfId="263"/>
    <cellStyle name="Normal 6 3 2" xfId="330"/>
    <cellStyle name="Normal 6 3 2 2" xfId="502"/>
    <cellStyle name="Normal 6 3 2 2 2" xfId="789"/>
    <cellStyle name="Normal 6 3 2 2 2 2" xfId="1568"/>
    <cellStyle name="Normal 6 3 2 2 3" xfId="1312"/>
    <cellStyle name="Normal 6 3 2 3" xfId="668"/>
    <cellStyle name="Normal 6 3 2 3 2" xfId="1450"/>
    <cellStyle name="Normal 6 3 2 4" xfId="984"/>
    <cellStyle name="Normal 6 3 2 4 2" xfId="1740"/>
    <cellStyle name="Normal 6 3 2 5" xfId="1109"/>
    <cellStyle name="Normal 6 3 2 5 2" xfId="1865"/>
    <cellStyle name="Normal 6 3 2 6" xfId="1227"/>
    <cellStyle name="Normal 6 3 2 7" xfId="1992"/>
    <cellStyle name="Normal 6 3 3" xfId="456"/>
    <cellStyle name="Normal 6 3 3 2" xfId="620"/>
    <cellStyle name="Normal 6 3 3 2 2" xfId="1404"/>
    <cellStyle name="Normal 6 3 3 3" xfId="985"/>
    <cellStyle name="Normal 6 3 3 3 2" xfId="1741"/>
    <cellStyle name="Normal 6 3 3 4" xfId="1110"/>
    <cellStyle name="Normal 6 3 3 4 2" xfId="1866"/>
    <cellStyle name="Normal 6 3 3 5" xfId="1228"/>
    <cellStyle name="Normal 6 3 3 6" xfId="1993"/>
    <cellStyle name="Normal 6 3 4" xfId="433"/>
    <cellStyle name="Normal 6 4" xfId="280"/>
    <cellStyle name="Normal 6 4 2" xfId="341"/>
    <cellStyle name="Normal 6 4 2 2" xfId="512"/>
    <cellStyle name="Normal 6 4 2 2 2" xfId="799"/>
    <cellStyle name="Normal 6 4 2 2 2 2" xfId="1578"/>
    <cellStyle name="Normal 6 4 2 2 3" xfId="1322"/>
    <cellStyle name="Normal 6 4 2 3" xfId="678"/>
    <cellStyle name="Normal 6 4 2 3 2" xfId="1460"/>
    <cellStyle name="Normal 6 4 2 4" xfId="987"/>
    <cellStyle name="Normal 6 4 2 4 2" xfId="1743"/>
    <cellStyle name="Normal 6 4 2 5" xfId="1112"/>
    <cellStyle name="Normal 6 4 2 5 2" xfId="1868"/>
    <cellStyle name="Normal 6 4 2 6" xfId="1230"/>
    <cellStyle name="Normal 6 4 2 7" xfId="1995"/>
    <cellStyle name="Normal 6 4 3" xfId="466"/>
    <cellStyle name="Normal 6 4 3 2" xfId="753"/>
    <cellStyle name="Normal 6 4 3 2 2" xfId="1532"/>
    <cellStyle name="Normal 6 4 3 3" xfId="1276"/>
    <cellStyle name="Normal 6 4 4" xfId="631"/>
    <cellStyle name="Normal 6 4 4 2" xfId="1414"/>
    <cellStyle name="Normal 6 4 5" xfId="986"/>
    <cellStyle name="Normal 6 4 5 2" xfId="1742"/>
    <cellStyle name="Normal 6 4 6" xfId="1111"/>
    <cellStyle name="Normal 6 4 6 2" xfId="1867"/>
    <cellStyle name="Normal 6 4 7" xfId="1229"/>
    <cellStyle name="Normal 6 4 8" xfId="1994"/>
    <cellStyle name="Normal 6 5" xfId="302"/>
    <cellStyle name="Normal 6 5 2" xfId="359"/>
    <cellStyle name="Normal 6 5 2 2" xfId="529"/>
    <cellStyle name="Normal 6 5 2 2 2" xfId="816"/>
    <cellStyle name="Normal 6 5 2 2 2 2" xfId="1595"/>
    <cellStyle name="Normal 6 5 2 2 3" xfId="1339"/>
    <cellStyle name="Normal 6 5 2 3" xfId="695"/>
    <cellStyle name="Normal 6 5 2 3 2" xfId="1477"/>
    <cellStyle name="Normal 6 5 2 4" xfId="989"/>
    <cellStyle name="Normal 6 5 2 4 2" xfId="1745"/>
    <cellStyle name="Normal 6 5 2 5" xfId="1114"/>
    <cellStyle name="Normal 6 5 2 5 2" xfId="1870"/>
    <cellStyle name="Normal 6 5 2 6" xfId="1232"/>
    <cellStyle name="Normal 6 5 2 7" xfId="1997"/>
    <cellStyle name="Normal 6 5 3" xfId="482"/>
    <cellStyle name="Normal 6 5 3 2" xfId="769"/>
    <cellStyle name="Normal 6 5 3 2 2" xfId="1548"/>
    <cellStyle name="Normal 6 5 3 3" xfId="1292"/>
    <cellStyle name="Normal 6 5 4" xfId="647"/>
    <cellStyle name="Normal 6 5 4 2" xfId="1430"/>
    <cellStyle name="Normal 6 5 5" xfId="988"/>
    <cellStyle name="Normal 6 5 5 2" xfId="1744"/>
    <cellStyle name="Normal 6 5 6" xfId="1113"/>
    <cellStyle name="Normal 6 5 6 2" xfId="1869"/>
    <cellStyle name="Normal 6 5 7" xfId="1231"/>
    <cellStyle name="Normal 6 5 8" xfId="1996"/>
    <cellStyle name="Normal 6 6" xfId="310"/>
    <cellStyle name="Normal 6 6 2" xfId="364"/>
    <cellStyle name="Normal 6 6 2 2" xfId="534"/>
    <cellStyle name="Normal 6 6 2 2 2" xfId="821"/>
    <cellStyle name="Normal 6 6 2 2 2 2" xfId="1600"/>
    <cellStyle name="Normal 6 6 2 2 3" xfId="1344"/>
    <cellStyle name="Normal 6 6 2 3" xfId="700"/>
    <cellStyle name="Normal 6 6 2 3 2" xfId="1482"/>
    <cellStyle name="Normal 6 6 2 4" xfId="991"/>
    <cellStyle name="Normal 6 6 2 4 2" xfId="1747"/>
    <cellStyle name="Normal 6 6 2 5" xfId="1116"/>
    <cellStyle name="Normal 6 6 2 5 2" xfId="1872"/>
    <cellStyle name="Normal 6 6 2 6" xfId="1234"/>
    <cellStyle name="Normal 6 6 2 7" xfId="1999"/>
    <cellStyle name="Normal 6 6 3" xfId="487"/>
    <cellStyle name="Normal 6 6 3 2" xfId="774"/>
    <cellStyle name="Normal 6 6 3 2 2" xfId="1553"/>
    <cellStyle name="Normal 6 6 3 3" xfId="1297"/>
    <cellStyle name="Normal 6 6 4" xfId="652"/>
    <cellStyle name="Normal 6 6 4 2" xfId="1435"/>
    <cellStyle name="Normal 6 6 5" xfId="990"/>
    <cellStyle name="Normal 6 6 5 2" xfId="1746"/>
    <cellStyle name="Normal 6 6 6" xfId="1115"/>
    <cellStyle name="Normal 6 6 6 2" xfId="1871"/>
    <cellStyle name="Normal 6 6 7" xfId="1233"/>
    <cellStyle name="Normal 6 6 8" xfId="1998"/>
    <cellStyle name="Normal 6 7" xfId="376"/>
    <cellStyle name="Normal 6 7 2" xfId="545"/>
    <cellStyle name="Normal 6 7 2 2" xfId="832"/>
    <cellStyle name="Normal 6 7 2 2 2" xfId="1611"/>
    <cellStyle name="Normal 6 7 2 3" xfId="1355"/>
    <cellStyle name="Normal 6 7 3" xfId="711"/>
    <cellStyle name="Normal 6 7 3 2" xfId="1492"/>
    <cellStyle name="Normal 6 7 4" xfId="992"/>
    <cellStyle name="Normal 6 7 4 2" xfId="1748"/>
    <cellStyle name="Normal 6 7 5" xfId="1117"/>
    <cellStyle name="Normal 6 7 5 2" xfId="1873"/>
    <cellStyle name="Normal 6 7 6" xfId="1235"/>
    <cellStyle name="Normal 6 7 7" xfId="2000"/>
    <cellStyle name="Normal 6 8" xfId="393"/>
    <cellStyle name="Normal 6 8 2" xfId="557"/>
    <cellStyle name="Normal 6 8 2 2" xfId="841"/>
    <cellStyle name="Normal 6 8 2 2 2" xfId="1620"/>
    <cellStyle name="Normal 6 8 2 3" xfId="1364"/>
    <cellStyle name="Normal 6 8 3" xfId="722"/>
    <cellStyle name="Normal 6 8 3 2" xfId="1502"/>
    <cellStyle name="Normal 6 8 4" xfId="993"/>
    <cellStyle name="Normal 6 8 4 2" xfId="1749"/>
    <cellStyle name="Normal 6 8 5" xfId="1118"/>
    <cellStyle name="Normal 6 8 5 2" xfId="1874"/>
    <cellStyle name="Normal 6 8 6" xfId="1236"/>
    <cellStyle name="Normal 6 8 7" xfId="2001"/>
    <cellStyle name="Normal 6 9" xfId="405"/>
    <cellStyle name="Normal 7" xfId="244"/>
    <cellStyle name="Normal 7 10" xfId="447"/>
    <cellStyle name="Normal 7 10 2" xfId="616"/>
    <cellStyle name="Normal 7 10 2 2" xfId="1401"/>
    <cellStyle name="Normal 7 10 3" xfId="994"/>
    <cellStyle name="Normal 7 10 3 2" xfId="1750"/>
    <cellStyle name="Normal 7 10 4" xfId="1119"/>
    <cellStyle name="Normal 7 10 4 2" xfId="1875"/>
    <cellStyle name="Normal 7 10 5" xfId="1238"/>
    <cellStyle name="Normal 7 10 6" xfId="2002"/>
    <cellStyle name="Normal 7 11" xfId="408"/>
    <cellStyle name="Normal 7 12" xfId="576"/>
    <cellStyle name="Normal 7 12 2" xfId="595"/>
    <cellStyle name="Normal 7 12 2 2" xfId="1386"/>
    <cellStyle name="Normal 7 12 3" xfId="1376"/>
    <cellStyle name="Normal 7 13" xfId="731"/>
    <cellStyle name="Normal 7 13 2" xfId="879"/>
    <cellStyle name="Normal 7 14" xfId="897"/>
    <cellStyle name="Normal 7 14 2" xfId="1653"/>
    <cellStyle name="Normal 7 15" xfId="1017"/>
    <cellStyle name="Normal 7 15 2" xfId="1773"/>
    <cellStyle name="Normal 7 16" xfId="1237"/>
    <cellStyle name="Normal 7 17" xfId="1897"/>
    <cellStyle name="Normal 7 2" xfId="7"/>
    <cellStyle name="Normal 7 2 2" xfId="416"/>
    <cellStyle name="Normal 7 2 3" xfId="598"/>
    <cellStyle name="Normal 7 3" xfId="264"/>
    <cellStyle name="Normal 7 3 2" xfId="331"/>
    <cellStyle name="Normal 7 3 2 2" xfId="503"/>
    <cellStyle name="Normal 7 3 2 2 2" xfId="790"/>
    <cellStyle name="Normal 7 3 2 2 2 2" xfId="1569"/>
    <cellStyle name="Normal 7 3 2 2 3" xfId="1313"/>
    <cellStyle name="Normal 7 3 2 3" xfId="669"/>
    <cellStyle name="Normal 7 3 2 3 2" xfId="1451"/>
    <cellStyle name="Normal 7 3 2 4" xfId="995"/>
    <cellStyle name="Normal 7 3 2 4 2" xfId="1751"/>
    <cellStyle name="Normal 7 3 2 5" xfId="1120"/>
    <cellStyle name="Normal 7 3 2 5 2" xfId="1876"/>
    <cellStyle name="Normal 7 3 2 6" xfId="1239"/>
    <cellStyle name="Normal 7 3 2 7" xfId="2003"/>
    <cellStyle name="Normal 7 3 3" xfId="457"/>
    <cellStyle name="Normal 7 3 3 2" xfId="744"/>
    <cellStyle name="Normal 7 3 3 2 2" xfId="1523"/>
    <cellStyle name="Normal 7 3 3 3" xfId="1267"/>
    <cellStyle name="Normal 7 3 4" xfId="571"/>
    <cellStyle name="Normal 7 3 4 2" xfId="593"/>
    <cellStyle name="Normal 7 3 4 2 2" xfId="1384"/>
    <cellStyle name="Normal 7 3 4 3" xfId="1374"/>
    <cellStyle name="Normal 7 3 5" xfId="621"/>
    <cellStyle name="Normal 7 3 5 2" xfId="1405"/>
    <cellStyle name="Normal 7 3 6" xfId="716"/>
    <cellStyle name="Normal 7 4" xfId="281"/>
    <cellStyle name="Normal 7 4 2" xfId="342"/>
    <cellStyle name="Normal 7 4 2 2" xfId="513"/>
    <cellStyle name="Normal 7 4 2 2 2" xfId="800"/>
    <cellStyle name="Normal 7 4 2 2 2 2" xfId="1579"/>
    <cellStyle name="Normal 7 4 2 2 3" xfId="1323"/>
    <cellStyle name="Normal 7 4 2 3" xfId="679"/>
    <cellStyle name="Normal 7 4 2 3 2" xfId="1461"/>
    <cellStyle name="Normal 7 4 2 4" xfId="997"/>
    <cellStyle name="Normal 7 4 2 4 2" xfId="1753"/>
    <cellStyle name="Normal 7 4 2 5" xfId="1122"/>
    <cellStyle name="Normal 7 4 2 5 2" xfId="1878"/>
    <cellStyle name="Normal 7 4 2 6" xfId="1241"/>
    <cellStyle name="Normal 7 4 2 7" xfId="2005"/>
    <cellStyle name="Normal 7 4 3" xfId="467"/>
    <cellStyle name="Normal 7 4 3 2" xfId="754"/>
    <cellStyle name="Normal 7 4 3 2 2" xfId="1533"/>
    <cellStyle name="Normal 7 4 3 3" xfId="1277"/>
    <cellStyle name="Normal 7 4 4" xfId="632"/>
    <cellStyle name="Normal 7 4 4 2" xfId="1415"/>
    <cellStyle name="Normal 7 4 5" xfId="996"/>
    <cellStyle name="Normal 7 4 5 2" xfId="1752"/>
    <cellStyle name="Normal 7 4 6" xfId="1121"/>
    <cellStyle name="Normal 7 4 6 2" xfId="1877"/>
    <cellStyle name="Normal 7 4 7" xfId="1240"/>
    <cellStyle name="Normal 7 4 8" xfId="2004"/>
    <cellStyle name="Normal 7 5" xfId="303"/>
    <cellStyle name="Normal 7 5 2" xfId="360"/>
    <cellStyle name="Normal 7 5 2 2" xfId="530"/>
    <cellStyle name="Normal 7 5 2 2 2" xfId="817"/>
    <cellStyle name="Normal 7 5 2 2 2 2" xfId="1596"/>
    <cellStyle name="Normal 7 5 2 2 3" xfId="1340"/>
    <cellStyle name="Normal 7 5 2 3" xfId="696"/>
    <cellStyle name="Normal 7 5 2 3 2" xfId="1478"/>
    <cellStyle name="Normal 7 5 2 4" xfId="999"/>
    <cellStyle name="Normal 7 5 2 4 2" xfId="1755"/>
    <cellStyle name="Normal 7 5 2 5" xfId="1124"/>
    <cellStyle name="Normal 7 5 2 5 2" xfId="1880"/>
    <cellStyle name="Normal 7 5 2 6" xfId="1243"/>
    <cellStyle name="Normal 7 5 2 7" xfId="2007"/>
    <cellStyle name="Normal 7 5 3" xfId="483"/>
    <cellStyle name="Normal 7 5 3 2" xfId="770"/>
    <cellStyle name="Normal 7 5 3 2 2" xfId="1549"/>
    <cellStyle name="Normal 7 5 3 3" xfId="1293"/>
    <cellStyle name="Normal 7 5 4" xfId="648"/>
    <cellStyle name="Normal 7 5 4 2" xfId="1431"/>
    <cellStyle name="Normal 7 5 5" xfId="998"/>
    <cellStyle name="Normal 7 5 5 2" xfId="1754"/>
    <cellStyle name="Normal 7 5 6" xfId="1123"/>
    <cellStyle name="Normal 7 5 6 2" xfId="1879"/>
    <cellStyle name="Normal 7 5 7" xfId="1242"/>
    <cellStyle name="Normal 7 5 8" xfId="2006"/>
    <cellStyle name="Normal 7 6" xfId="311"/>
    <cellStyle name="Normal 7 6 2" xfId="365"/>
    <cellStyle name="Normal 7 6 2 2" xfId="535"/>
    <cellStyle name="Normal 7 6 2 2 2" xfId="822"/>
    <cellStyle name="Normal 7 6 2 2 2 2" xfId="1601"/>
    <cellStyle name="Normal 7 6 2 2 3" xfId="1345"/>
    <cellStyle name="Normal 7 6 2 3" xfId="701"/>
    <cellStyle name="Normal 7 6 2 3 2" xfId="1483"/>
    <cellStyle name="Normal 7 6 2 4" xfId="1001"/>
    <cellStyle name="Normal 7 6 2 4 2" xfId="1757"/>
    <cellStyle name="Normal 7 6 2 5" xfId="1126"/>
    <cellStyle name="Normal 7 6 2 5 2" xfId="1882"/>
    <cellStyle name="Normal 7 6 2 6" xfId="1245"/>
    <cellStyle name="Normal 7 6 2 7" xfId="2009"/>
    <cellStyle name="Normal 7 6 3" xfId="488"/>
    <cellStyle name="Normal 7 6 3 2" xfId="775"/>
    <cellStyle name="Normal 7 6 3 2 2" xfId="1554"/>
    <cellStyle name="Normal 7 6 3 3" xfId="1298"/>
    <cellStyle name="Normal 7 6 4" xfId="653"/>
    <cellStyle name="Normal 7 6 4 2" xfId="1436"/>
    <cellStyle name="Normal 7 6 5" xfId="1000"/>
    <cellStyle name="Normal 7 6 5 2" xfId="1756"/>
    <cellStyle name="Normal 7 6 6" xfId="1125"/>
    <cellStyle name="Normal 7 6 6 2" xfId="1881"/>
    <cellStyle name="Normal 7 6 7" xfId="1244"/>
    <cellStyle name="Normal 7 6 8" xfId="2008"/>
    <cellStyle name="Normal 7 7" xfId="324"/>
    <cellStyle name="Normal 7 7 2" xfId="497"/>
    <cellStyle name="Normal 7 7 2 2" xfId="784"/>
    <cellStyle name="Normal 7 7 2 2 2" xfId="1563"/>
    <cellStyle name="Normal 7 7 2 3" xfId="1307"/>
    <cellStyle name="Normal 7 7 3" xfId="663"/>
    <cellStyle name="Normal 7 7 3 2" xfId="1445"/>
    <cellStyle name="Normal 7 7 4" xfId="1002"/>
    <cellStyle name="Normal 7 7 4 2" xfId="1758"/>
    <cellStyle name="Normal 7 7 5" xfId="1127"/>
    <cellStyle name="Normal 7 7 5 2" xfId="1883"/>
    <cellStyle name="Normal 7 7 6" xfId="1246"/>
    <cellStyle name="Normal 7 7 7" xfId="2010"/>
    <cellStyle name="Normal 7 8" xfId="377"/>
    <cellStyle name="Normal 7 8 2" xfId="546"/>
    <cellStyle name="Normal 7 8 2 2" xfId="833"/>
    <cellStyle name="Normal 7 8 2 2 2" xfId="1612"/>
    <cellStyle name="Normal 7 8 2 3" xfId="1356"/>
    <cellStyle name="Normal 7 8 3" xfId="712"/>
    <cellStyle name="Normal 7 8 3 2" xfId="1493"/>
    <cellStyle name="Normal 7 8 4" xfId="1003"/>
    <cellStyle name="Normal 7 8 4 2" xfId="1759"/>
    <cellStyle name="Normal 7 8 5" xfId="1128"/>
    <cellStyle name="Normal 7 8 5 2" xfId="1884"/>
    <cellStyle name="Normal 7 8 6" xfId="1247"/>
    <cellStyle name="Normal 7 8 7" xfId="2011"/>
    <cellStyle name="Normal 7 9" xfId="394"/>
    <cellStyle name="Normal 7 9 2" xfId="558"/>
    <cellStyle name="Normal 7 9 2 2" xfId="842"/>
    <cellStyle name="Normal 7 9 2 2 2" xfId="1621"/>
    <cellStyle name="Normal 7 9 2 3" xfId="1365"/>
    <cellStyle name="Normal 7 9 3" xfId="723"/>
    <cellStyle name="Normal 7 9 3 2" xfId="1503"/>
    <cellStyle name="Normal 7 9 4" xfId="1004"/>
    <cellStyle name="Normal 7 9 4 2" xfId="1760"/>
    <cellStyle name="Normal 7 9 5" xfId="1129"/>
    <cellStyle name="Normal 7 9 5 2" xfId="1885"/>
    <cellStyle name="Normal 7 9 6" xfId="1248"/>
    <cellStyle name="Normal 7 9 7" xfId="2012"/>
    <cellStyle name="Normal 8" xfId="245"/>
    <cellStyle name="Normal 8 2" xfId="448"/>
    <cellStyle name="Normal 8 2 2" xfId="406"/>
    <cellStyle name="Normal 8 2 3" xfId="718"/>
    <cellStyle name="Normal 8 2 3 2" xfId="1498"/>
    <cellStyle name="Normal 8 3" xfId="434"/>
    <cellStyle name="Normal 8 3 2" xfId="849"/>
    <cellStyle name="Normal 8 3 2 2" xfId="1627"/>
    <cellStyle name="Normal 8 4" xfId="890"/>
    <cellStyle name="Normal 8 4 2" xfId="1649"/>
    <cellStyle name="Normal 8 5" xfId="1909"/>
    <cellStyle name="Normal 9" xfId="246"/>
    <cellStyle name="Normal 9 2" xfId="449"/>
    <cellStyle name="Normal 9 3" xfId="435"/>
    <cellStyle name="Normal 9 4" xfId="608"/>
    <cellStyle name="Normal 9 5" xfId="891"/>
    <cellStyle name="Note 2" xfId="436"/>
    <cellStyle name="Note 2 2" xfId="584"/>
    <cellStyle name="Note 2 2 2" xfId="856"/>
    <cellStyle name="Note 2 2 2 2" xfId="1632"/>
    <cellStyle name="Note 2 2 3" xfId="1379"/>
    <cellStyle name="Note 2 3" xfId="609"/>
    <cellStyle name="Note 2 3 2" xfId="1395"/>
    <cellStyle name="Note 2 4" xfId="1005"/>
    <cellStyle name="Note 2 4 2" xfId="1761"/>
    <cellStyle name="Note 2 5" xfId="1023"/>
    <cellStyle name="Note 2 5 2" xfId="1779"/>
    <cellStyle name="Note 2 6" xfId="1249"/>
    <cellStyle name="Note 2 7" xfId="1903"/>
    <cellStyle name="Percent 2" xfId="247"/>
    <cellStyle name="Percent 3" xfId="252"/>
    <cellStyle name="Percent 3 2" xfId="325"/>
    <cellStyle name="Percent 4" xfId="292"/>
    <cellStyle name="Percent 5" xfId="294"/>
    <cellStyle name="Percent 5 2" xfId="351"/>
    <cellStyle name="Percent 5 2 2" xfId="521"/>
    <cellStyle name="Percent 5 2 2 2" xfId="808"/>
    <cellStyle name="Percent 5 2 2 2 2" xfId="1587"/>
    <cellStyle name="Percent 5 2 2 3" xfId="1331"/>
    <cellStyle name="Percent 5 2 3" xfId="687"/>
    <cellStyle name="Percent 5 2 3 2" xfId="1469"/>
    <cellStyle name="Percent 5 2 4" xfId="1007"/>
    <cellStyle name="Percent 5 2 4 2" xfId="1763"/>
    <cellStyle name="Percent 5 2 5" xfId="1131"/>
    <cellStyle name="Percent 5 2 5 2" xfId="1887"/>
    <cellStyle name="Percent 5 2 6" xfId="1251"/>
    <cellStyle name="Percent 5 2 7" xfId="2014"/>
    <cellStyle name="Percent 5 3" xfId="475"/>
    <cellStyle name="Percent 5 3 2" xfId="762"/>
    <cellStyle name="Percent 5 3 2 2" xfId="1541"/>
    <cellStyle name="Percent 5 3 3" xfId="1285"/>
    <cellStyle name="Percent 5 4" xfId="640"/>
    <cellStyle name="Percent 5 4 2" xfId="1423"/>
    <cellStyle name="Percent 5 5" xfId="1006"/>
    <cellStyle name="Percent 5 5 2" xfId="1762"/>
    <cellStyle name="Percent 5 6" xfId="1130"/>
    <cellStyle name="Percent 5 6 2" xfId="1886"/>
    <cellStyle name="Percent 5 7" xfId="1250"/>
    <cellStyle name="Percent 5 8" xfId="2013"/>
    <cellStyle name="Percent 6" xfId="336"/>
    <cellStyle name="Row_Headings" xfId="273"/>
    <cellStyle name="Style1" xfId="564"/>
    <cellStyle name="Style2" xfId="431"/>
    <cellStyle name="Style3" xfId="574"/>
    <cellStyle name="Style4" xfId="419"/>
    <cellStyle name="Style5" xfId="420"/>
  </cellStyles>
  <dxfs count="133">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theme="0"/>
      </font>
      <fill>
        <patternFill>
          <bgColor rgb="FF6BAEE7"/>
        </patternFill>
      </fill>
    </dxf>
    <dxf>
      <font>
        <color rgb="FF000080"/>
      </font>
      <fill>
        <patternFill>
          <bgColor rgb="FFBDD7E7"/>
        </patternFill>
      </fill>
    </dxf>
    <dxf>
      <font>
        <color theme="0"/>
      </font>
      <fill>
        <patternFill>
          <bgColor rgb="FF3182BD"/>
        </patternFill>
      </fill>
    </dxf>
    <dxf>
      <font>
        <color rgb="FF000080"/>
      </font>
      <fill>
        <patternFill>
          <bgColor theme="0" tint="-0.24994659260841701"/>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ill>
        <patternFill>
          <bgColor rgb="FFD9D9D9"/>
        </patternFill>
      </fill>
    </dxf>
  </dxfs>
  <tableStyles count="0" defaultTableStyle="TableStyleMedium9" defaultPivotStyle="PivotStyleLight16"/>
  <colors>
    <mruColors>
      <color rgb="FF000080"/>
      <color rgb="FF3182BD"/>
      <color rgb="FF6BAEE7"/>
      <color rgb="FF7F7F7F"/>
      <color rgb="FFF5F5F5"/>
      <color rgb="FFBDD7E7"/>
      <color rgb="FFDDECFF"/>
      <color rgb="FF80C1F1"/>
      <color rgb="FFD9EAFF"/>
      <color rgb="FFA8D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
          <c:w val="0.8064412144702926"/>
          <c:h val="1"/>
        </c:manualLayout>
      </c:layout>
      <c:barChart>
        <c:barDir val="bar"/>
        <c:grouping val="clustered"/>
        <c:varyColors val="1"/>
        <c:ser>
          <c:idx val="0"/>
          <c:order val="0"/>
          <c:invertIfNegative val="0"/>
          <c:dPt>
            <c:idx val="0"/>
            <c:invertIfNegative val="0"/>
            <c:bubble3D val="0"/>
            <c:spPr>
              <a:solidFill>
                <a:srgbClr val="6BAEE7"/>
              </a:solidFill>
            </c:spPr>
            <c:extLst>
              <c:ext xmlns:c16="http://schemas.microsoft.com/office/drawing/2014/chart" uri="{C3380CC4-5D6E-409C-BE32-E72D297353CC}">
                <c16:uniqueId val="{00000000-4543-42F3-ABBF-EAEEE068F400}"/>
              </c:ext>
            </c:extLst>
          </c:dPt>
          <c:dPt>
            <c:idx val="1"/>
            <c:invertIfNegative val="0"/>
            <c:bubble3D val="0"/>
            <c:spPr>
              <a:solidFill>
                <a:srgbClr val="FF0000"/>
              </a:solidFill>
            </c:spPr>
            <c:extLst>
              <c:ext xmlns:c16="http://schemas.microsoft.com/office/drawing/2014/chart" uri="{C3380CC4-5D6E-409C-BE32-E72D297353CC}">
                <c16:uniqueId val="{00000001-4543-42F3-ABBF-EAEEE068F400}"/>
              </c:ext>
            </c:extLst>
          </c:dPt>
          <c:dLbls>
            <c:dLbl>
              <c:idx val="0"/>
              <c:numFmt formatCode="#,##0" sourceLinked="0"/>
              <c:spPr/>
              <c:txPr>
                <a:bodyPr/>
                <a:lstStyle/>
                <a:p>
                  <a:pPr>
                    <a:defRPr sz="680" b="0">
                      <a:solidFill>
                        <a:srgbClr val="6BAEE7"/>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4543-42F3-ABBF-EAEEE068F400}"/>
                </c:ext>
              </c:extLst>
            </c:dLbl>
            <c:dLbl>
              <c:idx val="1"/>
              <c:numFmt formatCode="#,##0" sourceLinked="0"/>
              <c:spPr/>
              <c:txPr>
                <a:bodyPr/>
                <a:lstStyle/>
                <a:p>
                  <a:pPr>
                    <a:defRPr sz="680" b="0">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4543-42F3-ABBF-EAEEE068F400}"/>
                </c:ext>
              </c:extLst>
            </c:dLbl>
            <c:numFmt formatCode="#,##0" sourceLinked="0"/>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Controls!$W$25:$W$26</c:f>
              <c:numCache>
                <c:formatCode>0.0</c:formatCode>
                <c:ptCount val="2"/>
                <c:pt idx="0">
                  <c:v>262.85143902844783</c:v>
                </c:pt>
                <c:pt idx="1">
                  <c:v>289.74430737654916</c:v>
                </c:pt>
              </c:numCache>
            </c:numRef>
          </c:val>
          <c:extLst>
            <c:ext xmlns:c16="http://schemas.microsoft.com/office/drawing/2014/chart" uri="{C3380CC4-5D6E-409C-BE32-E72D297353CC}">
              <c16:uniqueId val="{00000002-4543-42F3-ABBF-EAEEE068F400}"/>
            </c:ext>
          </c:extLst>
        </c:ser>
        <c:dLbls>
          <c:showLegendKey val="0"/>
          <c:showVal val="0"/>
          <c:showCatName val="0"/>
          <c:showSerName val="0"/>
          <c:showPercent val="0"/>
          <c:showBubbleSize val="0"/>
        </c:dLbls>
        <c:gapWidth val="30"/>
        <c:axId val="183795072"/>
        <c:axId val="183817344"/>
      </c:barChart>
      <c:catAx>
        <c:axId val="183795072"/>
        <c:scaling>
          <c:orientation val="minMax"/>
        </c:scaling>
        <c:delete val="1"/>
        <c:axPos val="l"/>
        <c:numFmt formatCode="General" sourceLinked="1"/>
        <c:majorTickMark val="out"/>
        <c:minorTickMark val="none"/>
        <c:tickLblPos val="none"/>
        <c:crossAx val="183817344"/>
        <c:crosses val="autoZero"/>
        <c:auto val="1"/>
        <c:lblAlgn val="ctr"/>
        <c:lblOffset val="100"/>
        <c:noMultiLvlLbl val="0"/>
      </c:catAx>
      <c:valAx>
        <c:axId val="183817344"/>
        <c:scaling>
          <c:orientation val="minMax"/>
          <c:max val="520"/>
          <c:min val="0"/>
        </c:scaling>
        <c:delete val="1"/>
        <c:axPos val="b"/>
        <c:numFmt formatCode="0.0" sourceLinked="1"/>
        <c:majorTickMark val="out"/>
        <c:minorTickMark val="none"/>
        <c:tickLblPos val="none"/>
        <c:crossAx val="183795072"/>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
          <c:w val="0.83105361757106611"/>
          <c:h val="1"/>
        </c:manualLayout>
      </c:layout>
      <c:barChart>
        <c:barDir val="bar"/>
        <c:grouping val="clustered"/>
        <c:varyColors val="1"/>
        <c:ser>
          <c:idx val="0"/>
          <c:order val="0"/>
          <c:invertIfNegative val="0"/>
          <c:dPt>
            <c:idx val="0"/>
            <c:invertIfNegative val="0"/>
            <c:bubble3D val="0"/>
            <c:spPr>
              <a:solidFill>
                <a:srgbClr val="6BAEE7"/>
              </a:solidFill>
            </c:spPr>
            <c:extLst>
              <c:ext xmlns:c16="http://schemas.microsoft.com/office/drawing/2014/chart" uri="{C3380CC4-5D6E-409C-BE32-E72D297353CC}">
                <c16:uniqueId val="{00000000-575D-4024-8AD8-A9EB054798ED}"/>
              </c:ext>
            </c:extLst>
          </c:dPt>
          <c:dPt>
            <c:idx val="1"/>
            <c:invertIfNegative val="0"/>
            <c:bubble3D val="0"/>
            <c:spPr>
              <a:solidFill>
                <a:srgbClr val="FF0000"/>
              </a:solidFill>
            </c:spPr>
            <c:extLst>
              <c:ext xmlns:c16="http://schemas.microsoft.com/office/drawing/2014/chart" uri="{C3380CC4-5D6E-409C-BE32-E72D297353CC}">
                <c16:uniqueId val="{00000001-575D-4024-8AD8-A9EB054798ED}"/>
              </c:ext>
            </c:extLst>
          </c:dPt>
          <c:dLbls>
            <c:dLbl>
              <c:idx val="0"/>
              <c:numFmt formatCode="#,##0.0" sourceLinked="0"/>
              <c:spPr/>
              <c:txPr>
                <a:bodyPr/>
                <a:lstStyle/>
                <a:p>
                  <a:pPr>
                    <a:defRPr sz="680" b="0">
                      <a:solidFill>
                        <a:srgbClr val="6BAEE7"/>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575D-4024-8AD8-A9EB054798ED}"/>
                </c:ext>
              </c:extLst>
            </c:dLbl>
            <c:dLbl>
              <c:idx val="1"/>
              <c:numFmt formatCode="#,##0.0" sourceLinked="0"/>
              <c:spPr/>
              <c:txPr>
                <a:bodyPr/>
                <a:lstStyle/>
                <a:p>
                  <a:pPr>
                    <a:defRPr sz="680" b="0">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575D-4024-8AD8-A9EB054798ED}"/>
                </c:ext>
              </c:extLst>
            </c:dLbl>
            <c:numFmt formatCode="#,##0.0" sourceLinked="0"/>
            <c:spPr>
              <a:noFill/>
              <a:ln>
                <a:noFill/>
              </a:ln>
              <a:effectLst/>
            </c:spPr>
            <c:txPr>
              <a:bodyPr/>
              <a:lstStyle/>
              <a:p>
                <a:pPr>
                  <a:defRPr sz="680" b="1">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Controls!$Y$27:$Y$28</c:f>
              <c:numCache>
                <c:formatCode>0.0</c:formatCode>
                <c:ptCount val="2"/>
                <c:pt idx="0">
                  <c:v>32.377049180327901</c:v>
                </c:pt>
                <c:pt idx="1">
                  <c:v>26.469725129609699</c:v>
                </c:pt>
              </c:numCache>
            </c:numRef>
          </c:val>
          <c:extLst>
            <c:ext xmlns:c16="http://schemas.microsoft.com/office/drawing/2014/chart" uri="{C3380CC4-5D6E-409C-BE32-E72D297353CC}">
              <c16:uniqueId val="{00000002-575D-4024-8AD8-A9EB054798ED}"/>
            </c:ext>
          </c:extLst>
        </c:ser>
        <c:dLbls>
          <c:showLegendKey val="0"/>
          <c:showVal val="0"/>
          <c:showCatName val="0"/>
          <c:showSerName val="0"/>
          <c:showPercent val="0"/>
          <c:showBubbleSize val="0"/>
        </c:dLbls>
        <c:gapWidth val="30"/>
        <c:axId val="184919168"/>
        <c:axId val="184920704"/>
      </c:barChart>
      <c:catAx>
        <c:axId val="184919168"/>
        <c:scaling>
          <c:orientation val="minMax"/>
        </c:scaling>
        <c:delete val="1"/>
        <c:axPos val="l"/>
        <c:numFmt formatCode="General" sourceLinked="1"/>
        <c:majorTickMark val="out"/>
        <c:minorTickMark val="none"/>
        <c:tickLblPos val="none"/>
        <c:crossAx val="184920704"/>
        <c:crosses val="autoZero"/>
        <c:auto val="1"/>
        <c:lblAlgn val="ctr"/>
        <c:lblOffset val="100"/>
        <c:noMultiLvlLbl val="0"/>
      </c:catAx>
      <c:valAx>
        <c:axId val="184920704"/>
        <c:scaling>
          <c:orientation val="minMax"/>
          <c:max val="35"/>
          <c:min val="0"/>
        </c:scaling>
        <c:delete val="1"/>
        <c:axPos val="b"/>
        <c:numFmt formatCode="0.0" sourceLinked="1"/>
        <c:majorTickMark val="out"/>
        <c:minorTickMark val="none"/>
        <c:tickLblPos val="none"/>
        <c:crossAx val="184919168"/>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
          <c:w val="0.81464534883720929"/>
          <c:h val="1"/>
        </c:manualLayout>
      </c:layout>
      <c:barChart>
        <c:barDir val="bar"/>
        <c:grouping val="clustered"/>
        <c:varyColors val="1"/>
        <c:ser>
          <c:idx val="0"/>
          <c:order val="0"/>
          <c:invertIfNegative val="0"/>
          <c:dPt>
            <c:idx val="0"/>
            <c:invertIfNegative val="0"/>
            <c:bubble3D val="0"/>
            <c:spPr>
              <a:solidFill>
                <a:srgbClr val="6BAEE7"/>
              </a:solidFill>
            </c:spPr>
            <c:extLst>
              <c:ext xmlns:c16="http://schemas.microsoft.com/office/drawing/2014/chart" uri="{C3380CC4-5D6E-409C-BE32-E72D297353CC}">
                <c16:uniqueId val="{00000000-8E83-48DC-B7A2-3A2628E4C658}"/>
              </c:ext>
            </c:extLst>
          </c:dPt>
          <c:dPt>
            <c:idx val="1"/>
            <c:invertIfNegative val="0"/>
            <c:bubble3D val="0"/>
            <c:spPr>
              <a:solidFill>
                <a:srgbClr val="FF0000"/>
              </a:solidFill>
            </c:spPr>
            <c:extLst>
              <c:ext xmlns:c16="http://schemas.microsoft.com/office/drawing/2014/chart" uri="{C3380CC4-5D6E-409C-BE32-E72D297353CC}">
                <c16:uniqueId val="{00000001-8E83-48DC-B7A2-3A2628E4C658}"/>
              </c:ext>
            </c:extLst>
          </c:dPt>
          <c:dLbls>
            <c:dLbl>
              <c:idx val="0"/>
              <c:spPr/>
              <c:txPr>
                <a:bodyPr/>
                <a:lstStyle/>
                <a:p>
                  <a:pPr>
                    <a:defRPr sz="680" b="0">
                      <a:solidFill>
                        <a:srgbClr val="6BAEE7"/>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8E83-48DC-B7A2-3A2628E4C658}"/>
                </c:ext>
              </c:extLst>
            </c:dLbl>
            <c:dLbl>
              <c:idx val="1"/>
              <c:spPr/>
              <c:txPr>
                <a:bodyPr/>
                <a:lstStyle/>
                <a:p>
                  <a:pPr>
                    <a:defRPr sz="680" b="0">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8E83-48DC-B7A2-3A2628E4C658}"/>
                </c:ext>
              </c:extLst>
            </c:dLbl>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Controls!$Y$35:$Y$36</c:f>
              <c:numCache>
                <c:formatCode>0.0</c:formatCode>
                <c:ptCount val="2"/>
                <c:pt idx="0">
                  <c:v>1.6592822666666667</c:v>
                </c:pt>
                <c:pt idx="1">
                  <c:v>1.5926115822996563</c:v>
                </c:pt>
              </c:numCache>
            </c:numRef>
          </c:val>
          <c:extLst>
            <c:ext xmlns:c16="http://schemas.microsoft.com/office/drawing/2014/chart" uri="{C3380CC4-5D6E-409C-BE32-E72D297353CC}">
              <c16:uniqueId val="{00000002-8E83-48DC-B7A2-3A2628E4C658}"/>
            </c:ext>
          </c:extLst>
        </c:ser>
        <c:dLbls>
          <c:showLegendKey val="0"/>
          <c:showVal val="0"/>
          <c:showCatName val="0"/>
          <c:showSerName val="0"/>
          <c:showPercent val="0"/>
          <c:showBubbleSize val="0"/>
        </c:dLbls>
        <c:gapWidth val="30"/>
        <c:axId val="184946048"/>
        <c:axId val="184947840"/>
      </c:barChart>
      <c:catAx>
        <c:axId val="184946048"/>
        <c:scaling>
          <c:orientation val="minMax"/>
        </c:scaling>
        <c:delete val="1"/>
        <c:axPos val="l"/>
        <c:numFmt formatCode="General" sourceLinked="1"/>
        <c:majorTickMark val="out"/>
        <c:minorTickMark val="none"/>
        <c:tickLblPos val="none"/>
        <c:crossAx val="184947840"/>
        <c:crosses val="autoZero"/>
        <c:auto val="1"/>
        <c:lblAlgn val="ctr"/>
        <c:lblOffset val="100"/>
        <c:noMultiLvlLbl val="0"/>
      </c:catAx>
      <c:valAx>
        <c:axId val="184947840"/>
        <c:scaling>
          <c:orientation val="minMax"/>
          <c:max val="3.4"/>
          <c:min val="0"/>
        </c:scaling>
        <c:delete val="1"/>
        <c:axPos val="b"/>
        <c:numFmt formatCode="0.0" sourceLinked="1"/>
        <c:majorTickMark val="out"/>
        <c:minorTickMark val="none"/>
        <c:tickLblPos val="none"/>
        <c:crossAx val="184946048"/>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0032880297027179"/>
          <c:w val="1"/>
          <c:h val="0.89293565577030143"/>
        </c:manualLayout>
      </c:layout>
      <c:lineChart>
        <c:grouping val="standard"/>
        <c:varyColors val="0"/>
        <c:ser>
          <c:idx val="2"/>
          <c:order val="0"/>
          <c:tx>
            <c:v>Wales</c:v>
          </c:tx>
          <c:spPr>
            <a:ln w="22225">
              <a:solidFill>
                <a:srgbClr val="FF0000"/>
              </a:solidFill>
            </a:ln>
          </c:spPr>
          <c:marker>
            <c:symbol val="none"/>
          </c:marker>
          <c:val>
            <c:numRef>
              <c:f>Controls!$P$24:$Y$24</c:f>
              <c:numCache>
                <c:formatCode>0.0</c:formatCode>
                <c:ptCount val="10"/>
                <c:pt idx="0">
                  <c:v>48.342081679682494</c:v>
                </c:pt>
                <c:pt idx="1">
                  <c:v>46.25110261687739</c:v>
                </c:pt>
                <c:pt idx="2">
                  <c:v>49.81938118423119</c:v>
                </c:pt>
                <c:pt idx="3">
                  <c:v>45.158540743266279</c:v>
                </c:pt>
                <c:pt idx="4">
                  <c:v>40.546369518332135</c:v>
                </c:pt>
                <c:pt idx="5">
                  <c:v>43.829923273657286</c:v>
                </c:pt>
                <c:pt idx="6">
                  <c:v>41.12952731737262</c:v>
                </c:pt>
                <c:pt idx="7">
                  <c:v>40.490162236796685</c:v>
                </c:pt>
                <c:pt idx="8">
                  <c:v>39.433040078201373</c:v>
                </c:pt>
                <c:pt idx="9">
                  <c:v>40.978110826267006</c:v>
                </c:pt>
              </c:numCache>
            </c:numRef>
          </c:val>
          <c:smooth val="0"/>
          <c:extLst>
            <c:ext xmlns:c16="http://schemas.microsoft.com/office/drawing/2014/chart" uri="{C3380CC4-5D6E-409C-BE32-E72D297353CC}">
              <c16:uniqueId val="{00000000-D0C2-4D6D-882E-886E08BE8C69}"/>
            </c:ext>
          </c:extLst>
        </c:ser>
        <c:ser>
          <c:idx val="1"/>
          <c:order val="1"/>
          <c:tx>
            <c:v>LA</c:v>
          </c:tx>
          <c:spPr>
            <a:ln w="22225">
              <a:solidFill>
                <a:srgbClr val="6BAEE7"/>
              </a:solidFill>
            </a:ln>
          </c:spPr>
          <c:marker>
            <c:symbol val="none"/>
          </c:marker>
          <c:val>
            <c:numRef>
              <c:f>Controls!$P$23:$Y$23</c:f>
              <c:numCache>
                <c:formatCode>0.0</c:formatCode>
                <c:ptCount val="10"/>
                <c:pt idx="0">
                  <c:v>44.29530201342282</c:v>
                </c:pt>
                <c:pt idx="1">
                  <c:v>54.193548387096783</c:v>
                </c:pt>
                <c:pt idx="2">
                  <c:v>60.093896713615024</c:v>
                </c:pt>
                <c:pt idx="3">
                  <c:v>64.38356164383562</c:v>
                </c:pt>
                <c:pt idx="4">
                  <c:v>47.014925373134332</c:v>
                </c:pt>
                <c:pt idx="5">
                  <c:v>60</c:v>
                </c:pt>
                <c:pt idx="6">
                  <c:v>0</c:v>
                </c:pt>
                <c:pt idx="7">
                  <c:v>37.878787878787875</c:v>
                </c:pt>
                <c:pt idx="8">
                  <c:v>59.677419354838712</c:v>
                </c:pt>
                <c:pt idx="9">
                  <c:v>41.304347826086953</c:v>
                </c:pt>
              </c:numCache>
            </c:numRef>
          </c:val>
          <c:smooth val="0"/>
          <c:extLst>
            <c:ext xmlns:c16="http://schemas.microsoft.com/office/drawing/2014/chart" uri="{C3380CC4-5D6E-409C-BE32-E72D297353CC}">
              <c16:uniqueId val="{00000001-D0C2-4D6D-882E-886E08BE8C69}"/>
            </c:ext>
          </c:extLst>
        </c:ser>
        <c:dLbls>
          <c:showLegendKey val="0"/>
          <c:showVal val="0"/>
          <c:showCatName val="0"/>
          <c:showSerName val="0"/>
          <c:showPercent val="0"/>
          <c:showBubbleSize val="0"/>
        </c:dLbls>
        <c:smooth val="0"/>
        <c:axId val="184999296"/>
        <c:axId val="185005184"/>
      </c:lineChart>
      <c:catAx>
        <c:axId val="184999296"/>
        <c:scaling>
          <c:orientation val="minMax"/>
        </c:scaling>
        <c:delete val="1"/>
        <c:axPos val="b"/>
        <c:majorTickMark val="out"/>
        <c:minorTickMark val="none"/>
        <c:tickLblPos val="none"/>
        <c:crossAx val="185005184"/>
        <c:crosses val="autoZero"/>
        <c:auto val="1"/>
        <c:lblAlgn val="ctr"/>
        <c:lblOffset val="100"/>
        <c:noMultiLvlLbl val="0"/>
      </c:catAx>
      <c:valAx>
        <c:axId val="185005184"/>
        <c:scaling>
          <c:orientation val="minMax"/>
          <c:max val="70"/>
          <c:min val="0"/>
        </c:scaling>
        <c:delete val="1"/>
        <c:axPos val="l"/>
        <c:numFmt formatCode="0.0" sourceLinked="1"/>
        <c:majorTickMark val="out"/>
        <c:minorTickMark val="none"/>
        <c:tickLblPos val="none"/>
        <c:crossAx val="184999296"/>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6.0185185185185147E-2"/>
          <c:w val="1"/>
          <c:h val="0.89814814814814814"/>
        </c:manualLayout>
      </c:layout>
      <c:lineChart>
        <c:grouping val="standard"/>
        <c:varyColors val="0"/>
        <c:ser>
          <c:idx val="0"/>
          <c:order val="0"/>
          <c:spPr>
            <a:ln w="22225">
              <a:solidFill>
                <a:srgbClr val="6BAEE7"/>
              </a:solidFill>
            </a:ln>
          </c:spPr>
          <c:marker>
            <c:symbol val="none"/>
          </c:marker>
          <c:val>
            <c:numRef>
              <c:f>Controls!$P$29:$Y$29</c:f>
              <c:numCache>
                <c:formatCode>0.0</c:formatCode>
                <c:ptCount val="10"/>
                <c:pt idx="0">
                  <c:v>32.200000000000003</c:v>
                </c:pt>
                <c:pt idx="1">
                  <c:v>30.5</c:v>
                </c:pt>
                <c:pt idx="2">
                  <c:v>39.4</c:v>
                </c:pt>
                <c:pt idx="3">
                  <c:v>36.1</c:v>
                </c:pt>
                <c:pt idx="4">
                  <c:v>41.8</c:v>
                </c:pt>
                <c:pt idx="5">
                  <c:v>49.2</c:v>
                </c:pt>
                <c:pt idx="6">
                  <c:v>35.4</c:v>
                </c:pt>
                <c:pt idx="7">
                  <c:v>37.799999999999997</c:v>
                </c:pt>
                <c:pt idx="8">
                  <c:v>37.800687285223397</c:v>
                </c:pt>
                <c:pt idx="9">
                  <c:v>23.2</c:v>
                </c:pt>
              </c:numCache>
            </c:numRef>
          </c:val>
          <c:smooth val="0"/>
          <c:extLst>
            <c:ext xmlns:c16="http://schemas.microsoft.com/office/drawing/2014/chart" uri="{C3380CC4-5D6E-409C-BE32-E72D297353CC}">
              <c16:uniqueId val="{00000000-A1B2-4B28-B9DA-E4A164EEB5CB}"/>
            </c:ext>
          </c:extLst>
        </c:ser>
        <c:ser>
          <c:idx val="1"/>
          <c:order val="1"/>
          <c:spPr>
            <a:ln w="22225">
              <a:solidFill>
                <a:srgbClr val="FF0000"/>
              </a:solidFill>
            </a:ln>
          </c:spPr>
          <c:marker>
            <c:symbol val="none"/>
          </c:marker>
          <c:val>
            <c:numRef>
              <c:f>Controls!$P$30:$Y$30</c:f>
              <c:numCache>
                <c:formatCode>0.0</c:formatCode>
                <c:ptCount val="10"/>
                <c:pt idx="0">
                  <c:v>45.5</c:v>
                </c:pt>
                <c:pt idx="1">
                  <c:v>44</c:v>
                </c:pt>
                <c:pt idx="2">
                  <c:v>45.1</c:v>
                </c:pt>
                <c:pt idx="3">
                  <c:v>44.7</c:v>
                </c:pt>
                <c:pt idx="4">
                  <c:v>43.7</c:v>
                </c:pt>
                <c:pt idx="5">
                  <c:v>39.299999999999997</c:v>
                </c:pt>
                <c:pt idx="6">
                  <c:v>36.9</c:v>
                </c:pt>
                <c:pt idx="7">
                  <c:v>34.200000000000003</c:v>
                </c:pt>
                <c:pt idx="8">
                  <c:v>30.823239656661801</c:v>
                </c:pt>
                <c:pt idx="9">
                  <c:v>27.276759314015372</c:v>
                </c:pt>
              </c:numCache>
            </c:numRef>
          </c:val>
          <c:smooth val="0"/>
          <c:extLst>
            <c:ext xmlns:c16="http://schemas.microsoft.com/office/drawing/2014/chart" uri="{C3380CC4-5D6E-409C-BE32-E72D297353CC}">
              <c16:uniqueId val="{00000001-A1B2-4B28-B9DA-E4A164EEB5CB}"/>
            </c:ext>
          </c:extLst>
        </c:ser>
        <c:dLbls>
          <c:showLegendKey val="0"/>
          <c:showVal val="0"/>
          <c:showCatName val="0"/>
          <c:showSerName val="0"/>
          <c:showPercent val="0"/>
          <c:showBubbleSize val="0"/>
        </c:dLbls>
        <c:smooth val="0"/>
        <c:axId val="185239040"/>
        <c:axId val="185240576"/>
      </c:lineChart>
      <c:catAx>
        <c:axId val="185239040"/>
        <c:scaling>
          <c:orientation val="minMax"/>
        </c:scaling>
        <c:delete val="1"/>
        <c:axPos val="b"/>
        <c:majorTickMark val="out"/>
        <c:minorTickMark val="none"/>
        <c:tickLblPos val="none"/>
        <c:crossAx val="185240576"/>
        <c:crosses val="autoZero"/>
        <c:auto val="1"/>
        <c:lblAlgn val="ctr"/>
        <c:lblOffset val="100"/>
        <c:noMultiLvlLbl val="0"/>
      </c:catAx>
      <c:valAx>
        <c:axId val="185240576"/>
        <c:scaling>
          <c:orientation val="minMax"/>
          <c:max val="75"/>
          <c:min val="0"/>
        </c:scaling>
        <c:delete val="1"/>
        <c:axPos val="l"/>
        <c:numFmt formatCode="0.0" sourceLinked="1"/>
        <c:majorTickMark val="out"/>
        <c:minorTickMark val="none"/>
        <c:tickLblPos val="none"/>
        <c:crossAx val="185239040"/>
        <c:crosses val="autoZero"/>
        <c:crossBetween val="between"/>
      </c:valAx>
      <c:spPr>
        <a:noFill/>
        <a:ln>
          <a:no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742941341115744E-2"/>
          <c:y val="6.0185185185185147E-2"/>
          <c:w val="0.93435997309800711"/>
          <c:h val="0.89814814814814814"/>
        </c:manualLayout>
      </c:layout>
      <c:lineChart>
        <c:grouping val="standard"/>
        <c:varyColors val="0"/>
        <c:ser>
          <c:idx val="1"/>
          <c:order val="0"/>
          <c:spPr>
            <a:ln w="22225">
              <a:solidFill>
                <a:srgbClr val="FF0000"/>
              </a:solidFill>
            </a:ln>
          </c:spPr>
          <c:marker>
            <c:symbol val="none"/>
          </c:marker>
          <c:val>
            <c:numRef>
              <c:f>Controls!$U$34:$Y$34</c:f>
              <c:numCache>
                <c:formatCode>0.0</c:formatCode>
                <c:ptCount val="5"/>
                <c:pt idx="0" formatCode="0">
                  <c:v>78.543125279308796</c:v>
                </c:pt>
                <c:pt idx="1">
                  <c:v>80.842395202708516</c:v>
                </c:pt>
                <c:pt idx="2">
                  <c:v>82.357966680905591</c:v>
                </c:pt>
                <c:pt idx="3">
                  <c:v>87.926524112829838</c:v>
                </c:pt>
                <c:pt idx="4" formatCode="0">
                  <c:v>86.196587223240726</c:v>
                </c:pt>
              </c:numCache>
            </c:numRef>
          </c:val>
          <c:smooth val="0"/>
          <c:extLst>
            <c:ext xmlns:c16="http://schemas.microsoft.com/office/drawing/2014/chart" uri="{C3380CC4-5D6E-409C-BE32-E72D297353CC}">
              <c16:uniqueId val="{00000000-9E9D-43A2-8183-D7B5F1A6F6A1}"/>
            </c:ext>
          </c:extLst>
        </c:ser>
        <c:ser>
          <c:idx val="0"/>
          <c:order val="1"/>
          <c:spPr>
            <a:ln w="22225">
              <a:solidFill>
                <a:srgbClr val="6BAEE7"/>
              </a:solidFill>
            </a:ln>
          </c:spPr>
          <c:marker>
            <c:symbol val="none"/>
          </c:marker>
          <c:val>
            <c:numRef>
              <c:f>Controls!$U$33:$Y$33</c:f>
              <c:numCache>
                <c:formatCode>0.0</c:formatCode>
                <c:ptCount val="5"/>
                <c:pt idx="0" formatCode="0">
                  <c:v>83.050847457627114</c:v>
                </c:pt>
                <c:pt idx="1">
                  <c:v>82.222222222222214</c:v>
                </c:pt>
                <c:pt idx="2">
                  <c:v>83.612903225806463</c:v>
                </c:pt>
                <c:pt idx="3">
                  <c:v>88.446726572528888</c:v>
                </c:pt>
                <c:pt idx="4" formatCode="0">
                  <c:v>92.154420921544215</c:v>
                </c:pt>
              </c:numCache>
            </c:numRef>
          </c:val>
          <c:smooth val="0"/>
          <c:extLst>
            <c:ext xmlns:c16="http://schemas.microsoft.com/office/drawing/2014/chart" uri="{C3380CC4-5D6E-409C-BE32-E72D297353CC}">
              <c16:uniqueId val="{00000001-9E9D-43A2-8183-D7B5F1A6F6A1}"/>
            </c:ext>
          </c:extLst>
        </c:ser>
        <c:dLbls>
          <c:showLegendKey val="0"/>
          <c:showVal val="0"/>
          <c:showCatName val="0"/>
          <c:showSerName val="0"/>
          <c:showPercent val="0"/>
          <c:showBubbleSize val="0"/>
        </c:dLbls>
        <c:smooth val="0"/>
        <c:axId val="185264768"/>
        <c:axId val="185266560"/>
      </c:lineChart>
      <c:catAx>
        <c:axId val="185264768"/>
        <c:scaling>
          <c:orientation val="minMax"/>
        </c:scaling>
        <c:delete val="1"/>
        <c:axPos val="b"/>
        <c:majorTickMark val="out"/>
        <c:minorTickMark val="none"/>
        <c:tickLblPos val="none"/>
        <c:crossAx val="185266560"/>
        <c:crosses val="autoZero"/>
        <c:auto val="1"/>
        <c:lblAlgn val="ctr"/>
        <c:lblOffset val="100"/>
        <c:noMultiLvlLbl val="0"/>
      </c:catAx>
      <c:valAx>
        <c:axId val="185266560"/>
        <c:scaling>
          <c:orientation val="minMax"/>
          <c:max val="100"/>
          <c:min val="70"/>
        </c:scaling>
        <c:delete val="1"/>
        <c:axPos val="l"/>
        <c:numFmt formatCode="0" sourceLinked="1"/>
        <c:majorTickMark val="out"/>
        <c:minorTickMark val="none"/>
        <c:tickLblPos val="none"/>
        <c:crossAx val="185264768"/>
        <c:crosses val="autoZero"/>
        <c:crossBetween val="midCat"/>
      </c:valAx>
      <c:spPr>
        <a:noFill/>
        <a:ln>
          <a:no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5.9925236618150003E-2"/>
          <c:w val="1"/>
          <c:h val="0.93333969617434265"/>
        </c:manualLayout>
      </c:layout>
      <c:lineChart>
        <c:grouping val="standard"/>
        <c:varyColors val="0"/>
        <c:ser>
          <c:idx val="2"/>
          <c:order val="0"/>
          <c:tx>
            <c:v>Wales</c:v>
          </c:tx>
          <c:spPr>
            <a:ln w="22225">
              <a:solidFill>
                <a:srgbClr val="FF0000"/>
              </a:solidFill>
            </a:ln>
          </c:spPr>
          <c:marker>
            <c:symbol val="none"/>
          </c:marker>
          <c:val>
            <c:numRef>
              <c:f>Controls!$P$40:$Y$40</c:f>
              <c:numCache>
                <c:formatCode>0.0</c:formatCode>
                <c:ptCount val="10"/>
                <c:pt idx="0">
                  <c:v>4.2344277385701101</c:v>
                </c:pt>
                <c:pt idx="1">
                  <c:v>4.2827826190405398</c:v>
                </c:pt>
                <c:pt idx="2">
                  <c:v>5.0593161200279102</c:v>
                </c:pt>
                <c:pt idx="3">
                  <c:v>4.1802266861182797</c:v>
                </c:pt>
                <c:pt idx="4">
                  <c:v>4.7798958154445002</c:v>
                </c:pt>
                <c:pt idx="5">
                  <c:v>4.0895813047711798</c:v>
                </c:pt>
                <c:pt idx="6">
                  <c:v>3.76362206493652</c:v>
                </c:pt>
                <c:pt idx="7">
                  <c:v>4.1716328963051303</c:v>
                </c:pt>
                <c:pt idx="8">
                  <c:v>3.6749451721889601</c:v>
                </c:pt>
                <c:pt idx="9">
                  <c:v>3.2199397752004999</c:v>
                </c:pt>
              </c:numCache>
            </c:numRef>
          </c:val>
          <c:smooth val="0"/>
          <c:extLst>
            <c:ext xmlns:c16="http://schemas.microsoft.com/office/drawing/2014/chart" uri="{C3380CC4-5D6E-409C-BE32-E72D297353CC}">
              <c16:uniqueId val="{00000000-ABFD-45AB-97AF-A387EBA12B7B}"/>
            </c:ext>
          </c:extLst>
        </c:ser>
        <c:dLbls>
          <c:showLegendKey val="0"/>
          <c:showVal val="0"/>
          <c:showCatName val="0"/>
          <c:showSerName val="0"/>
          <c:showPercent val="0"/>
          <c:showBubbleSize val="0"/>
        </c:dLbls>
        <c:smooth val="0"/>
        <c:axId val="184102912"/>
        <c:axId val="184104448"/>
      </c:lineChart>
      <c:catAx>
        <c:axId val="184102912"/>
        <c:scaling>
          <c:orientation val="minMax"/>
        </c:scaling>
        <c:delete val="1"/>
        <c:axPos val="b"/>
        <c:majorTickMark val="out"/>
        <c:minorTickMark val="none"/>
        <c:tickLblPos val="none"/>
        <c:crossAx val="184104448"/>
        <c:crosses val="autoZero"/>
        <c:auto val="1"/>
        <c:lblAlgn val="ctr"/>
        <c:lblOffset val="100"/>
        <c:noMultiLvlLbl val="0"/>
      </c:catAx>
      <c:valAx>
        <c:axId val="184104448"/>
        <c:scaling>
          <c:orientation val="minMax"/>
        </c:scaling>
        <c:delete val="1"/>
        <c:axPos val="l"/>
        <c:numFmt formatCode="0.0" sourceLinked="1"/>
        <c:majorTickMark val="out"/>
        <c:minorTickMark val="none"/>
        <c:tickLblPos val="none"/>
        <c:crossAx val="184102912"/>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6194543863835179"/>
          <c:w val="1"/>
          <c:h val="0.73131949415414665"/>
        </c:manualLayout>
      </c:layout>
      <c:lineChart>
        <c:grouping val="standard"/>
        <c:varyColors val="0"/>
        <c:ser>
          <c:idx val="2"/>
          <c:order val="0"/>
          <c:spPr>
            <a:ln w="22225">
              <a:solidFill>
                <a:srgbClr val="FF0000"/>
              </a:solidFill>
            </a:ln>
          </c:spPr>
          <c:marker>
            <c:symbol val="none"/>
          </c:marker>
          <c:val>
            <c:numRef>
              <c:f>Controls!$P$42:$Y$42</c:f>
              <c:numCache>
                <c:formatCode>0.0</c:formatCode>
                <c:ptCount val="10"/>
                <c:pt idx="0">
                  <c:v>36.323224142115002</c:v>
                </c:pt>
                <c:pt idx="1">
                  <c:v>37.925240646532096</c:v>
                </c:pt>
                <c:pt idx="2">
                  <c:v>45.704552048593449</c:v>
                </c:pt>
                <c:pt idx="3">
                  <c:v>37.349877714312505</c:v>
                </c:pt>
                <c:pt idx="4">
                  <c:v>38.662527994970731</c:v>
                </c:pt>
                <c:pt idx="5">
                  <c:v>36.486896307715632</c:v>
                </c:pt>
                <c:pt idx="6">
                  <c:v>35.102532600291255</c:v>
                </c:pt>
                <c:pt idx="7">
                  <c:v>34.553483403232811</c:v>
                </c:pt>
                <c:pt idx="8">
                  <c:v>32.370110962836257</c:v>
                </c:pt>
                <c:pt idx="9">
                  <c:v>27.636199609598975</c:v>
                </c:pt>
              </c:numCache>
            </c:numRef>
          </c:val>
          <c:smooth val="0"/>
          <c:extLst>
            <c:ext xmlns:c16="http://schemas.microsoft.com/office/drawing/2014/chart" uri="{C3380CC4-5D6E-409C-BE32-E72D297353CC}">
              <c16:uniqueId val="{00000000-B08A-43A3-8652-99B7BBAC667D}"/>
            </c:ext>
          </c:extLst>
        </c:ser>
        <c:dLbls>
          <c:showLegendKey val="0"/>
          <c:showVal val="0"/>
          <c:showCatName val="0"/>
          <c:showSerName val="0"/>
          <c:showPercent val="0"/>
          <c:showBubbleSize val="0"/>
        </c:dLbls>
        <c:smooth val="0"/>
        <c:axId val="184127872"/>
        <c:axId val="184129408"/>
      </c:lineChart>
      <c:catAx>
        <c:axId val="184127872"/>
        <c:scaling>
          <c:orientation val="minMax"/>
        </c:scaling>
        <c:delete val="1"/>
        <c:axPos val="b"/>
        <c:majorTickMark val="out"/>
        <c:minorTickMark val="none"/>
        <c:tickLblPos val="none"/>
        <c:crossAx val="184129408"/>
        <c:crosses val="autoZero"/>
        <c:auto val="1"/>
        <c:lblAlgn val="ctr"/>
        <c:lblOffset val="100"/>
        <c:noMultiLvlLbl val="0"/>
      </c:catAx>
      <c:valAx>
        <c:axId val="184129408"/>
        <c:scaling>
          <c:orientation val="minMax"/>
          <c:max val="50"/>
          <c:min val="0"/>
        </c:scaling>
        <c:delete val="1"/>
        <c:axPos val="l"/>
        <c:numFmt formatCode="0.0" sourceLinked="1"/>
        <c:majorTickMark val="out"/>
        <c:minorTickMark val="none"/>
        <c:tickLblPos val="none"/>
        <c:crossAx val="184127872"/>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940284434022222E-2"/>
          <c:y val="0.10032927702219042"/>
          <c:w val="0.94913672849228037"/>
          <c:h val="0.61010737294201867"/>
        </c:manualLayout>
      </c:layout>
      <c:lineChart>
        <c:grouping val="standard"/>
        <c:varyColors val="0"/>
        <c:ser>
          <c:idx val="2"/>
          <c:order val="0"/>
          <c:tx>
            <c:v>Wales</c:v>
          </c:tx>
          <c:spPr>
            <a:ln>
              <a:solidFill>
                <a:srgbClr val="FF0000"/>
              </a:solidFill>
            </a:ln>
          </c:spPr>
          <c:marker>
            <c:symbol val="none"/>
          </c:marker>
          <c:val>
            <c:numRef>
              <c:f>Controls!$P$24:$Y$24</c:f>
              <c:numCache>
                <c:formatCode>0.0</c:formatCode>
                <c:ptCount val="10"/>
                <c:pt idx="0">
                  <c:v>48.342081679682494</c:v>
                </c:pt>
                <c:pt idx="1">
                  <c:v>46.25110261687739</c:v>
                </c:pt>
                <c:pt idx="2">
                  <c:v>49.81938118423119</c:v>
                </c:pt>
                <c:pt idx="3">
                  <c:v>45.158540743266279</c:v>
                </c:pt>
                <c:pt idx="4">
                  <c:v>40.546369518332135</c:v>
                </c:pt>
                <c:pt idx="5">
                  <c:v>43.829923273657286</c:v>
                </c:pt>
                <c:pt idx="6">
                  <c:v>41.12952731737262</c:v>
                </c:pt>
                <c:pt idx="7">
                  <c:v>40.490162236796685</c:v>
                </c:pt>
                <c:pt idx="8">
                  <c:v>39.433040078201373</c:v>
                </c:pt>
                <c:pt idx="9">
                  <c:v>40.978110826267006</c:v>
                </c:pt>
              </c:numCache>
            </c:numRef>
          </c:val>
          <c:smooth val="0"/>
          <c:extLst>
            <c:ext xmlns:c16="http://schemas.microsoft.com/office/drawing/2014/chart" uri="{C3380CC4-5D6E-409C-BE32-E72D297353CC}">
              <c16:uniqueId val="{00000000-17ED-4A61-9881-03FB93C94F65}"/>
            </c:ext>
          </c:extLst>
        </c:ser>
        <c:ser>
          <c:idx val="1"/>
          <c:order val="1"/>
          <c:tx>
            <c:v>LA</c:v>
          </c:tx>
          <c:spPr>
            <a:ln>
              <a:solidFill>
                <a:srgbClr val="6463FF"/>
              </a:solidFill>
            </a:ln>
          </c:spPr>
          <c:marker>
            <c:symbol val="none"/>
          </c:marker>
          <c:val>
            <c:numRef>
              <c:f>Controls!$P$23:$Y$23</c:f>
              <c:numCache>
                <c:formatCode>0.0</c:formatCode>
                <c:ptCount val="10"/>
                <c:pt idx="0">
                  <c:v>44.29530201342282</c:v>
                </c:pt>
                <c:pt idx="1">
                  <c:v>54.193548387096783</c:v>
                </c:pt>
                <c:pt idx="2">
                  <c:v>60.093896713615024</c:v>
                </c:pt>
                <c:pt idx="3">
                  <c:v>64.38356164383562</c:v>
                </c:pt>
                <c:pt idx="4">
                  <c:v>47.014925373134332</c:v>
                </c:pt>
                <c:pt idx="5">
                  <c:v>60</c:v>
                </c:pt>
                <c:pt idx="6">
                  <c:v>0</c:v>
                </c:pt>
                <c:pt idx="7">
                  <c:v>37.878787878787875</c:v>
                </c:pt>
                <c:pt idx="8">
                  <c:v>59.677419354838712</c:v>
                </c:pt>
                <c:pt idx="9">
                  <c:v>41.304347826086953</c:v>
                </c:pt>
              </c:numCache>
            </c:numRef>
          </c:val>
          <c:smooth val="0"/>
          <c:extLst>
            <c:ext xmlns:c16="http://schemas.microsoft.com/office/drawing/2014/chart" uri="{C3380CC4-5D6E-409C-BE32-E72D297353CC}">
              <c16:uniqueId val="{00000001-17ED-4A61-9881-03FB93C94F65}"/>
            </c:ext>
          </c:extLst>
        </c:ser>
        <c:dLbls>
          <c:showLegendKey val="0"/>
          <c:showVal val="0"/>
          <c:showCatName val="0"/>
          <c:showSerName val="0"/>
          <c:showPercent val="0"/>
          <c:showBubbleSize val="0"/>
        </c:dLbls>
        <c:smooth val="0"/>
        <c:axId val="184629504"/>
        <c:axId val="184639488"/>
      </c:lineChart>
      <c:catAx>
        <c:axId val="184629504"/>
        <c:scaling>
          <c:orientation val="minMax"/>
        </c:scaling>
        <c:delete val="1"/>
        <c:axPos val="b"/>
        <c:majorTickMark val="out"/>
        <c:minorTickMark val="none"/>
        <c:tickLblPos val="none"/>
        <c:crossAx val="184639488"/>
        <c:crosses val="autoZero"/>
        <c:auto val="1"/>
        <c:lblAlgn val="ctr"/>
        <c:lblOffset val="100"/>
        <c:noMultiLvlLbl val="0"/>
      </c:catAx>
      <c:valAx>
        <c:axId val="184639488"/>
        <c:scaling>
          <c:orientation val="minMax"/>
          <c:max val="80"/>
          <c:min val="5"/>
        </c:scaling>
        <c:delete val="1"/>
        <c:axPos val="l"/>
        <c:numFmt formatCode="0.0" sourceLinked="1"/>
        <c:majorTickMark val="out"/>
        <c:minorTickMark val="none"/>
        <c:tickLblPos val="none"/>
        <c:crossAx val="184629504"/>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6.0185185185185147E-2"/>
          <c:w val="0.99841722222221407"/>
          <c:h val="0.89814814814814814"/>
        </c:manualLayout>
      </c:layout>
      <c:lineChart>
        <c:grouping val="standard"/>
        <c:varyColors val="0"/>
        <c:ser>
          <c:idx val="0"/>
          <c:order val="0"/>
          <c:tx>
            <c:v>LA</c:v>
          </c:tx>
          <c:spPr>
            <a:ln w="22225">
              <a:solidFill>
                <a:srgbClr val="6BAEE7"/>
              </a:solidFill>
            </a:ln>
          </c:spPr>
          <c:marker>
            <c:symbol val="none"/>
          </c:marker>
          <c:val>
            <c:numRef>
              <c:f>Controls!$P$37:$Y$37</c:f>
              <c:numCache>
                <c:formatCode>0.0</c:formatCode>
                <c:ptCount val="10"/>
                <c:pt idx="0" formatCode="0">
                  <c:v>174.11491584445733</c:v>
                </c:pt>
                <c:pt idx="1">
                  <c:v>270.73732718894007</c:v>
                </c:pt>
                <c:pt idx="2">
                  <c:v>244.31818181818184</c:v>
                </c:pt>
                <c:pt idx="3">
                  <c:v>245.51724137931035</c:v>
                </c:pt>
                <c:pt idx="4">
                  <c:v>210.016155088853</c:v>
                </c:pt>
                <c:pt idx="5">
                  <c:v>242.50325945241201</c:v>
                </c:pt>
                <c:pt idx="6">
                  <c:v>272.07392197125256</c:v>
                </c:pt>
                <c:pt idx="7">
                  <c:v>206.77628300946688</c:v>
                </c:pt>
                <c:pt idx="8">
                  <c:v>199.30244145490784</c:v>
                </c:pt>
                <c:pt idx="9" formatCode="0">
                  <c:v>206.15996025832092</c:v>
                </c:pt>
              </c:numCache>
            </c:numRef>
          </c:val>
          <c:smooth val="0"/>
          <c:extLst>
            <c:ext xmlns:c16="http://schemas.microsoft.com/office/drawing/2014/chart" uri="{C3380CC4-5D6E-409C-BE32-E72D297353CC}">
              <c16:uniqueId val="{00000000-5C03-49FE-BCB0-93F1947CB1A5}"/>
            </c:ext>
          </c:extLst>
        </c:ser>
        <c:ser>
          <c:idx val="1"/>
          <c:order val="1"/>
          <c:tx>
            <c:v>Wales</c:v>
          </c:tx>
          <c:spPr>
            <a:ln w="22225">
              <a:solidFill>
                <a:srgbClr val="FF0000"/>
              </a:solidFill>
            </a:ln>
          </c:spPr>
          <c:marker>
            <c:symbol val="none"/>
          </c:marker>
          <c:val>
            <c:numRef>
              <c:f>Controls!$P$38:$Y$38</c:f>
              <c:numCache>
                <c:formatCode>0.0</c:formatCode>
                <c:ptCount val="10"/>
                <c:pt idx="0" formatCode="0">
                  <c:v>161.2882973380211</c:v>
                </c:pt>
                <c:pt idx="1">
                  <c:v>181.25967702821183</c:v>
                </c:pt>
                <c:pt idx="2">
                  <c:v>175.53033020617366</c:v>
                </c:pt>
                <c:pt idx="3">
                  <c:v>169.12020880204551</c:v>
                </c:pt>
                <c:pt idx="4">
                  <c:v>179.42001437214586</c:v>
                </c:pt>
                <c:pt idx="5">
                  <c:v>189.28756557848627</c:v>
                </c:pt>
                <c:pt idx="6">
                  <c:v>182.39892409851223</c:v>
                </c:pt>
                <c:pt idx="7">
                  <c:v>170.36513964492437</c:v>
                </c:pt>
                <c:pt idx="8">
                  <c:v>179.66516945692121</c:v>
                </c:pt>
                <c:pt idx="9" formatCode="0">
                  <c:v>176.72717039538483</c:v>
                </c:pt>
              </c:numCache>
            </c:numRef>
          </c:val>
          <c:smooth val="0"/>
          <c:extLst>
            <c:ext xmlns:c16="http://schemas.microsoft.com/office/drawing/2014/chart" uri="{C3380CC4-5D6E-409C-BE32-E72D297353CC}">
              <c16:uniqueId val="{00000001-5C03-49FE-BCB0-93F1947CB1A5}"/>
            </c:ext>
          </c:extLst>
        </c:ser>
        <c:dLbls>
          <c:showLegendKey val="0"/>
          <c:showVal val="0"/>
          <c:showCatName val="0"/>
          <c:showSerName val="0"/>
          <c:showPercent val="0"/>
          <c:showBubbleSize val="0"/>
        </c:dLbls>
        <c:smooth val="0"/>
        <c:axId val="184647040"/>
        <c:axId val="184657024"/>
      </c:lineChart>
      <c:catAx>
        <c:axId val="184647040"/>
        <c:scaling>
          <c:orientation val="minMax"/>
        </c:scaling>
        <c:delete val="1"/>
        <c:axPos val="b"/>
        <c:majorTickMark val="out"/>
        <c:minorTickMark val="none"/>
        <c:tickLblPos val="none"/>
        <c:crossAx val="184657024"/>
        <c:crosses val="autoZero"/>
        <c:auto val="1"/>
        <c:lblAlgn val="ctr"/>
        <c:lblOffset val="100"/>
        <c:noMultiLvlLbl val="0"/>
      </c:catAx>
      <c:valAx>
        <c:axId val="184657024"/>
        <c:scaling>
          <c:orientation val="minMax"/>
          <c:max val="330"/>
          <c:min val="0"/>
        </c:scaling>
        <c:delete val="1"/>
        <c:axPos val="l"/>
        <c:numFmt formatCode="0" sourceLinked="1"/>
        <c:majorTickMark val="out"/>
        <c:minorTickMark val="none"/>
        <c:tickLblPos val="none"/>
        <c:crossAx val="184647040"/>
        <c:crosses val="autoZero"/>
        <c:crossBetween val="between"/>
      </c:valAx>
      <c:spPr>
        <a:noFill/>
        <a:ln>
          <a:no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
          <c:w val="0.81464534883720929"/>
          <c:h val="1"/>
        </c:manualLayout>
      </c:layout>
      <c:barChart>
        <c:barDir val="bar"/>
        <c:grouping val="clustered"/>
        <c:varyColors val="1"/>
        <c:ser>
          <c:idx val="0"/>
          <c:order val="0"/>
          <c:invertIfNegative val="0"/>
          <c:dPt>
            <c:idx val="0"/>
            <c:invertIfNegative val="0"/>
            <c:bubble3D val="0"/>
            <c:spPr>
              <a:solidFill>
                <a:srgbClr val="6BAEE7"/>
              </a:solidFill>
            </c:spPr>
            <c:extLst>
              <c:ext xmlns:c16="http://schemas.microsoft.com/office/drawing/2014/chart" uri="{C3380CC4-5D6E-409C-BE32-E72D297353CC}">
                <c16:uniqueId val="{00000000-AEEA-4B1B-8DA6-FDEB10D313F4}"/>
              </c:ext>
            </c:extLst>
          </c:dPt>
          <c:dPt>
            <c:idx val="1"/>
            <c:invertIfNegative val="0"/>
            <c:bubble3D val="0"/>
            <c:spPr>
              <a:solidFill>
                <a:srgbClr val="FF0000"/>
              </a:solidFill>
            </c:spPr>
            <c:extLst>
              <c:ext xmlns:c16="http://schemas.microsoft.com/office/drawing/2014/chart" uri="{C3380CC4-5D6E-409C-BE32-E72D297353CC}">
                <c16:uniqueId val="{00000001-AEEA-4B1B-8DA6-FDEB10D313F4}"/>
              </c:ext>
            </c:extLst>
          </c:dPt>
          <c:dLbls>
            <c:dLbl>
              <c:idx val="0"/>
              <c:spPr/>
              <c:txPr>
                <a:bodyPr/>
                <a:lstStyle/>
                <a:p>
                  <a:pPr>
                    <a:defRPr sz="680" b="0">
                      <a:solidFill>
                        <a:srgbClr val="6BAEE7"/>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AEEA-4B1B-8DA6-FDEB10D313F4}"/>
                </c:ext>
              </c:extLst>
            </c:dLbl>
            <c:dLbl>
              <c:idx val="1"/>
              <c:spPr/>
              <c:txPr>
                <a:bodyPr/>
                <a:lstStyle/>
                <a:p>
                  <a:pPr>
                    <a:defRPr sz="680" b="0">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EEA-4B1B-8DA6-FDEB10D313F4}"/>
                </c:ext>
              </c:extLst>
            </c:dLbl>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Controls!$X$35:$X$36</c:f>
              <c:numCache>
                <c:formatCode>0.0</c:formatCode>
                <c:ptCount val="2"/>
                <c:pt idx="0">
                  <c:v>1.4299583333333334</c:v>
                </c:pt>
                <c:pt idx="1">
                  <c:v>1.9771104177500431</c:v>
                </c:pt>
              </c:numCache>
            </c:numRef>
          </c:val>
          <c:extLst>
            <c:ext xmlns:c16="http://schemas.microsoft.com/office/drawing/2014/chart" uri="{C3380CC4-5D6E-409C-BE32-E72D297353CC}">
              <c16:uniqueId val="{00000002-AEEA-4B1B-8DA6-FDEB10D313F4}"/>
            </c:ext>
          </c:extLst>
        </c:ser>
        <c:dLbls>
          <c:showLegendKey val="0"/>
          <c:showVal val="0"/>
          <c:showCatName val="0"/>
          <c:showSerName val="0"/>
          <c:showPercent val="0"/>
          <c:showBubbleSize val="0"/>
        </c:dLbls>
        <c:gapWidth val="30"/>
        <c:axId val="184720000"/>
        <c:axId val="184721792"/>
      </c:barChart>
      <c:catAx>
        <c:axId val="184720000"/>
        <c:scaling>
          <c:orientation val="minMax"/>
        </c:scaling>
        <c:delete val="1"/>
        <c:axPos val="l"/>
        <c:numFmt formatCode="General" sourceLinked="1"/>
        <c:majorTickMark val="out"/>
        <c:minorTickMark val="none"/>
        <c:tickLblPos val="none"/>
        <c:crossAx val="184721792"/>
        <c:crosses val="autoZero"/>
        <c:auto val="1"/>
        <c:lblAlgn val="ctr"/>
        <c:lblOffset val="100"/>
        <c:noMultiLvlLbl val="0"/>
      </c:catAx>
      <c:valAx>
        <c:axId val="184721792"/>
        <c:scaling>
          <c:orientation val="minMax"/>
          <c:max val="3.4"/>
          <c:min val="0"/>
        </c:scaling>
        <c:delete val="1"/>
        <c:axPos val="b"/>
        <c:numFmt formatCode="0.0" sourceLinked="1"/>
        <c:majorTickMark val="out"/>
        <c:minorTickMark val="none"/>
        <c:tickLblPos val="none"/>
        <c:crossAx val="184720000"/>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6.0185185185185147E-2"/>
          <c:w val="1"/>
          <c:h val="0.89814814814814814"/>
        </c:manualLayout>
      </c:layout>
      <c:lineChart>
        <c:grouping val="standard"/>
        <c:varyColors val="0"/>
        <c:ser>
          <c:idx val="0"/>
          <c:order val="0"/>
          <c:tx>
            <c:v>LA</c:v>
          </c:tx>
          <c:spPr>
            <a:ln w="22225">
              <a:solidFill>
                <a:srgbClr val="6BAEE7"/>
              </a:solidFill>
            </a:ln>
          </c:spPr>
          <c:marker>
            <c:symbol val="none"/>
          </c:marker>
          <c:val>
            <c:numRef>
              <c:f>Controls!$P$31:$Y$31</c:f>
              <c:numCache>
                <c:formatCode>0.0</c:formatCode>
                <c:ptCount val="10"/>
                <c:pt idx="0">
                  <c:v>30.552861299709022</c:v>
                </c:pt>
                <c:pt idx="1">
                  <c:v>26.266416510318951</c:v>
                </c:pt>
                <c:pt idx="2">
                  <c:v>28.71467639015497</c:v>
                </c:pt>
                <c:pt idx="3">
                  <c:v>31.41831238779174</c:v>
                </c:pt>
                <c:pt idx="4">
                  <c:v>27.643064985451019</c:v>
                </c:pt>
                <c:pt idx="5">
                  <c:v>33.231083844580773</c:v>
                </c:pt>
                <c:pt idx="6">
                  <c:v>28.76931273308471</c:v>
                </c:pt>
                <c:pt idx="7">
                  <c:v>27.192008879023309</c:v>
                </c:pt>
                <c:pt idx="8">
                  <c:v>28.254847645429361</c:v>
                </c:pt>
                <c:pt idx="9">
                  <c:v>19.955654101995563</c:v>
                </c:pt>
              </c:numCache>
            </c:numRef>
          </c:val>
          <c:smooth val="0"/>
          <c:extLst>
            <c:ext xmlns:c16="http://schemas.microsoft.com/office/drawing/2014/chart" uri="{C3380CC4-5D6E-409C-BE32-E72D297353CC}">
              <c16:uniqueId val="{00000000-8E44-4C24-8ADC-2048A1635353}"/>
            </c:ext>
          </c:extLst>
        </c:ser>
        <c:ser>
          <c:idx val="1"/>
          <c:order val="1"/>
          <c:tx>
            <c:v>Wales</c:v>
          </c:tx>
          <c:spPr>
            <a:ln w="22225">
              <a:solidFill>
                <a:srgbClr val="FF0000"/>
              </a:solidFill>
            </a:ln>
          </c:spPr>
          <c:marker>
            <c:symbol val="none"/>
          </c:marker>
          <c:val>
            <c:numRef>
              <c:f>Controls!$P$32:$Y$32</c:f>
              <c:numCache>
                <c:formatCode>0.0</c:formatCode>
                <c:ptCount val="10"/>
                <c:pt idx="0">
                  <c:v>32.405470972059561</c:v>
                </c:pt>
                <c:pt idx="1">
                  <c:v>31.802957695676813</c:v>
                </c:pt>
                <c:pt idx="2">
                  <c:v>30.635550637986867</c:v>
                </c:pt>
                <c:pt idx="3">
                  <c:v>31.091376961501592</c:v>
                </c:pt>
                <c:pt idx="4">
                  <c:v>28.894978641089708</c:v>
                </c:pt>
                <c:pt idx="5">
                  <c:v>27.851189266111</c:v>
                </c:pt>
                <c:pt idx="6">
                  <c:v>24.889735572443211</c:v>
                </c:pt>
                <c:pt idx="7">
                  <c:v>23.431856016584479</c:v>
                </c:pt>
                <c:pt idx="8">
                  <c:v>20.563758389261746</c:v>
                </c:pt>
                <c:pt idx="9">
                  <c:v>18.883002014186879</c:v>
                </c:pt>
              </c:numCache>
            </c:numRef>
          </c:val>
          <c:smooth val="0"/>
          <c:extLst>
            <c:ext xmlns:c16="http://schemas.microsoft.com/office/drawing/2014/chart" uri="{C3380CC4-5D6E-409C-BE32-E72D297353CC}">
              <c16:uniqueId val="{00000001-8E44-4C24-8ADC-2048A1635353}"/>
            </c:ext>
          </c:extLst>
        </c:ser>
        <c:dLbls>
          <c:showLegendKey val="0"/>
          <c:showVal val="0"/>
          <c:showCatName val="0"/>
          <c:showSerName val="0"/>
          <c:showPercent val="0"/>
          <c:showBubbleSize val="0"/>
        </c:dLbls>
        <c:smooth val="0"/>
        <c:axId val="184732288"/>
        <c:axId val="184549760"/>
      </c:lineChart>
      <c:catAx>
        <c:axId val="184732288"/>
        <c:scaling>
          <c:orientation val="minMax"/>
        </c:scaling>
        <c:delete val="1"/>
        <c:axPos val="b"/>
        <c:majorTickMark val="out"/>
        <c:minorTickMark val="none"/>
        <c:tickLblPos val="none"/>
        <c:crossAx val="184549760"/>
        <c:crosses val="autoZero"/>
        <c:auto val="1"/>
        <c:lblAlgn val="ctr"/>
        <c:lblOffset val="100"/>
        <c:noMultiLvlLbl val="0"/>
      </c:catAx>
      <c:valAx>
        <c:axId val="184549760"/>
        <c:scaling>
          <c:orientation val="minMax"/>
        </c:scaling>
        <c:delete val="1"/>
        <c:axPos val="l"/>
        <c:numFmt formatCode="0.0" sourceLinked="1"/>
        <c:majorTickMark val="out"/>
        <c:minorTickMark val="none"/>
        <c:tickLblPos val="none"/>
        <c:crossAx val="184732288"/>
        <c:crosses val="autoZero"/>
        <c:crossBetween val="between"/>
      </c:valAx>
      <c:spPr>
        <a:noFill/>
        <a:ln>
          <a:no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
          <c:w val="0.83105361757106588"/>
          <c:h val="1"/>
        </c:manualLayout>
      </c:layout>
      <c:barChart>
        <c:barDir val="bar"/>
        <c:grouping val="clustered"/>
        <c:varyColors val="1"/>
        <c:ser>
          <c:idx val="0"/>
          <c:order val="0"/>
          <c:invertIfNegative val="0"/>
          <c:dPt>
            <c:idx val="0"/>
            <c:invertIfNegative val="0"/>
            <c:bubble3D val="0"/>
            <c:spPr>
              <a:solidFill>
                <a:srgbClr val="6BAEE7"/>
              </a:solidFill>
            </c:spPr>
            <c:extLst>
              <c:ext xmlns:c16="http://schemas.microsoft.com/office/drawing/2014/chart" uri="{C3380CC4-5D6E-409C-BE32-E72D297353CC}">
                <c16:uniqueId val="{00000000-531E-4602-9839-D2DD041352F4}"/>
              </c:ext>
            </c:extLst>
          </c:dPt>
          <c:dPt>
            <c:idx val="1"/>
            <c:invertIfNegative val="0"/>
            <c:bubble3D val="0"/>
            <c:spPr>
              <a:solidFill>
                <a:srgbClr val="FF0000"/>
              </a:solidFill>
            </c:spPr>
            <c:extLst>
              <c:ext xmlns:c16="http://schemas.microsoft.com/office/drawing/2014/chart" uri="{C3380CC4-5D6E-409C-BE32-E72D297353CC}">
                <c16:uniqueId val="{00000001-531E-4602-9839-D2DD041352F4}"/>
              </c:ext>
            </c:extLst>
          </c:dPt>
          <c:dLbls>
            <c:dLbl>
              <c:idx val="0"/>
              <c:numFmt formatCode="#,##0.0" sourceLinked="0"/>
              <c:spPr/>
              <c:txPr>
                <a:bodyPr/>
                <a:lstStyle/>
                <a:p>
                  <a:pPr>
                    <a:defRPr sz="680" b="0">
                      <a:solidFill>
                        <a:srgbClr val="6BAEE7"/>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531E-4602-9839-D2DD041352F4}"/>
                </c:ext>
              </c:extLst>
            </c:dLbl>
            <c:dLbl>
              <c:idx val="1"/>
              <c:numFmt formatCode="#,##0.0" sourceLinked="0"/>
              <c:spPr/>
              <c:txPr>
                <a:bodyPr/>
                <a:lstStyle/>
                <a:p>
                  <a:pPr>
                    <a:defRPr sz="680" b="0">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531E-4602-9839-D2DD041352F4}"/>
                </c:ext>
              </c:extLst>
            </c:dLbl>
            <c:numFmt formatCode="#,##0.0" sourceLinked="0"/>
            <c:spPr>
              <a:noFill/>
              <a:ln>
                <a:noFill/>
              </a:ln>
              <a:effectLst/>
            </c:spPr>
            <c:txPr>
              <a:bodyPr/>
              <a:lstStyle/>
              <a:p>
                <a:pPr>
                  <a:defRPr sz="680" b="1">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Controls!$W$27:$W$28</c:f>
              <c:numCache>
                <c:formatCode>0.0</c:formatCode>
                <c:ptCount val="2"/>
                <c:pt idx="0">
                  <c:v>26.153846153846157</c:v>
                </c:pt>
                <c:pt idx="1">
                  <c:v>28.11202251432886</c:v>
                </c:pt>
              </c:numCache>
            </c:numRef>
          </c:val>
          <c:extLst>
            <c:ext xmlns:c16="http://schemas.microsoft.com/office/drawing/2014/chart" uri="{C3380CC4-5D6E-409C-BE32-E72D297353CC}">
              <c16:uniqueId val="{00000002-531E-4602-9839-D2DD041352F4}"/>
            </c:ext>
          </c:extLst>
        </c:ser>
        <c:dLbls>
          <c:showLegendKey val="0"/>
          <c:showVal val="0"/>
          <c:showCatName val="0"/>
          <c:showSerName val="0"/>
          <c:showPercent val="0"/>
          <c:showBubbleSize val="0"/>
        </c:dLbls>
        <c:gapWidth val="30"/>
        <c:axId val="184748288"/>
        <c:axId val="184758272"/>
      </c:barChart>
      <c:catAx>
        <c:axId val="184748288"/>
        <c:scaling>
          <c:orientation val="minMax"/>
        </c:scaling>
        <c:delete val="1"/>
        <c:axPos val="l"/>
        <c:numFmt formatCode="General" sourceLinked="1"/>
        <c:majorTickMark val="out"/>
        <c:minorTickMark val="none"/>
        <c:tickLblPos val="none"/>
        <c:crossAx val="184758272"/>
        <c:crosses val="autoZero"/>
        <c:auto val="1"/>
        <c:lblAlgn val="ctr"/>
        <c:lblOffset val="100"/>
        <c:noMultiLvlLbl val="0"/>
      </c:catAx>
      <c:valAx>
        <c:axId val="184758272"/>
        <c:scaling>
          <c:orientation val="minMax"/>
          <c:max val="35"/>
          <c:min val="0"/>
        </c:scaling>
        <c:delete val="1"/>
        <c:axPos val="b"/>
        <c:numFmt formatCode="0.0" sourceLinked="1"/>
        <c:majorTickMark val="out"/>
        <c:minorTickMark val="none"/>
        <c:tickLblPos val="none"/>
        <c:crossAx val="184748288"/>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
          <c:w val="0.80644121447029282"/>
          <c:h val="1"/>
        </c:manualLayout>
      </c:layout>
      <c:barChart>
        <c:barDir val="bar"/>
        <c:grouping val="clustered"/>
        <c:varyColors val="1"/>
        <c:ser>
          <c:idx val="0"/>
          <c:order val="0"/>
          <c:invertIfNegative val="0"/>
          <c:dPt>
            <c:idx val="0"/>
            <c:invertIfNegative val="0"/>
            <c:bubble3D val="0"/>
            <c:spPr>
              <a:solidFill>
                <a:srgbClr val="6BAEE7"/>
              </a:solidFill>
            </c:spPr>
            <c:extLst>
              <c:ext xmlns:c16="http://schemas.microsoft.com/office/drawing/2014/chart" uri="{C3380CC4-5D6E-409C-BE32-E72D297353CC}">
                <c16:uniqueId val="{00000000-3AE6-4855-8CEF-A05F235346EB}"/>
              </c:ext>
            </c:extLst>
          </c:dPt>
          <c:dPt>
            <c:idx val="1"/>
            <c:invertIfNegative val="0"/>
            <c:bubble3D val="0"/>
            <c:spPr>
              <a:solidFill>
                <a:srgbClr val="FF0000"/>
              </a:solidFill>
            </c:spPr>
            <c:extLst>
              <c:ext xmlns:c16="http://schemas.microsoft.com/office/drawing/2014/chart" uri="{C3380CC4-5D6E-409C-BE32-E72D297353CC}">
                <c16:uniqueId val="{00000001-3AE6-4855-8CEF-A05F235346EB}"/>
              </c:ext>
            </c:extLst>
          </c:dPt>
          <c:dLbls>
            <c:dLbl>
              <c:idx val="0"/>
              <c:numFmt formatCode="#,##0" sourceLinked="0"/>
              <c:spPr/>
              <c:txPr>
                <a:bodyPr/>
                <a:lstStyle/>
                <a:p>
                  <a:pPr>
                    <a:defRPr sz="680" b="0">
                      <a:solidFill>
                        <a:srgbClr val="6BAEE7"/>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3AE6-4855-8CEF-A05F235346EB}"/>
                </c:ext>
              </c:extLst>
            </c:dLbl>
            <c:dLbl>
              <c:idx val="1"/>
              <c:numFmt formatCode="#,##0" sourceLinked="0"/>
              <c:spPr/>
              <c:txPr>
                <a:bodyPr/>
                <a:lstStyle/>
                <a:p>
                  <a:pPr>
                    <a:defRPr sz="680" b="0">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3AE6-4855-8CEF-A05F235346EB}"/>
                </c:ext>
              </c:extLst>
            </c:dLbl>
            <c:numFmt formatCode="#,##0" sourceLinked="0"/>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Controls!$Y$25:$Y$26</c:f>
              <c:numCache>
                <c:formatCode>0.00</c:formatCode>
                <c:ptCount val="2"/>
                <c:pt idx="0" formatCode="0.0">
                  <c:v>204.63197969543145</c:v>
                </c:pt>
                <c:pt idx="1">
                  <c:v>283.48373203895756</c:v>
                </c:pt>
              </c:numCache>
            </c:numRef>
          </c:val>
          <c:extLst>
            <c:ext xmlns:c16="http://schemas.microsoft.com/office/drawing/2014/chart" uri="{C3380CC4-5D6E-409C-BE32-E72D297353CC}">
              <c16:uniqueId val="{00000002-3AE6-4855-8CEF-A05F235346EB}"/>
            </c:ext>
          </c:extLst>
        </c:ser>
        <c:dLbls>
          <c:showLegendKey val="0"/>
          <c:showVal val="0"/>
          <c:showCatName val="0"/>
          <c:showSerName val="0"/>
          <c:showPercent val="0"/>
          <c:showBubbleSize val="0"/>
        </c:dLbls>
        <c:gapWidth val="30"/>
        <c:axId val="184879744"/>
        <c:axId val="184889728"/>
      </c:barChart>
      <c:catAx>
        <c:axId val="184879744"/>
        <c:scaling>
          <c:orientation val="minMax"/>
        </c:scaling>
        <c:delete val="1"/>
        <c:axPos val="l"/>
        <c:numFmt formatCode="General" sourceLinked="1"/>
        <c:majorTickMark val="out"/>
        <c:minorTickMark val="none"/>
        <c:tickLblPos val="none"/>
        <c:crossAx val="184889728"/>
        <c:crosses val="autoZero"/>
        <c:auto val="1"/>
        <c:lblAlgn val="ctr"/>
        <c:lblOffset val="100"/>
        <c:noMultiLvlLbl val="0"/>
      </c:catAx>
      <c:valAx>
        <c:axId val="184889728"/>
        <c:scaling>
          <c:orientation val="minMax"/>
          <c:max val="520"/>
          <c:min val="0"/>
        </c:scaling>
        <c:delete val="1"/>
        <c:axPos val="b"/>
        <c:numFmt formatCode="0.0" sourceLinked="1"/>
        <c:majorTickMark val="out"/>
        <c:minorTickMark val="none"/>
        <c:tickLblPos val="none"/>
        <c:crossAx val="184879744"/>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trlProps/ctrlProp1.xml><?xml version="1.0" encoding="utf-8"?>
<formControlPr xmlns="http://schemas.microsoft.com/office/spreadsheetml/2009/9/main" objectType="Drop" dropLines="23" dropStyle="combo" dx="16" fmlaLink="Controls!$F$4" fmlaRange="Controls!$H$13:$H$35" noThreeD="1" sel="2" val="0"/>
</file>

<file path=xl/drawings/_rels/drawing1.xml.rels><?xml version="1.0" encoding="UTF-8" standalone="yes"?>
<Relationships xmlns="http://schemas.openxmlformats.org/package/2006/relationships"><Relationship Id="rId3" Type="http://schemas.openxmlformats.org/officeDocument/2006/relationships/hyperlink" Target="#'Copy tables and charts'!A1"/><Relationship Id="rId2" Type="http://schemas.openxmlformats.org/officeDocument/2006/relationships/hyperlink" Target="#'Indicator guide'!A1"/><Relationship Id="rId1" Type="http://schemas.openxmlformats.org/officeDocument/2006/relationships/image" Target="../media/image1.jpeg"/><Relationship Id="rId6" Type="http://schemas.openxmlformats.org/officeDocument/2006/relationships/image" Target="../media/image2.jpeg"/><Relationship Id="rId5" Type="http://schemas.openxmlformats.org/officeDocument/2006/relationships/hyperlink" Target="#'Childhood indicators'!A1"/><Relationship Id="rId4" Type="http://schemas.openxmlformats.org/officeDocument/2006/relationships/hyperlink" Target="#'Interpretation Guide'!A1"/></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jpeg"/><Relationship Id="rId18"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hyperlink" Target="#'Copy tables and charts'!A1"/><Relationship Id="rId2" Type="http://schemas.openxmlformats.org/officeDocument/2006/relationships/chart" Target="../charts/chart2.xml"/><Relationship Id="rId16" Type="http://schemas.openxmlformats.org/officeDocument/2006/relationships/hyperlink" Target="#'Interpretation Guide'!A1"/><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hyperlink" Target="#'Indicator guide'!A1"/><Relationship Id="rId10" Type="http://schemas.openxmlformats.org/officeDocument/2006/relationships/chart" Target="../charts/chart10.xml"/><Relationship Id="rId19" Type="http://schemas.openxmlformats.org/officeDocument/2006/relationships/chart" Target="../charts/chart1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8" Type="http://schemas.openxmlformats.org/officeDocument/2006/relationships/hyperlink" Target="#'Interpretation Guide'!A1"/><Relationship Id="rId3" Type="http://schemas.openxmlformats.org/officeDocument/2006/relationships/image" Target="../media/image4.emf"/><Relationship Id="rId7" Type="http://schemas.openxmlformats.org/officeDocument/2006/relationships/hyperlink" Target="#Introduction!A1"/><Relationship Id="rId2" Type="http://schemas.openxmlformats.org/officeDocument/2006/relationships/image" Target="../media/image3.emf"/><Relationship Id="rId1" Type="http://schemas.openxmlformats.org/officeDocument/2006/relationships/image" Target="../media/image1.jpeg"/><Relationship Id="rId6" Type="http://schemas.openxmlformats.org/officeDocument/2006/relationships/hyperlink" Target="#'Copy tables and charts'!A1"/><Relationship Id="rId5" Type="http://schemas.openxmlformats.org/officeDocument/2006/relationships/hyperlink" Target="#'Childhood indicators'!A1"/><Relationship Id="rId4" Type="http://schemas.openxmlformats.org/officeDocument/2006/relationships/hyperlink" Target="#'Indicator guide'!A1"/></Relationships>
</file>

<file path=xl/drawings/_rels/drawing4.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hyperlink" Target="#'Childhood indicators'!A1"/><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Copy tables and charts'!A1"/><Relationship Id="rId4" Type="http://schemas.openxmlformats.org/officeDocument/2006/relationships/hyperlink" Target="#'Interpretation Guide'!A1"/></Relationships>
</file>

<file path=xl/drawings/_rels/drawing5.xml.rels><?xml version="1.0" encoding="UTF-8" standalone="yes"?>
<Relationships xmlns="http://schemas.openxmlformats.org/package/2006/relationships"><Relationship Id="rId8" Type="http://schemas.openxmlformats.org/officeDocument/2006/relationships/hyperlink" Target="#'Indicator guide'!A1"/><Relationship Id="rId3" Type="http://schemas.openxmlformats.org/officeDocument/2006/relationships/image" Target="../media/image7.emf"/><Relationship Id="rId7" Type="http://schemas.openxmlformats.org/officeDocument/2006/relationships/hyperlink" Target="#'Interpretation Guide'!A1"/><Relationship Id="rId2" Type="http://schemas.openxmlformats.org/officeDocument/2006/relationships/image" Target="../media/image6.emf"/><Relationship Id="rId1" Type="http://schemas.openxmlformats.org/officeDocument/2006/relationships/image" Target="../media/image1.jpeg"/><Relationship Id="rId6" Type="http://schemas.openxmlformats.org/officeDocument/2006/relationships/hyperlink" Target="#Introduction!A1"/><Relationship Id="rId5" Type="http://schemas.openxmlformats.org/officeDocument/2006/relationships/hyperlink" Target="#'Childhood indicators'!A1"/><Relationship Id="rId4" Type="http://schemas.openxmlformats.org/officeDocument/2006/relationships/image" Target="../media/image8.png"/><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17</xdr:col>
      <xdr:colOff>405232</xdr:colOff>
      <xdr:row>4</xdr:row>
      <xdr:rowOff>66556</xdr:rowOff>
    </xdr:to>
    <xdr:pic>
      <xdr:nvPicPr>
        <xdr:cNvPr id="13" name="Picture 12" descr="20160106_EY_banner_BP_v0a.jpg"/>
        <xdr:cNvPicPr>
          <a:picLocks/>
        </xdr:cNvPicPr>
      </xdr:nvPicPr>
      <xdr:blipFill>
        <a:blip xmlns:r="http://schemas.openxmlformats.org/officeDocument/2006/relationships" r:embed="rId1" cstate="print"/>
        <a:srcRect b="18045"/>
        <a:stretch>
          <a:fillRect/>
        </a:stretch>
      </xdr:blipFill>
      <xdr:spPr>
        <a:xfrm>
          <a:off x="0" y="0"/>
          <a:ext cx="10520782" cy="980956"/>
        </a:xfrm>
        <a:prstGeom prst="rect">
          <a:avLst/>
        </a:prstGeom>
      </xdr:spPr>
    </xdr:pic>
    <xdr:clientData/>
  </xdr:twoCellAnchor>
  <xdr:twoCellAnchor editAs="absolute">
    <xdr:from>
      <xdr:col>6</xdr:col>
      <xdr:colOff>528190</xdr:colOff>
      <xdr:row>2</xdr:row>
      <xdr:rowOff>129127</xdr:rowOff>
    </xdr:from>
    <xdr:to>
      <xdr:col>8</xdr:col>
      <xdr:colOff>344590</xdr:colOff>
      <xdr:row>4</xdr:row>
      <xdr:rowOff>67927</xdr:rowOff>
    </xdr:to>
    <xdr:sp macro="" textlink="">
      <xdr:nvSpPr>
        <xdr:cNvPr id="17" name="TextBox 16"/>
        <xdr:cNvSpPr txBox="1">
          <a:spLocks/>
        </xdr:cNvSpPr>
      </xdr:nvSpPr>
      <xdr:spPr>
        <a:xfrm>
          <a:off x="3776215"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Childhood indicators</a:t>
          </a:r>
        </a:p>
      </xdr:txBody>
    </xdr:sp>
    <xdr:clientData/>
  </xdr:twoCellAnchor>
  <xdr:twoCellAnchor editAs="absolute">
    <xdr:from>
      <xdr:col>10</xdr:col>
      <xdr:colOff>161893</xdr:colOff>
      <xdr:row>2</xdr:row>
      <xdr:rowOff>129127</xdr:rowOff>
    </xdr:from>
    <xdr:to>
      <xdr:col>11</xdr:col>
      <xdr:colOff>664093</xdr:colOff>
      <xdr:row>4</xdr:row>
      <xdr:rowOff>67927</xdr:rowOff>
    </xdr:to>
    <xdr:sp macro="" textlink="">
      <xdr:nvSpPr>
        <xdr:cNvPr id="14" name="TextBox 13">
          <a:hlinkClick xmlns:r="http://schemas.openxmlformats.org/officeDocument/2006/relationships" r:id="rId2"/>
        </xdr:cNvPr>
        <xdr:cNvSpPr txBox="1">
          <a:spLocks/>
        </xdr:cNvSpPr>
      </xdr:nvSpPr>
      <xdr:spPr>
        <a:xfrm>
          <a:off x="6153118"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Indicator</a:t>
          </a:r>
          <a:endParaRPr lang="en-GB" sz="900" b="1" i="0" baseline="0">
            <a:solidFill>
              <a:schemeClr val="bg1"/>
            </a:solidFill>
            <a:latin typeface="Verdana" pitchFamily="34" charset="0"/>
            <a:ea typeface="Verdana" pitchFamily="34" charset="0"/>
            <a:cs typeface="Verdana" pitchFamily="34" charset="0"/>
          </a:endParaRPr>
        </a:p>
        <a:p>
          <a:pPr algn="ctr"/>
          <a:r>
            <a:rPr lang="en-GB" sz="900" b="1" i="0" baseline="0">
              <a:solidFill>
                <a:schemeClr val="bg1"/>
              </a:solidFill>
              <a:latin typeface="Verdana" pitchFamily="34" charset="0"/>
              <a:ea typeface="Verdana" pitchFamily="34" charset="0"/>
              <a:cs typeface="Verdana" pitchFamily="34" charset="0"/>
            </a:rPr>
            <a:t>guide</a:t>
          </a:r>
          <a:endParaRPr lang="en-GB" sz="9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8</xdr:col>
      <xdr:colOff>342868</xdr:colOff>
      <xdr:row>2</xdr:row>
      <xdr:rowOff>129127</xdr:rowOff>
    </xdr:from>
    <xdr:to>
      <xdr:col>10</xdr:col>
      <xdr:colOff>159268</xdr:colOff>
      <xdr:row>4</xdr:row>
      <xdr:rowOff>67927</xdr:rowOff>
    </xdr:to>
    <xdr:sp macro="" textlink="">
      <xdr:nvSpPr>
        <xdr:cNvPr id="15" name="TextBox 14"/>
        <xdr:cNvSpPr txBox="1">
          <a:spLocks/>
        </xdr:cNvSpPr>
      </xdr:nvSpPr>
      <xdr:spPr>
        <a:xfrm>
          <a:off x="4962493"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Interpretation</a:t>
          </a:r>
        </a:p>
        <a:p>
          <a:pPr algn="ctr"/>
          <a:r>
            <a:rPr lang="en-GB" sz="900" b="1" i="0">
              <a:solidFill>
                <a:schemeClr val="bg1"/>
              </a:solidFill>
              <a:latin typeface="Verdana" pitchFamily="34" charset="0"/>
              <a:ea typeface="Verdana" pitchFamily="34" charset="0"/>
              <a:cs typeface="Verdana" pitchFamily="34" charset="0"/>
            </a:rPr>
            <a:t>guide</a:t>
          </a:r>
        </a:p>
      </xdr:txBody>
    </xdr:sp>
    <xdr:clientData/>
  </xdr:twoCellAnchor>
  <xdr:twoCellAnchor editAs="absolute">
    <xdr:from>
      <xdr:col>5</xdr:col>
      <xdr:colOff>19050</xdr:colOff>
      <xdr:row>2</xdr:row>
      <xdr:rowOff>52927</xdr:rowOff>
    </xdr:from>
    <xdr:to>
      <xdr:col>6</xdr:col>
      <xdr:colOff>521250</xdr:colOff>
      <xdr:row>4</xdr:row>
      <xdr:rowOff>63727</xdr:rowOff>
    </xdr:to>
    <xdr:sp macro="" textlink="">
      <xdr:nvSpPr>
        <xdr:cNvPr id="16" name="TextBox 15"/>
        <xdr:cNvSpPr txBox="1">
          <a:spLocks/>
        </xdr:cNvSpPr>
      </xdr:nvSpPr>
      <xdr:spPr>
        <a:xfrm>
          <a:off x="2581275" y="510127"/>
          <a:ext cx="1188000" cy="468000"/>
        </a:xfrm>
        <a:prstGeom prst="rect">
          <a:avLst/>
        </a:prstGeom>
        <a:solidFill>
          <a:schemeClr val="bg1"/>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900" b="1" i="0">
              <a:solidFill>
                <a:srgbClr val="3182BD"/>
              </a:solidFill>
              <a:latin typeface="Verdana" pitchFamily="34" charset="0"/>
              <a:ea typeface="Verdana" pitchFamily="34" charset="0"/>
              <a:cs typeface="Verdana" pitchFamily="34" charset="0"/>
            </a:rPr>
            <a:t>Introduction</a:t>
          </a:r>
        </a:p>
      </xdr:txBody>
    </xdr:sp>
    <xdr:clientData/>
  </xdr:twoCellAnchor>
  <xdr:twoCellAnchor editAs="absolute">
    <xdr:from>
      <xdr:col>11</xdr:col>
      <xdr:colOff>671100</xdr:colOff>
      <xdr:row>2</xdr:row>
      <xdr:rowOff>129127</xdr:rowOff>
    </xdr:from>
    <xdr:to>
      <xdr:col>14</xdr:col>
      <xdr:colOff>20775</xdr:colOff>
      <xdr:row>4</xdr:row>
      <xdr:rowOff>67927</xdr:rowOff>
    </xdr:to>
    <xdr:sp macro="" textlink="">
      <xdr:nvSpPr>
        <xdr:cNvPr id="18" name="Rectangle 17">
          <a:hlinkClick xmlns:r="http://schemas.openxmlformats.org/officeDocument/2006/relationships" r:id="rId3"/>
        </xdr:cNvPr>
        <xdr:cNvSpPr>
          <a:spLocks/>
        </xdr:cNvSpPr>
      </xdr:nvSpPr>
      <xdr:spPr>
        <a:xfrm>
          <a:off x="7348125" y="586327"/>
          <a:ext cx="1188000" cy="396000"/>
        </a:xfrm>
        <a:prstGeom prst="rect">
          <a:avLst/>
        </a:prstGeom>
        <a:solidFill>
          <a:srgbClr val="3182BD"/>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GB" sz="900" b="1">
              <a:solidFill>
                <a:schemeClr val="bg1"/>
              </a:solidFill>
              <a:latin typeface="Verdana" pitchFamily="34" charset="0"/>
              <a:ea typeface="Verdana" pitchFamily="34" charset="0"/>
              <a:cs typeface="Verdana" pitchFamily="34" charset="0"/>
            </a:rPr>
            <a:t>Copy</a:t>
          </a:r>
          <a:r>
            <a:rPr lang="en-GB" sz="900" b="1" baseline="0">
              <a:solidFill>
                <a:schemeClr val="bg1"/>
              </a:solidFill>
              <a:latin typeface="Verdana" pitchFamily="34" charset="0"/>
              <a:ea typeface="Verdana" pitchFamily="34" charset="0"/>
              <a:cs typeface="Verdana" pitchFamily="34" charset="0"/>
            </a:rPr>
            <a:t> tables &amp; charts</a:t>
          </a:r>
          <a:endParaRPr lang="en-GB" sz="900" b="1">
            <a:solidFill>
              <a:schemeClr val="bg1"/>
            </a:solidFill>
            <a:latin typeface="Verdana" pitchFamily="34" charset="0"/>
            <a:ea typeface="Verdana" pitchFamily="34" charset="0"/>
            <a:cs typeface="Verdana" pitchFamily="34" charset="0"/>
          </a:endParaRPr>
        </a:p>
      </xdr:txBody>
    </xdr:sp>
    <xdr:clientData/>
  </xdr:twoCellAnchor>
  <xdr:twoCellAnchor>
    <xdr:from>
      <xdr:col>7</xdr:col>
      <xdr:colOff>666750</xdr:colOff>
      <xdr:row>20</xdr:row>
      <xdr:rowOff>114299</xdr:rowOff>
    </xdr:from>
    <xdr:to>
      <xdr:col>9</xdr:col>
      <xdr:colOff>447150</xdr:colOff>
      <xdr:row>22</xdr:row>
      <xdr:rowOff>53099</xdr:rowOff>
    </xdr:to>
    <xdr:sp macro="" textlink="">
      <xdr:nvSpPr>
        <xdr:cNvPr id="19" name="Rectangle 18"/>
        <xdr:cNvSpPr/>
      </xdr:nvSpPr>
      <xdr:spPr>
        <a:xfrm>
          <a:off x="4600575" y="4667249"/>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180975</xdr:colOff>
      <xdr:row>2</xdr:row>
      <xdr:rowOff>123824</xdr:rowOff>
    </xdr:from>
    <xdr:to>
      <xdr:col>11</xdr:col>
      <xdr:colOff>647175</xdr:colOff>
      <xdr:row>4</xdr:row>
      <xdr:rowOff>62624</xdr:rowOff>
    </xdr:to>
    <xdr:sp macro="" textlink="">
      <xdr:nvSpPr>
        <xdr:cNvPr id="9" name="Rectangle 8">
          <a:hlinkClick xmlns:r="http://schemas.openxmlformats.org/officeDocument/2006/relationships" r:id="rId2" tooltip="Indicator guide"/>
        </xdr:cNvPr>
        <xdr:cNvSpPr/>
      </xdr:nvSpPr>
      <xdr:spPr>
        <a:xfrm>
          <a:off x="6172200" y="581024"/>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8</xdr:col>
      <xdr:colOff>361950</xdr:colOff>
      <xdr:row>2</xdr:row>
      <xdr:rowOff>123824</xdr:rowOff>
    </xdr:from>
    <xdr:to>
      <xdr:col>10</xdr:col>
      <xdr:colOff>142350</xdr:colOff>
      <xdr:row>4</xdr:row>
      <xdr:rowOff>62624</xdr:rowOff>
    </xdr:to>
    <xdr:sp macro="" textlink="">
      <xdr:nvSpPr>
        <xdr:cNvPr id="11" name="Rectangle 10">
          <a:hlinkClick xmlns:r="http://schemas.openxmlformats.org/officeDocument/2006/relationships" r:id="rId4" tooltip="Interpretation guide"/>
        </xdr:cNvPr>
        <xdr:cNvSpPr/>
      </xdr:nvSpPr>
      <xdr:spPr>
        <a:xfrm>
          <a:off x="4981575" y="581024"/>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0</xdr:colOff>
      <xdr:row>2</xdr:row>
      <xdr:rowOff>123824</xdr:rowOff>
    </xdr:from>
    <xdr:to>
      <xdr:col>13</xdr:col>
      <xdr:colOff>466200</xdr:colOff>
      <xdr:row>4</xdr:row>
      <xdr:rowOff>62624</xdr:rowOff>
    </xdr:to>
    <xdr:sp macro="" textlink="">
      <xdr:nvSpPr>
        <xdr:cNvPr id="10" name="Rectangle 9">
          <a:hlinkClick xmlns:r="http://schemas.openxmlformats.org/officeDocument/2006/relationships" r:id="rId3" tooltip="Copy tables &amp; charts"/>
        </xdr:cNvPr>
        <xdr:cNvSpPr/>
      </xdr:nvSpPr>
      <xdr:spPr>
        <a:xfrm>
          <a:off x="7362825" y="581024"/>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542925</xdr:colOff>
      <xdr:row>2</xdr:row>
      <xdr:rowOff>123824</xdr:rowOff>
    </xdr:from>
    <xdr:to>
      <xdr:col>8</xdr:col>
      <xdr:colOff>323325</xdr:colOff>
      <xdr:row>4</xdr:row>
      <xdr:rowOff>62624</xdr:rowOff>
    </xdr:to>
    <xdr:sp macro="" textlink="">
      <xdr:nvSpPr>
        <xdr:cNvPr id="21" name="Rectangle 20">
          <a:hlinkClick xmlns:r="http://schemas.openxmlformats.org/officeDocument/2006/relationships" r:id="rId5" tooltip="Childhood indicators"/>
        </xdr:cNvPr>
        <xdr:cNvSpPr/>
      </xdr:nvSpPr>
      <xdr:spPr>
        <a:xfrm>
          <a:off x="3790950" y="581024"/>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0</xdr:col>
      <xdr:colOff>95250</xdr:colOff>
      <xdr:row>5</xdr:row>
      <xdr:rowOff>161923</xdr:rowOff>
    </xdr:from>
    <xdr:to>
      <xdr:col>4</xdr:col>
      <xdr:colOff>190500</xdr:colOff>
      <xdr:row>17</xdr:row>
      <xdr:rowOff>1756</xdr:rowOff>
    </xdr:to>
    <xdr:pic>
      <xdr:nvPicPr>
        <xdr:cNvPr id="20" name="Picture 19" descr="MotherAndChild_163223978_v0b.jpg"/>
        <xdr:cNvPicPr>
          <a:picLocks noChangeAspect="1"/>
        </xdr:cNvPicPr>
      </xdr:nvPicPr>
      <xdr:blipFill>
        <a:blip xmlns:r="http://schemas.openxmlformats.org/officeDocument/2006/relationships" r:embed="rId6" cstate="print"/>
        <a:srcRect l="11116"/>
        <a:stretch>
          <a:fillRect/>
        </a:stretch>
      </xdr:blipFill>
      <xdr:spPr>
        <a:xfrm>
          <a:off x="95250" y="1304923"/>
          <a:ext cx="2352675" cy="2306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71524</xdr:colOff>
      <xdr:row>14</xdr:row>
      <xdr:rowOff>99279</xdr:rowOff>
    </xdr:from>
    <xdr:to>
      <xdr:col>7</xdr:col>
      <xdr:colOff>1583524</xdr:colOff>
      <xdr:row>14</xdr:row>
      <xdr:rowOff>387279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464202</xdr:colOff>
      <xdr:row>20</xdr:row>
      <xdr:rowOff>387862</xdr:rowOff>
    </xdr:from>
    <xdr:to>
      <xdr:col>7</xdr:col>
      <xdr:colOff>499377</xdr:colOff>
      <xdr:row>21</xdr:row>
      <xdr:rowOff>139237</xdr:rowOff>
    </xdr:to>
    <xdr:sp macro="" textlink="Controls!K25">
      <xdr:nvSpPr>
        <xdr:cNvPr id="3" name="TextBox 2"/>
        <xdr:cNvSpPr txBox="1"/>
      </xdr:nvSpPr>
      <xdr:spPr>
        <a:xfrm>
          <a:off x="5283852" y="5902837"/>
          <a:ext cx="540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11895432-8791-45AF-8F86-A49E96DDF5F5}" type="TxLink">
            <a:rPr lang="en-US" sz="700" b="0" i="0" u="none" strike="noStrike">
              <a:solidFill>
                <a:srgbClr val="7F7F7F"/>
              </a:solidFill>
              <a:latin typeface="Verdana"/>
              <a:ea typeface="Verdana"/>
              <a:cs typeface="Verdana"/>
            </a:rPr>
            <a:pPr algn="l"/>
            <a:t> </a:t>
          </a:fld>
          <a:endParaRPr lang="en-US" sz="500" b="0" i="0" u="none" strike="noStrike">
            <a:solidFill>
              <a:srgbClr val="7F7F7F"/>
            </a:solidFill>
            <a:latin typeface="Verdana"/>
            <a:ea typeface="Verdana"/>
            <a:cs typeface="Verdana"/>
          </a:endParaRPr>
        </a:p>
      </xdr:txBody>
    </xdr:sp>
    <xdr:clientData/>
  </xdr:twoCellAnchor>
  <xdr:twoCellAnchor>
    <xdr:from>
      <xdr:col>7</xdr:col>
      <xdr:colOff>200025</xdr:colOff>
      <xdr:row>21</xdr:row>
      <xdr:rowOff>76295</xdr:rowOff>
    </xdr:from>
    <xdr:to>
      <xdr:col>7</xdr:col>
      <xdr:colOff>2828025</xdr:colOff>
      <xdr:row>21</xdr:row>
      <xdr:rowOff>364543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200025</xdr:colOff>
      <xdr:row>22</xdr:row>
      <xdr:rowOff>95250</xdr:rowOff>
    </xdr:from>
    <xdr:to>
      <xdr:col>7</xdr:col>
      <xdr:colOff>2828025</xdr:colOff>
      <xdr:row>22</xdr:row>
      <xdr:rowOff>383498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530877</xdr:colOff>
      <xdr:row>21</xdr:row>
      <xdr:rowOff>128559</xdr:rowOff>
    </xdr:from>
    <xdr:to>
      <xdr:col>7</xdr:col>
      <xdr:colOff>585102</xdr:colOff>
      <xdr:row>21</xdr:row>
      <xdr:rowOff>308559</xdr:rowOff>
    </xdr:to>
    <xdr:sp macro="" textlink="Controls!P40">
      <xdr:nvSpPr>
        <xdr:cNvPr id="6" name="TextBox 5"/>
        <xdr:cNvSpPr txBox="1"/>
      </xdr:nvSpPr>
      <xdr:spPr>
        <a:xfrm>
          <a:off x="5417202" y="5843559"/>
          <a:ext cx="63525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B6BA2E62-50F8-4E23-A95C-F26BDFCED2E8}" type="TxLink">
            <a:rPr lang="en-US" sz="700" b="0" i="0" u="none" strike="noStrike">
              <a:solidFill>
                <a:srgbClr val="FF0000"/>
              </a:solidFill>
              <a:latin typeface="Verdana"/>
              <a:ea typeface="Verdana"/>
              <a:cs typeface="Verdana"/>
            </a:rPr>
            <a:pPr algn="l"/>
            <a:t>4.2</a:t>
          </a:fld>
          <a:endParaRPr lang="en-GB" sz="100">
            <a:solidFill>
              <a:srgbClr val="FF0000"/>
            </a:solidFill>
            <a:latin typeface="Verdana" pitchFamily="34" charset="0"/>
          </a:endParaRPr>
        </a:p>
      </xdr:txBody>
    </xdr:sp>
    <xdr:clientData/>
  </xdr:twoCellAnchor>
  <xdr:twoCellAnchor>
    <xdr:from>
      <xdr:col>0</xdr:col>
      <xdr:colOff>114300</xdr:colOff>
      <xdr:row>39</xdr:row>
      <xdr:rowOff>0</xdr:rowOff>
    </xdr:from>
    <xdr:to>
      <xdr:col>8</xdr:col>
      <xdr:colOff>0</xdr:colOff>
      <xdr:row>43</xdr:row>
      <xdr:rowOff>95251</xdr:rowOff>
    </xdr:to>
    <xdr:sp macro="" textlink="">
      <xdr:nvSpPr>
        <xdr:cNvPr id="7" name="TextBox 6"/>
        <xdr:cNvSpPr txBox="1"/>
      </xdr:nvSpPr>
      <xdr:spPr>
        <a:xfrm>
          <a:off x="114300" y="9372599"/>
          <a:ext cx="8429625" cy="666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750" b="1">
              <a:solidFill>
                <a:schemeClr val="dk1"/>
              </a:solidFill>
              <a:latin typeface="Verdana" pitchFamily="34" charset="0"/>
              <a:ea typeface="Verdana" pitchFamily="34" charset="0"/>
              <a:cs typeface="Verdana" pitchFamily="34" charset="0"/>
            </a:rPr>
            <a:t>Data source:  a. </a:t>
          </a:r>
          <a:r>
            <a:rPr lang="en-GB" sz="750">
              <a:solidFill>
                <a:schemeClr val="dk1"/>
              </a:solidFill>
              <a:latin typeface="Verdana" pitchFamily="34" charset="0"/>
              <a:ea typeface="Verdana" pitchFamily="34" charset="0"/>
              <a:cs typeface="Verdana" pitchFamily="34" charset="0"/>
            </a:rPr>
            <a:t>Mid-year population estimates (ONS);  </a:t>
          </a:r>
          <a:r>
            <a:rPr lang="en-GB" sz="750" b="1">
              <a:solidFill>
                <a:schemeClr val="dk1"/>
              </a:solidFill>
              <a:latin typeface="Verdana" pitchFamily="34" charset="0"/>
              <a:ea typeface="Verdana" pitchFamily="34" charset="0"/>
              <a:cs typeface="Verdana" pitchFamily="34" charset="0"/>
            </a:rPr>
            <a:t>b.</a:t>
          </a:r>
          <a:r>
            <a:rPr lang="en-GB" sz="750">
              <a:solidFill>
                <a:schemeClr val="dk1"/>
              </a:solidFill>
              <a:latin typeface="Verdana" pitchFamily="34" charset="0"/>
              <a:ea typeface="Verdana" pitchFamily="34" charset="0"/>
              <a:cs typeface="Verdana" pitchFamily="34" charset="0"/>
            </a:rPr>
            <a:t> DWP and Child Benefit Data (HMRC);  </a:t>
          </a:r>
          <a:r>
            <a:rPr lang="en-GB" sz="750" b="1">
              <a:solidFill>
                <a:schemeClr val="dk1"/>
              </a:solidFill>
              <a:latin typeface="Verdana" pitchFamily="34" charset="0"/>
              <a:ea typeface="Verdana" pitchFamily="34" charset="0"/>
              <a:cs typeface="Verdana" pitchFamily="34" charset="0"/>
            </a:rPr>
            <a:t>c.</a:t>
          </a:r>
          <a:r>
            <a:rPr lang="en-GB" sz="750">
              <a:solidFill>
                <a:schemeClr val="dk1"/>
              </a:solidFill>
              <a:latin typeface="Verdana" pitchFamily="34" charset="0"/>
              <a:ea typeface="Verdana" pitchFamily="34" charset="0"/>
              <a:cs typeface="Verdana" pitchFamily="34" charset="0"/>
            </a:rPr>
            <a:t> Homelessness Data Collection (WG);  </a:t>
          </a:r>
          <a:r>
            <a:rPr lang="en-GB" sz="750" b="1">
              <a:solidFill>
                <a:schemeClr val="dk1"/>
              </a:solidFill>
              <a:latin typeface="Verdana" pitchFamily="34" charset="0"/>
              <a:ea typeface="Verdana" pitchFamily="34" charset="0"/>
              <a:cs typeface="Verdana" pitchFamily="34" charset="0"/>
            </a:rPr>
            <a:t>d.</a:t>
          </a:r>
          <a:r>
            <a:rPr lang="en-GB" sz="750">
              <a:solidFill>
                <a:schemeClr val="dk1"/>
              </a:solidFill>
              <a:latin typeface="Verdana" pitchFamily="34" charset="0"/>
              <a:ea typeface="Verdana" pitchFamily="34" charset="0"/>
              <a:cs typeface="Verdana" pitchFamily="34" charset="0"/>
            </a:rPr>
            <a:t> Household estimates (WG);  </a:t>
          </a:r>
          <a:r>
            <a:rPr lang="en-GB" sz="750" b="1">
              <a:solidFill>
                <a:schemeClr val="dk1"/>
              </a:solidFill>
              <a:latin typeface="Verdana" pitchFamily="34" charset="0"/>
              <a:ea typeface="Verdana" pitchFamily="34" charset="0"/>
              <a:cs typeface="Verdana" pitchFamily="34" charset="0"/>
            </a:rPr>
            <a:t>e.</a:t>
          </a:r>
          <a:r>
            <a:rPr lang="en-GB" sz="750">
              <a:solidFill>
                <a:schemeClr val="dk1"/>
              </a:solidFill>
              <a:latin typeface="Verdana" pitchFamily="34" charset="0"/>
              <a:ea typeface="Verdana" pitchFamily="34" charset="0"/>
              <a:cs typeface="Verdana" pitchFamily="34" charset="0"/>
            </a:rPr>
            <a:t> Children in Need Census (WG);  </a:t>
          </a:r>
          <a:r>
            <a:rPr lang="en-GB" sz="750" b="1">
              <a:solidFill>
                <a:schemeClr val="dk1"/>
              </a:solidFill>
              <a:latin typeface="Verdana" pitchFamily="34" charset="0"/>
              <a:ea typeface="Verdana" pitchFamily="34" charset="0"/>
              <a:cs typeface="Verdana" pitchFamily="34" charset="0"/>
            </a:rPr>
            <a:t>f.</a:t>
          </a:r>
          <a:r>
            <a:rPr lang="en-GB" sz="750">
              <a:solidFill>
                <a:schemeClr val="dk1"/>
              </a:solidFill>
              <a:latin typeface="Verdana" pitchFamily="34" charset="0"/>
              <a:ea typeface="Verdana" pitchFamily="34" charset="0"/>
              <a:cs typeface="Verdana" pitchFamily="34" charset="0"/>
            </a:rPr>
            <a:t> Child Measurement Programme (PHW &amp; NWIS);  </a:t>
          </a:r>
          <a:r>
            <a:rPr lang="en-GB" sz="750" b="1">
              <a:solidFill>
                <a:schemeClr val="dk1"/>
              </a:solidFill>
              <a:latin typeface="Verdana" pitchFamily="34" charset="0"/>
              <a:ea typeface="Verdana" pitchFamily="34" charset="0"/>
              <a:cs typeface="Verdana" pitchFamily="34" charset="0"/>
            </a:rPr>
            <a:t>g.</a:t>
          </a:r>
          <a:r>
            <a:rPr lang="en-GB" sz="750">
              <a:solidFill>
                <a:schemeClr val="dk1"/>
              </a:solidFill>
              <a:latin typeface="Verdana" pitchFamily="34" charset="0"/>
              <a:ea typeface="Verdana" pitchFamily="34" charset="0"/>
              <a:cs typeface="Verdana" pitchFamily="34" charset="0"/>
            </a:rPr>
            <a:t> Conceptions (ONS);  </a:t>
          </a:r>
          <a:r>
            <a:rPr lang="en-GB" sz="750" b="1">
              <a:solidFill>
                <a:schemeClr val="dk1"/>
              </a:solidFill>
              <a:latin typeface="Verdana" pitchFamily="34" charset="0"/>
              <a:ea typeface="Verdana" pitchFamily="34" charset="0"/>
              <a:cs typeface="Verdana" pitchFamily="34" charset="0"/>
            </a:rPr>
            <a:t>h.</a:t>
          </a:r>
          <a:r>
            <a:rPr lang="en-GB" sz="750">
              <a:solidFill>
                <a:schemeClr val="dk1"/>
              </a:solidFill>
              <a:latin typeface="Verdana" pitchFamily="34" charset="0"/>
              <a:ea typeface="Verdana" pitchFamily="34" charset="0"/>
              <a:cs typeface="Verdana" pitchFamily="34" charset="0"/>
            </a:rPr>
            <a:t> Live births (ONS);  </a:t>
          </a:r>
          <a:r>
            <a:rPr lang="en-GB" sz="750" b="1">
              <a:solidFill>
                <a:schemeClr val="dk1"/>
              </a:solidFill>
              <a:latin typeface="Verdana" pitchFamily="34" charset="0"/>
              <a:ea typeface="Verdana" pitchFamily="34" charset="0"/>
              <a:cs typeface="Verdana" pitchFamily="34" charset="0"/>
            </a:rPr>
            <a:t>i.</a:t>
          </a:r>
          <a:r>
            <a:rPr lang="en-GB" sz="750">
              <a:solidFill>
                <a:schemeClr val="dk1"/>
              </a:solidFill>
              <a:latin typeface="Verdana" pitchFamily="34" charset="0"/>
              <a:ea typeface="Verdana" pitchFamily="34" charset="0"/>
              <a:cs typeface="Verdana" pitchFamily="34" charset="0"/>
            </a:rPr>
            <a:t> Communicable Disease Surveillance Centre (CDSC) and Vaccine Preventable Disease Programme (VPDP), (PHW);  </a:t>
          </a:r>
          <a:r>
            <a:rPr lang="en-GB" sz="750" b="1">
              <a:solidFill>
                <a:schemeClr val="dk1"/>
              </a:solidFill>
              <a:latin typeface="Verdana" pitchFamily="34" charset="0"/>
              <a:ea typeface="Verdana" pitchFamily="34" charset="0"/>
              <a:cs typeface="Verdana" pitchFamily="34" charset="0"/>
            </a:rPr>
            <a:t>j.</a:t>
          </a:r>
          <a:r>
            <a:rPr lang="en-GB" sz="750">
              <a:solidFill>
                <a:schemeClr val="dk1"/>
              </a:solidFill>
              <a:latin typeface="Verdana" pitchFamily="34" charset="0"/>
              <a:ea typeface="Verdana" pitchFamily="34" charset="0"/>
              <a:cs typeface="Verdana" pitchFamily="34" charset="0"/>
            </a:rPr>
            <a:t> Welsh Dental Survey (WOHIU);  </a:t>
          </a:r>
          <a:r>
            <a:rPr lang="en-GB" sz="750" b="1">
              <a:solidFill>
                <a:schemeClr val="dk1"/>
              </a:solidFill>
              <a:latin typeface="Verdana" pitchFamily="34" charset="0"/>
              <a:ea typeface="Verdana" pitchFamily="34" charset="0"/>
              <a:cs typeface="Verdana" pitchFamily="34" charset="0"/>
            </a:rPr>
            <a:t>k.</a:t>
          </a:r>
          <a:r>
            <a:rPr lang="en-GB" sz="750">
              <a:solidFill>
                <a:schemeClr val="dk1"/>
              </a:solidFill>
              <a:latin typeface="Verdana" pitchFamily="34" charset="0"/>
              <a:ea typeface="Verdana" pitchFamily="34" charset="0"/>
              <a:cs typeface="Verdana" pitchFamily="34" charset="0"/>
            </a:rPr>
            <a:t> Patient Episode Database Wales (NWIS);  </a:t>
          </a:r>
          <a:r>
            <a:rPr lang="en-GB" sz="750" b="1">
              <a:solidFill>
                <a:schemeClr val="dk1"/>
              </a:solidFill>
              <a:latin typeface="Verdana" pitchFamily="34" charset="0"/>
              <a:ea typeface="Verdana" pitchFamily="34" charset="0"/>
              <a:cs typeface="Verdana" pitchFamily="34" charset="0"/>
            </a:rPr>
            <a:t>l.</a:t>
          </a:r>
          <a:r>
            <a:rPr lang="en-GB" sz="750">
              <a:solidFill>
                <a:schemeClr val="dk1"/>
              </a:solidFill>
              <a:latin typeface="Verdana" pitchFamily="34" charset="0"/>
              <a:ea typeface="Verdana" pitchFamily="34" charset="0"/>
              <a:cs typeface="Verdana" pitchFamily="34" charset="0"/>
            </a:rPr>
            <a:t> Public Health Mortality (PHM), (ONS);  </a:t>
          </a:r>
          <a:r>
            <a:rPr lang="en-GB" sz="750" b="1">
              <a:solidFill>
                <a:schemeClr val="dk1"/>
              </a:solidFill>
              <a:latin typeface="Verdana" pitchFamily="34" charset="0"/>
              <a:ea typeface="Verdana" pitchFamily="34" charset="0"/>
              <a:cs typeface="Verdana" pitchFamily="34" charset="0"/>
            </a:rPr>
            <a:t>m.</a:t>
          </a:r>
          <a:r>
            <a:rPr lang="en-GB" sz="750">
              <a:solidFill>
                <a:schemeClr val="dk1"/>
              </a:solidFill>
              <a:latin typeface="Verdana" pitchFamily="34" charset="0"/>
              <a:ea typeface="Verdana" pitchFamily="34" charset="0"/>
              <a:cs typeface="Verdana" pitchFamily="34" charset="0"/>
            </a:rPr>
            <a:t> Public Health Births (PHB), (ONS);  </a:t>
          </a:r>
          <a:r>
            <a:rPr lang="en-GB" sz="750" b="1">
              <a:solidFill>
                <a:schemeClr val="dk1"/>
              </a:solidFill>
              <a:latin typeface="Verdana" pitchFamily="34" charset="0"/>
              <a:ea typeface="Verdana" pitchFamily="34" charset="0"/>
              <a:cs typeface="Verdana" pitchFamily="34" charset="0"/>
            </a:rPr>
            <a:t>n.</a:t>
          </a:r>
          <a:r>
            <a:rPr lang="en-GB" sz="750">
              <a:solidFill>
                <a:schemeClr val="dk1"/>
              </a:solidFill>
              <a:latin typeface="Verdana" pitchFamily="34" charset="0"/>
              <a:ea typeface="Verdana" pitchFamily="34" charset="0"/>
              <a:cs typeface="Verdana" pitchFamily="34" charset="0"/>
            </a:rPr>
            <a:t> Social Services Data Collection team (WG).</a:t>
          </a:r>
        </a:p>
      </xdr:txBody>
    </xdr:sp>
    <xdr:clientData/>
  </xdr:twoCellAnchor>
  <xdr:twoCellAnchor>
    <xdr:from>
      <xdr:col>0</xdr:col>
      <xdr:colOff>114301</xdr:colOff>
      <xdr:row>28</xdr:row>
      <xdr:rowOff>66675</xdr:rowOff>
    </xdr:from>
    <xdr:to>
      <xdr:col>8</xdr:col>
      <xdr:colOff>9525</xdr:colOff>
      <xdr:row>39</xdr:row>
      <xdr:rowOff>0</xdr:rowOff>
    </xdr:to>
    <xdr:sp macro="" textlink="">
      <xdr:nvSpPr>
        <xdr:cNvPr id="8" name="TextBox 7"/>
        <xdr:cNvSpPr txBox="1"/>
      </xdr:nvSpPr>
      <xdr:spPr>
        <a:xfrm>
          <a:off x="114301" y="7724775"/>
          <a:ext cx="8439149" cy="160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750" b="1">
              <a:solidFill>
                <a:schemeClr val="dk1"/>
              </a:solidFill>
              <a:latin typeface="Verdana" pitchFamily="34" charset="0"/>
              <a:ea typeface="Verdana" pitchFamily="34" charset="0"/>
              <a:cs typeface="Verdana" pitchFamily="34" charset="0"/>
            </a:rPr>
            <a:t>Indicator and time period (counts and rates are presented for last year of trend unless stated otherwise):  1.</a:t>
          </a:r>
          <a:r>
            <a:rPr lang="en-US" sz="750">
              <a:solidFill>
                <a:schemeClr val="dk1"/>
              </a:solidFill>
              <a:latin typeface="Verdana" pitchFamily="34" charset="0"/>
              <a:ea typeface="Verdana" pitchFamily="34" charset="0"/>
              <a:cs typeface="Verdana" pitchFamily="34" charset="0"/>
            </a:rPr>
            <a:t> % </a:t>
          </a:r>
          <a:r>
            <a:rPr lang="en-GB" sz="750">
              <a:solidFill>
                <a:schemeClr val="dk1"/>
              </a:solidFill>
              <a:latin typeface="Verdana" pitchFamily="34" charset="0"/>
              <a:ea typeface="Verdana" pitchFamily="34" charset="0"/>
              <a:cs typeface="Verdana" pitchFamily="34" charset="0"/>
            </a:rPr>
            <a:t>of children aged 0-4 years living in income deprivation (2012/13)</a:t>
          </a:r>
          <a:r>
            <a:rPr lang="en-US" sz="750">
              <a:solidFill>
                <a:schemeClr val="dk1"/>
              </a:solidFill>
              <a:latin typeface="Verdana" pitchFamily="34" charset="0"/>
              <a:ea typeface="Verdana" pitchFamily="34" charset="0"/>
              <a:cs typeface="Verdana" pitchFamily="34" charset="0"/>
            </a:rPr>
            <a:t>;  </a:t>
          </a:r>
          <a:r>
            <a:rPr lang="en-US" sz="750" b="1">
              <a:solidFill>
                <a:schemeClr val="dk1"/>
              </a:solidFill>
              <a:latin typeface="Verdana" pitchFamily="34" charset="0"/>
              <a:ea typeface="Verdana" pitchFamily="34" charset="0"/>
              <a:cs typeface="Verdana" pitchFamily="34" charset="0"/>
            </a:rPr>
            <a:t>2. </a:t>
          </a:r>
          <a:r>
            <a:rPr lang="en-US" sz="750" b="0">
              <a:solidFill>
                <a:schemeClr val="dk1"/>
              </a:solidFill>
              <a:latin typeface="Verdana" pitchFamily="34" charset="0"/>
              <a:ea typeface="Verdana" pitchFamily="34" charset="0"/>
              <a:cs typeface="Verdana" pitchFamily="34" charset="0"/>
            </a:rPr>
            <a:t>Percentage of homeless households which include dependent children (2005/06-2014/15). Trends</a:t>
          </a:r>
          <a:r>
            <a:rPr lang="en-US" sz="750" b="0" baseline="0">
              <a:solidFill>
                <a:schemeClr val="dk1"/>
              </a:solidFill>
              <a:latin typeface="Verdana" pitchFamily="34" charset="0"/>
              <a:ea typeface="Verdana" pitchFamily="34" charset="0"/>
              <a:cs typeface="Verdana" pitchFamily="34" charset="0"/>
            </a:rPr>
            <a:t> </a:t>
          </a:r>
          <a:r>
            <a:rPr lang="en-US" sz="750" b="0">
              <a:solidFill>
                <a:schemeClr val="dk1"/>
              </a:solidFill>
              <a:latin typeface="Verdana" pitchFamily="34" charset="0"/>
              <a:ea typeface="Verdana" pitchFamily="34" charset="0"/>
              <a:cs typeface="Verdana" pitchFamily="34" charset="0"/>
            </a:rPr>
            <a:t>were supplied by WG;</a:t>
          </a:r>
          <a:r>
            <a:rPr lang="en-US" sz="750" b="1">
              <a:solidFill>
                <a:schemeClr val="dk1"/>
              </a:solidFill>
              <a:latin typeface="Verdana" pitchFamily="34" charset="0"/>
              <a:ea typeface="Verdana" pitchFamily="34" charset="0"/>
              <a:cs typeface="Verdana" pitchFamily="34" charset="0"/>
            </a:rPr>
            <a:t>  3. </a:t>
          </a:r>
          <a:r>
            <a:rPr lang="en-US" sz="750">
              <a:solidFill>
                <a:schemeClr val="dk1"/>
              </a:solidFill>
              <a:latin typeface="Verdana" pitchFamily="34" charset="0"/>
              <a:ea typeface="Verdana" pitchFamily="34" charset="0"/>
              <a:cs typeface="Verdana" pitchFamily="34" charset="0"/>
            </a:rPr>
            <a:t>Rate per 10,000 children aged 0-7 looked after by local authorities and who had a case open for at least 3 months as at 31</a:t>
          </a:r>
          <a:r>
            <a:rPr lang="en-US" sz="750" baseline="30000">
              <a:solidFill>
                <a:schemeClr val="dk1"/>
              </a:solidFill>
              <a:latin typeface="Verdana" pitchFamily="34" charset="0"/>
              <a:ea typeface="Verdana" pitchFamily="34" charset="0"/>
              <a:cs typeface="Verdana" pitchFamily="34" charset="0"/>
            </a:rPr>
            <a:t>st</a:t>
          </a:r>
          <a:r>
            <a:rPr lang="en-US" sz="750">
              <a:solidFill>
                <a:schemeClr val="dk1"/>
              </a:solidFill>
              <a:latin typeface="Verdana" pitchFamily="34" charset="0"/>
              <a:ea typeface="Verdana" pitchFamily="34" charset="0"/>
              <a:cs typeface="Verdana" pitchFamily="34" charset="0"/>
            </a:rPr>
            <a:t> March each year, 2012</a:t>
          </a:r>
          <a:r>
            <a:rPr lang="en-US" sz="750" baseline="0">
              <a:solidFill>
                <a:schemeClr val="dk1"/>
              </a:solidFill>
              <a:latin typeface="Verdana" pitchFamily="34" charset="0"/>
              <a:ea typeface="Verdana" pitchFamily="34" charset="0"/>
              <a:cs typeface="Verdana" pitchFamily="34" charset="0"/>
            </a:rPr>
            <a:t> and </a:t>
          </a:r>
          <a:r>
            <a:rPr lang="en-US" sz="750">
              <a:solidFill>
                <a:schemeClr val="dk1"/>
              </a:solidFill>
              <a:latin typeface="Verdana" pitchFamily="34" charset="0"/>
              <a:ea typeface="Verdana" pitchFamily="34" charset="0"/>
              <a:cs typeface="Verdana" pitchFamily="34" charset="0"/>
            </a:rPr>
            <a:t>2014;</a:t>
          </a:r>
          <a:r>
            <a:rPr lang="en-US" sz="750" baseline="0">
              <a:solidFill>
                <a:schemeClr val="dk1"/>
              </a:solidFill>
              <a:latin typeface="Verdana" pitchFamily="34" charset="0"/>
              <a:ea typeface="Verdana" pitchFamily="34" charset="0"/>
              <a:cs typeface="Verdana" pitchFamily="34" charset="0"/>
            </a:rPr>
            <a:t>  </a:t>
          </a:r>
          <a:r>
            <a:rPr lang="en-US" sz="750" b="1">
              <a:solidFill>
                <a:schemeClr val="dk1"/>
              </a:solidFill>
              <a:latin typeface="Verdana" pitchFamily="34" charset="0"/>
              <a:ea typeface="Verdana" pitchFamily="34" charset="0"/>
              <a:cs typeface="Verdana" pitchFamily="34" charset="0"/>
            </a:rPr>
            <a:t>4.</a:t>
          </a:r>
          <a:r>
            <a:rPr lang="en-US" sz="750">
              <a:solidFill>
                <a:schemeClr val="dk1"/>
              </a:solidFill>
              <a:latin typeface="Verdana" pitchFamily="34" charset="0"/>
              <a:ea typeface="Verdana" pitchFamily="34" charset="0"/>
              <a:cs typeface="Verdana" pitchFamily="34" charset="0"/>
            </a:rPr>
            <a:t> % with body mass index in the 85th centile (UK 1990) or above, 2011/12 and 2013/14; </a:t>
          </a:r>
          <a:r>
            <a:rPr lang="en-US" sz="750" b="1">
              <a:solidFill>
                <a:schemeClr val="dk1"/>
              </a:solidFill>
              <a:latin typeface="Verdana" pitchFamily="34" charset="0"/>
              <a:ea typeface="Verdana" pitchFamily="34" charset="0"/>
              <a:cs typeface="Verdana" pitchFamily="34" charset="0"/>
            </a:rPr>
            <a:t>5.</a:t>
          </a:r>
          <a:r>
            <a:rPr lang="en-US" sz="750">
              <a:solidFill>
                <a:schemeClr val="dk1"/>
              </a:solidFill>
              <a:latin typeface="Verdana" pitchFamily="34" charset="0"/>
              <a:ea typeface="Verdana" pitchFamily="34" charset="0"/>
              <a:cs typeface="Verdana" pitchFamily="34" charset="0"/>
            </a:rPr>
            <a:t> Conception rate per 1,000 females aged 15-17 years, 2004-2013;  </a:t>
          </a:r>
          <a:r>
            <a:rPr lang="en-US" sz="750" b="1">
              <a:solidFill>
                <a:schemeClr val="dk1"/>
              </a:solidFill>
              <a:latin typeface="Verdana" pitchFamily="34" charset="0"/>
              <a:ea typeface="Verdana" pitchFamily="34" charset="0"/>
              <a:cs typeface="Verdana" pitchFamily="34" charset="0"/>
            </a:rPr>
            <a:t>6.</a:t>
          </a:r>
          <a:r>
            <a:rPr lang="en-US" sz="750">
              <a:solidFill>
                <a:schemeClr val="dk1"/>
              </a:solidFill>
              <a:latin typeface="Verdana" pitchFamily="34" charset="0"/>
              <a:ea typeface="Verdana" pitchFamily="34" charset="0"/>
              <a:cs typeface="Verdana" pitchFamily="34" charset="0"/>
            </a:rPr>
            <a:t> Rate of live births per 1,000 females aged 15-19 years, 2005-2014;  </a:t>
          </a:r>
          <a:r>
            <a:rPr lang="en-US" sz="750" b="1">
              <a:solidFill>
                <a:schemeClr val="dk1"/>
              </a:solidFill>
              <a:latin typeface="Verdana" pitchFamily="34" charset="0"/>
              <a:ea typeface="Verdana" pitchFamily="34" charset="0"/>
              <a:cs typeface="Verdana" pitchFamily="34" charset="0"/>
            </a:rPr>
            <a:t>7.</a:t>
          </a:r>
          <a:r>
            <a:rPr lang="en-US" sz="750">
              <a:solidFill>
                <a:schemeClr val="dk1"/>
              </a:solidFill>
              <a:latin typeface="Verdana" pitchFamily="34" charset="0"/>
              <a:ea typeface="Verdana" pitchFamily="34" charset="0"/>
              <a:cs typeface="Verdana" pitchFamily="34" charset="0"/>
            </a:rPr>
            <a:t> % up to date with routine immunisations, 2010/11-2014/15;  </a:t>
          </a:r>
          <a:r>
            <a:rPr lang="en-US" sz="750" b="1">
              <a:solidFill>
                <a:schemeClr val="dk1"/>
              </a:solidFill>
              <a:latin typeface="Verdana" pitchFamily="34" charset="0"/>
              <a:ea typeface="Verdana" pitchFamily="34" charset="0"/>
              <a:cs typeface="Verdana" pitchFamily="34" charset="0"/>
            </a:rPr>
            <a:t>8.</a:t>
          </a:r>
          <a:r>
            <a:rPr lang="en-US" sz="750">
              <a:solidFill>
                <a:schemeClr val="dk1"/>
              </a:solidFill>
              <a:latin typeface="Verdana" pitchFamily="34" charset="0"/>
              <a:ea typeface="Verdana" pitchFamily="34" charset="0"/>
              <a:cs typeface="Verdana" pitchFamily="34" charset="0"/>
            </a:rPr>
            <a:t> The count is the number</a:t>
          </a:r>
          <a:r>
            <a:rPr lang="en-US" sz="750" baseline="0">
              <a:solidFill>
                <a:schemeClr val="dk1"/>
              </a:solidFill>
              <a:latin typeface="Verdana" pitchFamily="34" charset="0"/>
              <a:ea typeface="Verdana" pitchFamily="34" charset="0"/>
              <a:cs typeface="Verdana" pitchFamily="34" charset="0"/>
            </a:rPr>
            <a:t> of children</a:t>
          </a:r>
          <a:r>
            <a:rPr lang="en-US" sz="750">
              <a:solidFill>
                <a:schemeClr val="dk1"/>
              </a:solidFill>
              <a:latin typeface="Verdana" pitchFamily="34" charset="0"/>
              <a:ea typeface="Verdana" pitchFamily="34" charset="0"/>
              <a:cs typeface="Verdana" pitchFamily="34" charset="0"/>
            </a:rPr>
            <a:t> examined and the rate</a:t>
          </a:r>
          <a:r>
            <a:rPr lang="en-US" sz="750" baseline="0">
              <a:solidFill>
                <a:schemeClr val="dk1"/>
              </a:solidFill>
              <a:latin typeface="Verdana" pitchFamily="34" charset="0"/>
              <a:ea typeface="Verdana" pitchFamily="34" charset="0"/>
              <a:cs typeface="Verdana" pitchFamily="34" charset="0"/>
            </a:rPr>
            <a:t> is </a:t>
          </a:r>
          <a:r>
            <a:rPr lang="en-US" sz="750">
              <a:solidFill>
                <a:schemeClr val="dk1"/>
              </a:solidFill>
              <a:latin typeface="Verdana" pitchFamily="34" charset="0"/>
              <a:ea typeface="Verdana" pitchFamily="34" charset="0"/>
              <a:cs typeface="Verdana" pitchFamily="34" charset="0"/>
            </a:rPr>
            <a:t>average number of decayed, missing or filled teeth, 2007/08 and 2011/12;  </a:t>
          </a:r>
          <a:r>
            <a:rPr lang="en-US" sz="750" b="1">
              <a:solidFill>
                <a:schemeClr val="dk1"/>
              </a:solidFill>
              <a:latin typeface="Verdana" pitchFamily="34" charset="0"/>
              <a:ea typeface="Verdana" pitchFamily="34" charset="0"/>
              <a:cs typeface="Verdana" pitchFamily="34" charset="0"/>
            </a:rPr>
            <a:t>9.</a:t>
          </a:r>
          <a:r>
            <a:rPr lang="en-US" sz="750">
              <a:solidFill>
                <a:schemeClr val="dk1"/>
              </a:solidFill>
              <a:latin typeface="Verdana" pitchFamily="34" charset="0"/>
              <a:ea typeface="Verdana" pitchFamily="34" charset="0"/>
              <a:cs typeface="Verdana" pitchFamily="34" charset="0"/>
            </a:rPr>
            <a:t> </a:t>
          </a:r>
          <a:r>
            <a:rPr lang="en-GB" sz="750">
              <a:solidFill>
                <a:schemeClr val="dk1"/>
              </a:solidFill>
              <a:latin typeface="Verdana" pitchFamily="34" charset="0"/>
              <a:ea typeface="Verdana" pitchFamily="34" charset="0"/>
              <a:cs typeface="Verdana" pitchFamily="34" charset="0"/>
            </a:rPr>
            <a:t>Emergency hospital admissions for injury, rates per 10,000 population, 0-4 year olds, 2005/06-2014/15</a:t>
          </a:r>
          <a:r>
            <a:rPr lang="en-US" sz="750">
              <a:solidFill>
                <a:schemeClr val="dk1"/>
              </a:solidFill>
              <a:latin typeface="Verdana" pitchFamily="34" charset="0"/>
              <a:ea typeface="Verdana" pitchFamily="34" charset="0"/>
              <a:cs typeface="Verdana" pitchFamily="34" charset="0"/>
            </a:rPr>
            <a:t>; </a:t>
          </a:r>
          <a:r>
            <a:rPr lang="en-US" sz="750" b="1">
              <a:solidFill>
                <a:schemeClr val="dk1"/>
              </a:solidFill>
              <a:latin typeface="Verdana" pitchFamily="34" charset="0"/>
              <a:ea typeface="Verdana" pitchFamily="34" charset="0"/>
              <a:cs typeface="Verdana" pitchFamily="34" charset="0"/>
            </a:rPr>
            <a:t>10.</a:t>
          </a:r>
          <a:r>
            <a:rPr lang="en-US" sz="750">
              <a:solidFill>
                <a:schemeClr val="dk1"/>
              </a:solidFill>
              <a:latin typeface="Verdana" pitchFamily="34" charset="0"/>
              <a:ea typeface="Verdana" pitchFamily="34" charset="0"/>
              <a:cs typeface="Verdana" pitchFamily="34" charset="0"/>
            </a:rPr>
            <a:t> Rate of deaths in children aged &lt;1 year of age per 1,000 live births, 2005-2014 combined for local authority,</a:t>
          </a:r>
          <a:r>
            <a:rPr lang="en-US" sz="750" baseline="0">
              <a:solidFill>
                <a:schemeClr val="dk1"/>
              </a:solidFill>
              <a:latin typeface="Verdana" pitchFamily="34" charset="0"/>
              <a:ea typeface="Verdana" pitchFamily="34" charset="0"/>
              <a:cs typeface="Verdana" pitchFamily="34" charset="0"/>
            </a:rPr>
            <a:t> </a:t>
          </a:r>
          <a:r>
            <a:rPr lang="en-US" sz="750">
              <a:solidFill>
                <a:schemeClr val="dk1"/>
              </a:solidFill>
              <a:latin typeface="Verdana" pitchFamily="34" charset="0"/>
              <a:ea typeface="Verdana" pitchFamily="34" charset="0"/>
              <a:cs typeface="Verdana" pitchFamily="34" charset="0"/>
            </a:rPr>
            <a:t>health board and Wales, and 2005-2014 single years for Wales trend;  </a:t>
          </a:r>
          <a:r>
            <a:rPr lang="en-US" sz="750" b="1">
              <a:solidFill>
                <a:schemeClr val="dk1"/>
              </a:solidFill>
              <a:latin typeface="Verdana" pitchFamily="34" charset="0"/>
              <a:ea typeface="Verdana" pitchFamily="34" charset="0"/>
              <a:cs typeface="Verdana" pitchFamily="34" charset="0"/>
            </a:rPr>
            <a:t>11.</a:t>
          </a:r>
          <a:r>
            <a:rPr lang="en-US" sz="750">
              <a:solidFill>
                <a:schemeClr val="dk1"/>
              </a:solidFill>
              <a:latin typeface="Verdana" pitchFamily="34" charset="0"/>
              <a:ea typeface="Verdana" pitchFamily="34" charset="0"/>
              <a:cs typeface="Verdana" pitchFamily="34" charset="0"/>
            </a:rPr>
            <a:t> Crude mortality rate per 100,000 population aged 0-17, the rates displayed are for 2012-2014</a:t>
          </a:r>
          <a:r>
            <a:rPr lang="en-US" sz="750" baseline="0">
              <a:solidFill>
                <a:schemeClr val="dk1"/>
              </a:solidFill>
              <a:latin typeface="Verdana" pitchFamily="34" charset="0"/>
              <a:ea typeface="Verdana" pitchFamily="34" charset="0"/>
              <a:cs typeface="Verdana" pitchFamily="34" charset="0"/>
            </a:rPr>
            <a:t> </a:t>
          </a:r>
          <a:r>
            <a:rPr lang="en-US" sz="750">
              <a:solidFill>
                <a:schemeClr val="dk1"/>
              </a:solidFill>
              <a:latin typeface="Verdana" pitchFamily="34" charset="0"/>
              <a:ea typeface="Verdana" pitchFamily="34" charset="0"/>
              <a:cs typeface="Verdana" pitchFamily="34" charset="0"/>
            </a:rPr>
            <a:t>for local authority,</a:t>
          </a:r>
          <a:r>
            <a:rPr lang="en-US" sz="750" baseline="0">
              <a:solidFill>
                <a:schemeClr val="dk1"/>
              </a:solidFill>
              <a:latin typeface="Verdana" pitchFamily="34" charset="0"/>
              <a:ea typeface="Verdana" pitchFamily="34" charset="0"/>
              <a:cs typeface="Verdana" pitchFamily="34" charset="0"/>
            </a:rPr>
            <a:t> </a:t>
          </a:r>
          <a:r>
            <a:rPr lang="en-US" sz="750">
              <a:solidFill>
                <a:schemeClr val="dk1"/>
              </a:solidFill>
              <a:latin typeface="Verdana" pitchFamily="34" charset="0"/>
              <a:ea typeface="Verdana" pitchFamily="34" charset="0"/>
              <a:cs typeface="Verdana" pitchFamily="34" charset="0"/>
            </a:rPr>
            <a:t>health board</a:t>
          </a:r>
          <a:r>
            <a:rPr lang="en-US" sz="750" baseline="0">
              <a:solidFill>
                <a:schemeClr val="dk1"/>
              </a:solidFill>
              <a:latin typeface="Verdana" pitchFamily="34" charset="0"/>
              <a:ea typeface="Verdana" pitchFamily="34" charset="0"/>
              <a:cs typeface="Verdana" pitchFamily="34" charset="0"/>
            </a:rPr>
            <a:t> and Wales,</a:t>
          </a:r>
          <a:r>
            <a:rPr lang="en-US" sz="750">
              <a:solidFill>
                <a:schemeClr val="dk1"/>
              </a:solidFill>
              <a:latin typeface="Verdana" pitchFamily="34" charset="0"/>
              <a:ea typeface="Verdana" pitchFamily="34" charset="0"/>
              <a:cs typeface="Verdana" pitchFamily="34" charset="0"/>
            </a:rPr>
            <a:t> and single years 2005-2014 for the Wales trend;  </a:t>
          </a:r>
          <a:r>
            <a:rPr lang="en-US" sz="750" b="1">
              <a:solidFill>
                <a:schemeClr val="dk1"/>
              </a:solidFill>
              <a:latin typeface="Verdana" pitchFamily="34" charset="0"/>
              <a:ea typeface="Verdana" pitchFamily="34" charset="0"/>
              <a:cs typeface="Verdana" pitchFamily="34" charset="0"/>
            </a:rPr>
            <a:t>12.</a:t>
          </a:r>
          <a:r>
            <a:rPr lang="en-US" sz="750">
              <a:solidFill>
                <a:schemeClr val="dk1"/>
              </a:solidFill>
              <a:latin typeface="Verdana" pitchFamily="34" charset="0"/>
              <a:ea typeface="Verdana" pitchFamily="34" charset="0"/>
              <a:cs typeface="Verdana" pitchFamily="34" charset="0"/>
            </a:rPr>
            <a:t> Counts and crude rates WTE social workers working in children and young people’s services per 1,000 children aged 0-17 years, 2014/15 (local authorities also provide services using the independent sector, whose staff are not included in these figures).</a:t>
          </a:r>
          <a:endParaRPr lang="en-GB" sz="750">
            <a:solidFill>
              <a:schemeClr val="dk1"/>
            </a:solidFill>
            <a:latin typeface="Verdana" pitchFamily="34" charset="0"/>
            <a:ea typeface="Verdana" pitchFamily="34" charset="0"/>
            <a:cs typeface="Verdana" pitchFamily="34" charset="0"/>
          </a:endParaRPr>
        </a:p>
      </xdr:txBody>
    </xdr:sp>
    <xdr:clientData/>
  </xdr:twoCellAnchor>
  <xdr:twoCellAnchor>
    <xdr:from>
      <xdr:col>6</xdr:col>
      <xdr:colOff>498696</xdr:colOff>
      <xdr:row>10</xdr:row>
      <xdr:rowOff>400050</xdr:rowOff>
    </xdr:from>
    <xdr:to>
      <xdr:col>7</xdr:col>
      <xdr:colOff>2505074</xdr:colOff>
      <xdr:row>11</xdr:row>
      <xdr:rowOff>381000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2079033</xdr:colOff>
      <xdr:row>10</xdr:row>
      <xdr:rowOff>400063</xdr:rowOff>
    </xdr:from>
    <xdr:to>
      <xdr:col>8</xdr:col>
      <xdr:colOff>116566</xdr:colOff>
      <xdr:row>11</xdr:row>
      <xdr:rowOff>206835</xdr:rowOff>
    </xdr:to>
    <xdr:sp macro="" textlink="Controls!#REF!">
      <xdr:nvSpPr>
        <xdr:cNvPr id="10" name="TextBox 9"/>
        <xdr:cNvSpPr txBox="1"/>
      </xdr:nvSpPr>
      <xdr:spPr>
        <a:xfrm>
          <a:off x="7403508" y="2085975"/>
          <a:ext cx="125698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4E8B38E9-1215-4C67-940A-3BDE9932BAB8}" type="TxLink">
            <a:rPr lang="en-US" sz="700" b="0" i="0" u="none" strike="noStrike">
              <a:solidFill>
                <a:srgbClr val="7F7F7F"/>
              </a:solidFill>
              <a:latin typeface="Verdana"/>
              <a:ea typeface="Verdana"/>
              <a:cs typeface="Verdana"/>
            </a:rPr>
            <a:pPr algn="l"/>
            <a:t> </a:t>
          </a:fld>
          <a:endParaRPr lang="en-GB" sz="300">
            <a:solidFill>
              <a:srgbClr val="7F7F7F"/>
            </a:solidFill>
            <a:latin typeface="Verdana" pitchFamily="34" charset="0"/>
          </a:endParaRPr>
        </a:p>
      </xdr:txBody>
    </xdr:sp>
    <xdr:clientData/>
  </xdr:twoCellAnchor>
  <xdr:twoCellAnchor>
    <xdr:from>
      <xdr:col>6</xdr:col>
      <xdr:colOff>438373</xdr:colOff>
      <xdr:row>10</xdr:row>
      <xdr:rowOff>402427</xdr:rowOff>
    </xdr:from>
    <xdr:to>
      <xdr:col>7</xdr:col>
      <xdr:colOff>502217</xdr:colOff>
      <xdr:row>11</xdr:row>
      <xdr:rowOff>314174</xdr:rowOff>
    </xdr:to>
    <xdr:sp macro="" textlink="Controls!K17">
      <xdr:nvSpPr>
        <xdr:cNvPr id="11" name="TextBox 10"/>
        <xdr:cNvSpPr txBox="1"/>
      </xdr:nvSpPr>
      <xdr:spPr>
        <a:xfrm>
          <a:off x="5258023" y="2085975"/>
          <a:ext cx="56866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A6A6DF48-DC7E-4540-8851-444DD2EAD9F1}" type="TxLink">
            <a:rPr lang="en-US" sz="700" b="0" i="0" u="none" strike="noStrike">
              <a:solidFill>
                <a:srgbClr val="7F7F7F"/>
              </a:solidFill>
              <a:latin typeface="Verdana"/>
              <a:ea typeface="Verdana"/>
              <a:cs typeface="Verdana"/>
            </a:rPr>
            <a:pPr algn="l"/>
            <a:t> </a:t>
          </a:fld>
          <a:endParaRPr lang="en-GB" sz="500">
            <a:solidFill>
              <a:srgbClr val="7F7F7F"/>
            </a:solidFill>
            <a:latin typeface="Verdana" pitchFamily="34" charset="0"/>
          </a:endParaRPr>
        </a:p>
      </xdr:txBody>
    </xdr:sp>
    <xdr:clientData/>
  </xdr:twoCellAnchor>
  <xdr:twoCellAnchor>
    <xdr:from>
      <xdr:col>7</xdr:col>
      <xdr:colOff>200025</xdr:colOff>
      <xdr:row>20</xdr:row>
      <xdr:rowOff>63825</xdr:rowOff>
    </xdr:from>
    <xdr:to>
      <xdr:col>7</xdr:col>
      <xdr:colOff>2828025</xdr:colOff>
      <xdr:row>20</xdr:row>
      <xdr:rowOff>352073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530877</xdr:colOff>
      <xdr:row>20</xdr:row>
      <xdr:rowOff>137271</xdr:rowOff>
    </xdr:from>
    <xdr:to>
      <xdr:col>7</xdr:col>
      <xdr:colOff>585102</xdr:colOff>
      <xdr:row>20</xdr:row>
      <xdr:rowOff>317271</xdr:rowOff>
    </xdr:to>
    <xdr:sp macro="" textlink="Controls!P37">
      <xdr:nvSpPr>
        <xdr:cNvPr id="13" name="TextBox 22"/>
        <xdr:cNvSpPr txBox="1"/>
      </xdr:nvSpPr>
      <xdr:spPr>
        <a:xfrm>
          <a:off x="5417202" y="5423646"/>
          <a:ext cx="63525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20AA5272-0E13-47E2-9708-40CAF1D0FFD6}" type="TxLink">
            <a:rPr lang="en-US" sz="700" b="0" i="0" u="none" strike="noStrike">
              <a:solidFill>
                <a:srgbClr val="6BAEE7"/>
              </a:solidFill>
              <a:latin typeface="Verdana"/>
              <a:ea typeface="Verdana"/>
              <a:cs typeface="Verdana"/>
            </a:rPr>
            <a:pPr algn="l"/>
            <a:t>174</a:t>
          </a:fld>
          <a:endParaRPr lang="en-GB" sz="100">
            <a:solidFill>
              <a:srgbClr val="6BAEE7"/>
            </a:solidFill>
            <a:latin typeface="Verdana" pitchFamily="34" charset="0"/>
          </a:endParaRPr>
        </a:p>
      </xdr:txBody>
    </xdr:sp>
    <xdr:clientData/>
  </xdr:twoCellAnchor>
  <xdr:twoCellAnchor>
    <xdr:from>
      <xdr:col>7</xdr:col>
      <xdr:colOff>2587684</xdr:colOff>
      <xdr:row>20</xdr:row>
      <xdr:rowOff>138184</xdr:rowOff>
    </xdr:from>
    <xdr:to>
      <xdr:col>8</xdr:col>
      <xdr:colOff>34159</xdr:colOff>
      <xdr:row>20</xdr:row>
      <xdr:rowOff>318184</xdr:rowOff>
    </xdr:to>
    <xdr:sp macro="" textlink="Controls!Y37">
      <xdr:nvSpPr>
        <xdr:cNvPr id="14" name="TextBox 23"/>
        <xdr:cNvSpPr txBox="1"/>
      </xdr:nvSpPr>
      <xdr:spPr>
        <a:xfrm>
          <a:off x="8055034" y="5424559"/>
          <a:ext cx="5135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6411FBC0-CF11-43C3-BAF8-463A1BE5C66C}" type="TxLink">
            <a:rPr lang="en-US" sz="700" b="0" i="0" u="none" strike="noStrike">
              <a:solidFill>
                <a:srgbClr val="6BAEE7"/>
              </a:solidFill>
              <a:latin typeface="Verdana"/>
              <a:ea typeface="Verdana"/>
              <a:cs typeface="Verdana"/>
            </a:rPr>
            <a:pPr algn="r"/>
            <a:t>206</a:t>
          </a:fld>
          <a:endParaRPr lang="en-GB" sz="100">
            <a:solidFill>
              <a:srgbClr val="6BAEE7"/>
            </a:solidFill>
            <a:latin typeface="Verdana" pitchFamily="34" charset="0"/>
          </a:endParaRPr>
        </a:p>
      </xdr:txBody>
    </xdr:sp>
    <xdr:clientData/>
  </xdr:twoCellAnchor>
  <xdr:twoCellAnchor editAs="absolute">
    <xdr:from>
      <xdr:col>7</xdr:col>
      <xdr:colOff>71524</xdr:colOff>
      <xdr:row>19</xdr:row>
      <xdr:rowOff>105289</xdr:rowOff>
    </xdr:from>
    <xdr:to>
      <xdr:col>7</xdr:col>
      <xdr:colOff>1583524</xdr:colOff>
      <xdr:row>19</xdr:row>
      <xdr:rowOff>393289</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159402</xdr:colOff>
      <xdr:row>18</xdr:row>
      <xdr:rowOff>424909</xdr:rowOff>
    </xdr:from>
    <xdr:to>
      <xdr:col>7</xdr:col>
      <xdr:colOff>735402</xdr:colOff>
      <xdr:row>19</xdr:row>
      <xdr:rowOff>176284</xdr:rowOff>
    </xdr:to>
    <xdr:sp macro="" textlink="Controls!K23">
      <xdr:nvSpPr>
        <xdr:cNvPr id="16" name="TextBox 15"/>
        <xdr:cNvSpPr txBox="1"/>
      </xdr:nvSpPr>
      <xdr:spPr>
        <a:xfrm>
          <a:off x="5483877" y="5082634"/>
          <a:ext cx="576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fld id="{A3D28AC6-230F-4F99-8754-1951872A6DF8}" type="TxLink">
            <a:rPr lang="en-US" sz="700" b="0" i="0" u="none" strike="noStrike">
              <a:solidFill>
                <a:srgbClr val="7F7F7F"/>
              </a:solidFill>
              <a:latin typeface="Verdana"/>
              <a:ea typeface="Verdana"/>
              <a:cs typeface="Verdana"/>
            </a:rPr>
            <a:pPr/>
            <a:t> </a:t>
          </a:fld>
          <a:endParaRPr lang="en-GB" sz="500">
            <a:solidFill>
              <a:srgbClr val="7F7F7F"/>
            </a:solidFill>
            <a:latin typeface="Verdana" pitchFamily="34" charset="0"/>
          </a:endParaRPr>
        </a:p>
      </xdr:txBody>
    </xdr:sp>
    <xdr:clientData/>
  </xdr:twoCellAnchor>
  <xdr:twoCellAnchor>
    <xdr:from>
      <xdr:col>7</xdr:col>
      <xdr:colOff>1654022</xdr:colOff>
      <xdr:row>18</xdr:row>
      <xdr:rowOff>424909</xdr:rowOff>
    </xdr:from>
    <xdr:to>
      <xdr:col>7</xdr:col>
      <xdr:colOff>2230022</xdr:colOff>
      <xdr:row>19</xdr:row>
      <xdr:rowOff>172621</xdr:rowOff>
    </xdr:to>
    <xdr:sp macro="" textlink="Controls!#REF!">
      <xdr:nvSpPr>
        <xdr:cNvPr id="17" name="TextBox 16"/>
        <xdr:cNvSpPr txBox="1"/>
      </xdr:nvSpPr>
      <xdr:spPr>
        <a:xfrm>
          <a:off x="6978497" y="5082634"/>
          <a:ext cx="576000" cy="176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fld id="{A297AD84-C2A4-46A2-A70D-A4BCDED1BF44}" type="TxLink">
            <a:rPr lang="en-US" sz="700" b="0" i="0" u="none" strike="noStrike">
              <a:solidFill>
                <a:srgbClr val="7F7F7F"/>
              </a:solidFill>
              <a:latin typeface="Verdana"/>
              <a:ea typeface="Verdana"/>
              <a:cs typeface="Verdana"/>
            </a:rPr>
            <a:pPr/>
            <a:t> </a:t>
          </a:fld>
          <a:endParaRPr lang="en-GB" sz="500">
            <a:solidFill>
              <a:srgbClr val="7F7F7F"/>
            </a:solidFill>
            <a:latin typeface="Verdana" pitchFamily="34" charset="0"/>
          </a:endParaRPr>
        </a:p>
      </xdr:txBody>
    </xdr:sp>
    <xdr:clientData/>
  </xdr:twoCellAnchor>
  <xdr:twoCellAnchor>
    <xdr:from>
      <xdr:col>7</xdr:col>
      <xdr:colOff>200025</xdr:colOff>
      <xdr:row>17</xdr:row>
      <xdr:rowOff>99765</xdr:rowOff>
    </xdr:from>
    <xdr:to>
      <xdr:col>7</xdr:col>
      <xdr:colOff>2828025</xdr:colOff>
      <xdr:row>17</xdr:row>
      <xdr:rowOff>388013</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530877</xdr:colOff>
      <xdr:row>16</xdr:row>
      <xdr:rowOff>143736</xdr:rowOff>
    </xdr:from>
    <xdr:to>
      <xdr:col>7</xdr:col>
      <xdr:colOff>585102</xdr:colOff>
      <xdr:row>16</xdr:row>
      <xdr:rowOff>323736</xdr:rowOff>
    </xdr:to>
    <xdr:sp macro="" textlink="Controls!P29">
      <xdr:nvSpPr>
        <xdr:cNvPr id="19" name="TextBox 18"/>
        <xdr:cNvSpPr txBox="1"/>
      </xdr:nvSpPr>
      <xdr:spPr>
        <a:xfrm>
          <a:off x="5417202" y="3715611"/>
          <a:ext cx="63525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E744A1DD-C2DF-460E-AFAD-C302CE16388D}" type="TxLink">
            <a:rPr lang="en-US" sz="700" b="0" i="0" u="none" strike="noStrike">
              <a:solidFill>
                <a:srgbClr val="6BAEE7"/>
              </a:solidFill>
              <a:latin typeface="Verdana"/>
              <a:ea typeface="Verdana"/>
              <a:cs typeface="Verdana"/>
            </a:rPr>
            <a:pPr algn="l"/>
            <a:t>32.2</a:t>
          </a:fld>
          <a:endParaRPr lang="en-GB" sz="500">
            <a:solidFill>
              <a:srgbClr val="6BAEE7"/>
            </a:solidFill>
            <a:latin typeface="Verdana" pitchFamily="34" charset="0"/>
          </a:endParaRPr>
        </a:p>
      </xdr:txBody>
    </xdr:sp>
    <xdr:clientData/>
  </xdr:twoCellAnchor>
  <xdr:twoCellAnchor>
    <xdr:from>
      <xdr:col>7</xdr:col>
      <xdr:colOff>2587684</xdr:colOff>
      <xdr:row>16</xdr:row>
      <xdr:rowOff>143736</xdr:rowOff>
    </xdr:from>
    <xdr:to>
      <xdr:col>8</xdr:col>
      <xdr:colOff>34159</xdr:colOff>
      <xdr:row>16</xdr:row>
      <xdr:rowOff>323736</xdr:rowOff>
    </xdr:to>
    <xdr:sp macro="" textlink="Controls!Y29">
      <xdr:nvSpPr>
        <xdr:cNvPr id="20" name="TextBox 19"/>
        <xdr:cNvSpPr txBox="1"/>
      </xdr:nvSpPr>
      <xdr:spPr>
        <a:xfrm>
          <a:off x="8055034" y="3715611"/>
          <a:ext cx="5135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C96400D-6FF8-4FE8-BC2E-14AC383109C2}" type="TxLink">
            <a:rPr lang="en-US" sz="700" b="0" i="0" u="none" strike="noStrike">
              <a:solidFill>
                <a:srgbClr val="6BAEE7"/>
              </a:solidFill>
              <a:latin typeface="Verdana"/>
              <a:ea typeface="Verdana"/>
              <a:cs typeface="Verdana"/>
            </a:rPr>
            <a:pPr algn="r"/>
            <a:t>23.2</a:t>
          </a:fld>
          <a:endParaRPr lang="en-GB" sz="500">
            <a:solidFill>
              <a:srgbClr val="6BAEE7"/>
            </a:solidFill>
            <a:latin typeface="Verdana" pitchFamily="34" charset="0"/>
          </a:endParaRPr>
        </a:p>
      </xdr:txBody>
    </xdr:sp>
    <xdr:clientData/>
  </xdr:twoCellAnchor>
  <xdr:twoCellAnchor>
    <xdr:from>
      <xdr:col>6</xdr:col>
      <xdr:colOff>530877</xdr:colOff>
      <xdr:row>17</xdr:row>
      <xdr:rowOff>136353</xdr:rowOff>
    </xdr:from>
    <xdr:to>
      <xdr:col>7</xdr:col>
      <xdr:colOff>585102</xdr:colOff>
      <xdr:row>17</xdr:row>
      <xdr:rowOff>316353</xdr:rowOff>
    </xdr:to>
    <xdr:sp macro="" textlink="Controls!P31">
      <xdr:nvSpPr>
        <xdr:cNvPr id="21" name="TextBox 20"/>
        <xdr:cNvSpPr txBox="1"/>
      </xdr:nvSpPr>
      <xdr:spPr>
        <a:xfrm>
          <a:off x="5417202" y="4136853"/>
          <a:ext cx="63525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44E0524F-F66C-4796-B999-9868AAA51A77}" type="TxLink">
            <a:rPr lang="en-US" sz="700" b="0" i="0" u="none" strike="noStrike">
              <a:solidFill>
                <a:srgbClr val="6BAEE7"/>
              </a:solidFill>
              <a:latin typeface="Verdana"/>
              <a:ea typeface="Verdana"/>
              <a:cs typeface="Verdana"/>
            </a:rPr>
            <a:pPr algn="l"/>
            <a:t>30.6</a:t>
          </a:fld>
          <a:endParaRPr lang="en-GB" sz="100">
            <a:solidFill>
              <a:srgbClr val="6BAEE7"/>
            </a:solidFill>
            <a:latin typeface="Verdana" pitchFamily="34" charset="0"/>
          </a:endParaRPr>
        </a:p>
      </xdr:txBody>
    </xdr:sp>
    <xdr:clientData/>
  </xdr:twoCellAnchor>
  <xdr:twoCellAnchor>
    <xdr:from>
      <xdr:col>7</xdr:col>
      <xdr:colOff>2587684</xdr:colOff>
      <xdr:row>17</xdr:row>
      <xdr:rowOff>136353</xdr:rowOff>
    </xdr:from>
    <xdr:to>
      <xdr:col>8</xdr:col>
      <xdr:colOff>34159</xdr:colOff>
      <xdr:row>17</xdr:row>
      <xdr:rowOff>316353</xdr:rowOff>
    </xdr:to>
    <xdr:sp macro="" textlink="Controls!Y31">
      <xdr:nvSpPr>
        <xdr:cNvPr id="22" name="TextBox 21"/>
        <xdr:cNvSpPr txBox="1"/>
      </xdr:nvSpPr>
      <xdr:spPr>
        <a:xfrm>
          <a:off x="8055034" y="4136853"/>
          <a:ext cx="5135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B20737F7-1C6C-4458-9255-CA0873F4C76A}" type="TxLink">
            <a:rPr lang="en-US" sz="700" b="0" i="0" u="none" strike="noStrike">
              <a:solidFill>
                <a:srgbClr val="6BAEE7"/>
              </a:solidFill>
              <a:latin typeface="Verdana"/>
              <a:ea typeface="Verdana"/>
              <a:cs typeface="Verdana"/>
            </a:rPr>
            <a:pPr algn="r"/>
            <a:t>20.0</a:t>
          </a:fld>
          <a:endParaRPr lang="en-GB" sz="300">
            <a:solidFill>
              <a:srgbClr val="6BAEE7"/>
            </a:solidFill>
            <a:latin typeface="Verdana" pitchFamily="34" charset="0"/>
          </a:endParaRPr>
        </a:p>
      </xdr:txBody>
    </xdr:sp>
    <xdr:clientData/>
  </xdr:twoCellAnchor>
  <xdr:twoCellAnchor>
    <xdr:from>
      <xdr:col>7</xdr:col>
      <xdr:colOff>2587684</xdr:colOff>
      <xdr:row>18</xdr:row>
      <xdr:rowOff>142675</xdr:rowOff>
    </xdr:from>
    <xdr:to>
      <xdr:col>8</xdr:col>
      <xdr:colOff>34159</xdr:colOff>
      <xdr:row>18</xdr:row>
      <xdr:rowOff>322675</xdr:rowOff>
    </xdr:to>
    <xdr:sp macro="" textlink="Controls!Y33">
      <xdr:nvSpPr>
        <xdr:cNvPr id="23" name="TextBox 22"/>
        <xdr:cNvSpPr txBox="1"/>
      </xdr:nvSpPr>
      <xdr:spPr>
        <a:xfrm>
          <a:off x="8055034" y="4571800"/>
          <a:ext cx="5135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r"/>
          <a:fld id="{64791AAF-6D34-4C88-A8C9-594FB8EFBA46}" type="TxLink">
            <a:rPr lang="en-US" sz="700" b="0" i="0" u="none" strike="noStrike">
              <a:solidFill>
                <a:srgbClr val="6BAEE7"/>
              </a:solidFill>
              <a:latin typeface="Verdana"/>
              <a:ea typeface="Verdana"/>
              <a:cs typeface="Verdana"/>
            </a:rPr>
            <a:pPr marL="0" indent="0" algn="r"/>
            <a:t>92</a:t>
          </a:fld>
          <a:endParaRPr lang="en-GB" sz="300" b="0" i="0" u="none" strike="noStrike">
            <a:solidFill>
              <a:srgbClr val="6BAEE7"/>
            </a:solidFill>
            <a:latin typeface="Verdana"/>
            <a:ea typeface="Verdana"/>
            <a:cs typeface="Verdana"/>
          </a:endParaRPr>
        </a:p>
      </xdr:txBody>
    </xdr:sp>
    <xdr:clientData/>
  </xdr:twoCellAnchor>
  <xdr:twoCellAnchor>
    <xdr:from>
      <xdr:col>6</xdr:col>
      <xdr:colOff>530877</xdr:colOff>
      <xdr:row>18</xdr:row>
      <xdr:rowOff>143118</xdr:rowOff>
    </xdr:from>
    <xdr:to>
      <xdr:col>7</xdr:col>
      <xdr:colOff>585102</xdr:colOff>
      <xdr:row>18</xdr:row>
      <xdr:rowOff>323118</xdr:rowOff>
    </xdr:to>
    <xdr:sp macro="" textlink="Controls!U33">
      <xdr:nvSpPr>
        <xdr:cNvPr id="24" name="TextBox 23"/>
        <xdr:cNvSpPr txBox="1"/>
      </xdr:nvSpPr>
      <xdr:spPr>
        <a:xfrm>
          <a:off x="5417202" y="4572243"/>
          <a:ext cx="63525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l"/>
          <a:fld id="{536B4C8A-C95E-464A-B072-CA4F23AE9546}" type="TxLink">
            <a:rPr lang="en-US" sz="700" b="0" i="0" u="none" strike="noStrike">
              <a:solidFill>
                <a:srgbClr val="6BAEE7"/>
              </a:solidFill>
              <a:latin typeface="Verdana"/>
              <a:ea typeface="Verdana"/>
              <a:cs typeface="Verdana"/>
            </a:rPr>
            <a:pPr marL="0" indent="0" algn="l"/>
            <a:t>83</a:t>
          </a:fld>
          <a:endParaRPr lang="en-GB" sz="300" b="0" i="0" u="none" strike="noStrike">
            <a:solidFill>
              <a:srgbClr val="6BAEE7"/>
            </a:solidFill>
            <a:latin typeface="Verdana"/>
            <a:ea typeface="Verdana"/>
            <a:cs typeface="Verdana"/>
          </a:endParaRPr>
        </a:p>
      </xdr:txBody>
    </xdr:sp>
    <xdr:clientData/>
  </xdr:twoCellAnchor>
  <xdr:twoCellAnchor>
    <xdr:from>
      <xdr:col>7</xdr:col>
      <xdr:colOff>159402</xdr:colOff>
      <xdr:row>13</xdr:row>
      <xdr:rowOff>402248</xdr:rowOff>
    </xdr:from>
    <xdr:to>
      <xdr:col>7</xdr:col>
      <xdr:colOff>729234</xdr:colOff>
      <xdr:row>14</xdr:row>
      <xdr:rowOff>194584</xdr:rowOff>
    </xdr:to>
    <xdr:sp macro="" textlink="Controls!K18">
      <xdr:nvSpPr>
        <xdr:cNvPr id="25" name="TextBox 24"/>
        <xdr:cNvSpPr txBox="1"/>
      </xdr:nvSpPr>
      <xdr:spPr>
        <a:xfrm>
          <a:off x="5483877" y="2916848"/>
          <a:ext cx="569832" cy="220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653EC2E6-E313-4663-8E1A-0A118605AB4E}" type="TxLink">
            <a:rPr lang="en-US" sz="700" b="0" i="0" u="none" strike="noStrike">
              <a:solidFill>
                <a:srgbClr val="7F7F7F"/>
              </a:solidFill>
              <a:latin typeface="Verdana"/>
              <a:ea typeface="Verdana"/>
              <a:cs typeface="Verdana"/>
            </a:rPr>
            <a:pPr algn="l"/>
            <a:t> </a:t>
          </a:fld>
          <a:endParaRPr lang="en-US" sz="500" b="0" i="0" u="none" strike="noStrike">
            <a:solidFill>
              <a:srgbClr val="7F7F7F"/>
            </a:solidFill>
            <a:latin typeface="Verdana"/>
            <a:ea typeface="Verdana"/>
            <a:cs typeface="Verdana"/>
          </a:endParaRPr>
        </a:p>
      </xdr:txBody>
    </xdr:sp>
    <xdr:clientData/>
  </xdr:twoCellAnchor>
  <xdr:twoCellAnchor>
    <xdr:from>
      <xdr:col>7</xdr:col>
      <xdr:colOff>1654022</xdr:colOff>
      <xdr:row>13</xdr:row>
      <xdr:rowOff>402248</xdr:rowOff>
    </xdr:from>
    <xdr:to>
      <xdr:col>7</xdr:col>
      <xdr:colOff>2242633</xdr:colOff>
      <xdr:row>14</xdr:row>
      <xdr:rowOff>165921</xdr:rowOff>
    </xdr:to>
    <xdr:sp macro="" textlink="Controls!#REF!">
      <xdr:nvSpPr>
        <xdr:cNvPr id="26" name="TextBox 25"/>
        <xdr:cNvSpPr txBox="1"/>
      </xdr:nvSpPr>
      <xdr:spPr>
        <a:xfrm>
          <a:off x="6978497" y="2916848"/>
          <a:ext cx="588611" cy="192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ACF8CC9-04D8-4016-8442-A80EF0B30223}" type="TxLink">
            <a:rPr lang="en-US" sz="700" b="0" i="0" u="none" strike="noStrike">
              <a:solidFill>
                <a:srgbClr val="7F7F7F"/>
              </a:solidFill>
              <a:latin typeface="Verdana"/>
              <a:ea typeface="Verdana"/>
              <a:cs typeface="Verdana"/>
            </a:rPr>
            <a:pPr algn="l"/>
            <a:t> </a:t>
          </a:fld>
          <a:endParaRPr lang="en-US" sz="500" b="0" i="0" u="none" strike="noStrike">
            <a:solidFill>
              <a:srgbClr val="7F7F7F"/>
            </a:solidFill>
            <a:latin typeface="Verdana"/>
            <a:ea typeface="Verdana"/>
            <a:cs typeface="Verdana"/>
          </a:endParaRPr>
        </a:p>
      </xdr:txBody>
    </xdr:sp>
    <xdr:clientData/>
  </xdr:twoCellAnchor>
  <xdr:twoCellAnchor editAs="absolute">
    <xdr:from>
      <xdr:col>7</xdr:col>
      <xdr:colOff>71524</xdr:colOff>
      <xdr:row>15</xdr:row>
      <xdr:rowOff>97834</xdr:rowOff>
    </xdr:from>
    <xdr:to>
      <xdr:col>7</xdr:col>
      <xdr:colOff>1583524</xdr:colOff>
      <xdr:row>15</xdr:row>
      <xdr:rowOff>385834</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159402</xdr:colOff>
      <xdr:row>14</xdr:row>
      <xdr:rowOff>397668</xdr:rowOff>
    </xdr:from>
    <xdr:to>
      <xdr:col>7</xdr:col>
      <xdr:colOff>730154</xdr:colOff>
      <xdr:row>15</xdr:row>
      <xdr:rowOff>217167</xdr:rowOff>
    </xdr:to>
    <xdr:sp macro="" textlink="Controls!K19">
      <xdr:nvSpPr>
        <xdr:cNvPr id="28" name="TextBox 27"/>
        <xdr:cNvSpPr txBox="1"/>
      </xdr:nvSpPr>
      <xdr:spPr>
        <a:xfrm>
          <a:off x="5483877" y="3340893"/>
          <a:ext cx="570752" cy="24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ECBFBECF-B7BD-4DB4-807D-BF66E017950A}" type="TxLink">
            <a:rPr lang="en-US" sz="700" b="0" i="0" u="none" strike="noStrike">
              <a:solidFill>
                <a:srgbClr val="7F7F7F"/>
              </a:solidFill>
              <a:latin typeface="Verdana"/>
              <a:ea typeface="Verdana"/>
              <a:cs typeface="Verdana"/>
            </a:rPr>
            <a:pPr/>
            <a:t> </a:t>
          </a:fld>
          <a:endParaRPr lang="en-US" sz="500" b="0" i="0" u="none" strike="noStrike">
            <a:solidFill>
              <a:srgbClr val="7F7F7F"/>
            </a:solidFill>
            <a:latin typeface="Verdana"/>
            <a:ea typeface="Verdana"/>
            <a:cs typeface="Verdana"/>
          </a:endParaRPr>
        </a:p>
      </xdr:txBody>
    </xdr:sp>
    <xdr:clientData/>
  </xdr:twoCellAnchor>
  <xdr:twoCellAnchor>
    <xdr:from>
      <xdr:col>7</xdr:col>
      <xdr:colOff>1654022</xdr:colOff>
      <xdr:row>14</xdr:row>
      <xdr:rowOff>396969</xdr:rowOff>
    </xdr:from>
    <xdr:to>
      <xdr:col>7</xdr:col>
      <xdr:colOff>2242633</xdr:colOff>
      <xdr:row>15</xdr:row>
      <xdr:rowOff>187838</xdr:rowOff>
    </xdr:to>
    <xdr:sp macro="" textlink="Controls!#REF!">
      <xdr:nvSpPr>
        <xdr:cNvPr id="29" name="TextBox 28"/>
        <xdr:cNvSpPr txBox="1"/>
      </xdr:nvSpPr>
      <xdr:spPr>
        <a:xfrm>
          <a:off x="6978497" y="3340194"/>
          <a:ext cx="588611" cy="219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F101C26B-0D38-4176-9902-BF50A91BEEBA}" type="TxLink">
            <a:rPr lang="en-US" sz="700" b="0" i="0" u="none" strike="noStrike">
              <a:solidFill>
                <a:srgbClr val="7F7F7F"/>
              </a:solidFill>
              <a:latin typeface="Verdana"/>
              <a:ea typeface="Verdana"/>
              <a:cs typeface="Verdana"/>
            </a:rPr>
            <a:pPr/>
            <a:t> </a:t>
          </a:fld>
          <a:endParaRPr lang="en-US" sz="300" b="0" i="0" u="none" strike="noStrike">
            <a:solidFill>
              <a:srgbClr val="7F7F7F"/>
            </a:solidFill>
            <a:latin typeface="Verdana"/>
            <a:ea typeface="Verdana"/>
            <a:cs typeface="Verdana"/>
          </a:endParaRPr>
        </a:p>
      </xdr:txBody>
    </xdr:sp>
    <xdr:clientData/>
  </xdr:twoCellAnchor>
  <xdr:twoCellAnchor>
    <xdr:from>
      <xdr:col>7</xdr:col>
      <xdr:colOff>2587684</xdr:colOff>
      <xdr:row>21</xdr:row>
      <xdr:rowOff>128816</xdr:rowOff>
    </xdr:from>
    <xdr:to>
      <xdr:col>8</xdr:col>
      <xdr:colOff>34159</xdr:colOff>
      <xdr:row>21</xdr:row>
      <xdr:rowOff>308816</xdr:rowOff>
    </xdr:to>
    <xdr:sp macro="" textlink="Controls!Y40">
      <xdr:nvSpPr>
        <xdr:cNvPr id="30" name="TextBox 29"/>
        <xdr:cNvSpPr txBox="1"/>
      </xdr:nvSpPr>
      <xdr:spPr>
        <a:xfrm>
          <a:off x="8055034" y="5843816"/>
          <a:ext cx="5135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297BDE9-6E60-48C9-8C9F-4B9C5025EC10}" type="TxLink">
            <a:rPr lang="en-US" sz="700" b="0" i="0" u="none" strike="noStrike">
              <a:solidFill>
                <a:srgbClr val="FF0000"/>
              </a:solidFill>
              <a:latin typeface="Verdana"/>
              <a:ea typeface="Verdana"/>
              <a:cs typeface="Verdana"/>
            </a:rPr>
            <a:pPr algn="r"/>
            <a:t>3.2</a:t>
          </a:fld>
          <a:endParaRPr lang="en-GB" sz="100">
            <a:solidFill>
              <a:srgbClr val="FF0000"/>
            </a:solidFill>
            <a:latin typeface="Verdana" pitchFamily="34" charset="0"/>
          </a:endParaRPr>
        </a:p>
      </xdr:txBody>
    </xdr:sp>
    <xdr:clientData/>
  </xdr:twoCellAnchor>
  <xdr:twoCellAnchor>
    <xdr:from>
      <xdr:col>7</xdr:col>
      <xdr:colOff>2587684</xdr:colOff>
      <xdr:row>22</xdr:row>
      <xdr:rowOff>114486</xdr:rowOff>
    </xdr:from>
    <xdr:to>
      <xdr:col>8</xdr:col>
      <xdr:colOff>34159</xdr:colOff>
      <xdr:row>22</xdr:row>
      <xdr:rowOff>294486</xdr:rowOff>
    </xdr:to>
    <xdr:sp macro="" textlink="Controls!Y42">
      <xdr:nvSpPr>
        <xdr:cNvPr id="31" name="TextBox 30"/>
        <xdr:cNvSpPr txBox="1"/>
      </xdr:nvSpPr>
      <xdr:spPr>
        <a:xfrm>
          <a:off x="8055034" y="6258111"/>
          <a:ext cx="5135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1D0EDF26-97DD-4F86-8B6C-2FD009C78AC8}" type="TxLink">
            <a:rPr lang="en-US" sz="700" b="0" i="0" u="none" strike="noStrike">
              <a:solidFill>
                <a:srgbClr val="FF0000"/>
              </a:solidFill>
              <a:latin typeface="Verdana"/>
              <a:ea typeface="Verdana"/>
              <a:cs typeface="Verdana"/>
            </a:rPr>
            <a:pPr algn="r"/>
            <a:t>27.6</a:t>
          </a:fld>
          <a:endParaRPr lang="en-GB" sz="100">
            <a:solidFill>
              <a:srgbClr val="FF0000"/>
            </a:solidFill>
            <a:latin typeface="Verdana" pitchFamily="34" charset="0"/>
          </a:endParaRPr>
        </a:p>
      </xdr:txBody>
    </xdr:sp>
    <xdr:clientData/>
  </xdr:twoCellAnchor>
  <xdr:twoCellAnchor>
    <xdr:from>
      <xdr:col>6</xdr:col>
      <xdr:colOff>530877</xdr:colOff>
      <xdr:row>22</xdr:row>
      <xdr:rowOff>114192</xdr:rowOff>
    </xdr:from>
    <xdr:to>
      <xdr:col>7</xdr:col>
      <xdr:colOff>585102</xdr:colOff>
      <xdr:row>22</xdr:row>
      <xdr:rowOff>294192</xdr:rowOff>
    </xdr:to>
    <xdr:sp macro="" textlink="Controls!P42">
      <xdr:nvSpPr>
        <xdr:cNvPr id="32" name="TextBox 31"/>
        <xdr:cNvSpPr txBox="1"/>
      </xdr:nvSpPr>
      <xdr:spPr>
        <a:xfrm>
          <a:off x="5417202" y="6257817"/>
          <a:ext cx="63525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29C15D3E-01F6-49C1-AA21-FF1854DBBEDD}" type="TxLink">
            <a:rPr lang="en-US" sz="700" b="0" i="0" u="none" strike="noStrike">
              <a:solidFill>
                <a:srgbClr val="FF0000"/>
              </a:solidFill>
              <a:latin typeface="Verdana"/>
              <a:ea typeface="Verdana"/>
              <a:cs typeface="Verdana"/>
            </a:rPr>
            <a:pPr algn="l"/>
            <a:t>36.3</a:t>
          </a:fld>
          <a:endParaRPr lang="en-GB" sz="100">
            <a:solidFill>
              <a:srgbClr val="FF0000"/>
            </a:solidFill>
            <a:latin typeface="Verdana" pitchFamily="34" charset="0"/>
          </a:endParaRPr>
        </a:p>
      </xdr:txBody>
    </xdr:sp>
    <xdr:clientData/>
  </xdr:twoCellAnchor>
  <xdr:twoCellAnchor>
    <xdr:from>
      <xdr:col>6</xdr:col>
      <xdr:colOff>464202</xdr:colOff>
      <xdr:row>15</xdr:row>
      <xdr:rowOff>389052</xdr:rowOff>
    </xdr:from>
    <xdr:to>
      <xdr:col>7</xdr:col>
      <xdr:colOff>499377</xdr:colOff>
      <xdr:row>16</xdr:row>
      <xdr:rowOff>140427</xdr:rowOff>
    </xdr:to>
    <xdr:sp macro="" textlink="Controls!K20">
      <xdr:nvSpPr>
        <xdr:cNvPr id="33" name="TextBox 32"/>
        <xdr:cNvSpPr txBox="1"/>
      </xdr:nvSpPr>
      <xdr:spPr>
        <a:xfrm>
          <a:off x="5283852" y="3760902"/>
          <a:ext cx="540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ECBFF04C-BD9F-4358-8F6D-327CF8E6FFAC}" type="TxLink">
            <a:rPr lang="en-US" sz="700" b="0" i="0" u="none" strike="noStrike">
              <a:solidFill>
                <a:srgbClr val="7F7F7F"/>
              </a:solidFill>
              <a:latin typeface="Verdana"/>
              <a:ea typeface="Verdana"/>
              <a:cs typeface="Verdana"/>
            </a:rPr>
            <a:pPr algn="l"/>
            <a:t> </a:t>
          </a:fld>
          <a:endParaRPr lang="en-US" sz="500" b="0" i="0" u="none" strike="noStrike">
            <a:solidFill>
              <a:srgbClr val="7F7F7F"/>
            </a:solidFill>
            <a:latin typeface="Verdana"/>
            <a:ea typeface="Verdana"/>
            <a:cs typeface="Verdana"/>
          </a:endParaRPr>
        </a:p>
      </xdr:txBody>
    </xdr:sp>
    <xdr:clientData/>
  </xdr:twoCellAnchor>
  <xdr:twoCellAnchor>
    <xdr:from>
      <xdr:col>6</xdr:col>
      <xdr:colOff>464202</xdr:colOff>
      <xdr:row>16</xdr:row>
      <xdr:rowOff>405210</xdr:rowOff>
    </xdr:from>
    <xdr:to>
      <xdr:col>7</xdr:col>
      <xdr:colOff>499377</xdr:colOff>
      <xdr:row>17</xdr:row>
      <xdr:rowOff>156585</xdr:rowOff>
    </xdr:to>
    <xdr:sp macro="" textlink="Controls!K21">
      <xdr:nvSpPr>
        <xdr:cNvPr id="35" name="TextBox 34"/>
        <xdr:cNvSpPr txBox="1"/>
      </xdr:nvSpPr>
      <xdr:spPr>
        <a:xfrm>
          <a:off x="5283852" y="4205685"/>
          <a:ext cx="540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616F0DF3-38EE-4247-9673-25E65BC2A6BF}" type="TxLink">
            <a:rPr lang="en-US" sz="700" b="0" i="0" u="none" strike="noStrike">
              <a:solidFill>
                <a:srgbClr val="7F7F7F"/>
              </a:solidFill>
              <a:latin typeface="Verdana"/>
              <a:ea typeface="Verdana"/>
              <a:cs typeface="Verdana"/>
            </a:rPr>
            <a:pPr algn="l"/>
            <a:t> </a:t>
          </a:fld>
          <a:endParaRPr lang="en-US" sz="500" b="0" i="0" u="none" strike="noStrike">
            <a:solidFill>
              <a:srgbClr val="7F7F7F"/>
            </a:solidFill>
            <a:latin typeface="Verdana"/>
            <a:ea typeface="Verdana"/>
            <a:cs typeface="Verdana"/>
          </a:endParaRPr>
        </a:p>
      </xdr:txBody>
    </xdr:sp>
    <xdr:clientData/>
  </xdr:twoCellAnchor>
  <xdr:twoCellAnchor>
    <xdr:from>
      <xdr:col>6</xdr:col>
      <xdr:colOff>464202</xdr:colOff>
      <xdr:row>17</xdr:row>
      <xdr:rowOff>401005</xdr:rowOff>
    </xdr:from>
    <xdr:to>
      <xdr:col>7</xdr:col>
      <xdr:colOff>535377</xdr:colOff>
      <xdr:row>18</xdr:row>
      <xdr:rowOff>152380</xdr:rowOff>
    </xdr:to>
    <xdr:sp macro="" textlink="Controls!K22">
      <xdr:nvSpPr>
        <xdr:cNvPr id="37" name="TextBox 36"/>
        <xdr:cNvSpPr txBox="1"/>
      </xdr:nvSpPr>
      <xdr:spPr>
        <a:xfrm>
          <a:off x="5283852" y="4630105"/>
          <a:ext cx="576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22F0CF02-CBD0-49E9-8DD7-141CCDD6D255}" type="TxLink">
            <a:rPr lang="en-US" sz="700" b="0" i="0" u="none" strike="noStrike">
              <a:solidFill>
                <a:srgbClr val="7F7F7F"/>
              </a:solidFill>
              <a:latin typeface="Verdana"/>
              <a:ea typeface="Verdana"/>
              <a:cs typeface="Verdana"/>
            </a:rPr>
            <a:pPr algn="l"/>
            <a:t> </a:t>
          </a:fld>
          <a:endParaRPr lang="en-US" sz="500" b="0" i="0" u="none" strike="noStrike">
            <a:solidFill>
              <a:srgbClr val="7F7F7F"/>
            </a:solidFill>
            <a:latin typeface="Verdana"/>
            <a:ea typeface="Verdana"/>
            <a:cs typeface="Verdana"/>
          </a:endParaRPr>
        </a:p>
      </xdr:txBody>
    </xdr:sp>
    <xdr:clientData/>
  </xdr:twoCellAnchor>
  <xdr:twoCellAnchor>
    <xdr:from>
      <xdr:col>7</xdr:col>
      <xdr:colOff>2701985</xdr:colOff>
      <xdr:row>17</xdr:row>
      <xdr:rowOff>401922</xdr:rowOff>
    </xdr:from>
    <xdr:to>
      <xdr:col>8</xdr:col>
      <xdr:colOff>77585</xdr:colOff>
      <xdr:row>18</xdr:row>
      <xdr:rowOff>153297</xdr:rowOff>
    </xdr:to>
    <xdr:sp macro="" textlink="Controls!#REF!">
      <xdr:nvSpPr>
        <xdr:cNvPr id="38" name="TextBox 37"/>
        <xdr:cNvSpPr txBox="1"/>
      </xdr:nvSpPr>
      <xdr:spPr>
        <a:xfrm>
          <a:off x="8026460" y="4631022"/>
          <a:ext cx="59505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876A77A4-9B44-45A7-A12B-F2E15678AE63}" type="TxLink">
            <a:rPr lang="en-US" sz="700" b="0" i="0" u="none" strike="noStrike">
              <a:solidFill>
                <a:srgbClr val="7F7F7F"/>
              </a:solidFill>
              <a:latin typeface="Verdana"/>
              <a:ea typeface="Verdana"/>
              <a:cs typeface="Verdana"/>
            </a:rPr>
            <a:pPr algn="r"/>
            <a:t> </a:t>
          </a:fld>
          <a:endParaRPr lang="en-GB" sz="100">
            <a:solidFill>
              <a:srgbClr val="7F7F7F"/>
            </a:solidFill>
            <a:latin typeface="Verdana" pitchFamily="34" charset="0"/>
          </a:endParaRPr>
        </a:p>
      </xdr:txBody>
    </xdr:sp>
    <xdr:clientData/>
  </xdr:twoCellAnchor>
  <xdr:twoCellAnchor>
    <xdr:from>
      <xdr:col>6</xdr:col>
      <xdr:colOff>464202</xdr:colOff>
      <xdr:row>19</xdr:row>
      <xdr:rowOff>390414</xdr:rowOff>
    </xdr:from>
    <xdr:to>
      <xdr:col>7</xdr:col>
      <xdr:colOff>535377</xdr:colOff>
      <xdr:row>20</xdr:row>
      <xdr:rowOff>141789</xdr:rowOff>
    </xdr:to>
    <xdr:sp macro="" textlink="Controls!K24">
      <xdr:nvSpPr>
        <xdr:cNvPr id="39" name="TextBox 38"/>
        <xdr:cNvSpPr txBox="1"/>
      </xdr:nvSpPr>
      <xdr:spPr>
        <a:xfrm>
          <a:off x="5283852" y="5476764"/>
          <a:ext cx="576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D74C8B5E-6A21-4F17-8F6F-EFF4A8903B79}" type="TxLink">
            <a:rPr lang="en-US" sz="700" b="0" i="0" u="none" strike="noStrike">
              <a:solidFill>
                <a:srgbClr val="7F7F7F"/>
              </a:solidFill>
              <a:latin typeface="Verdana"/>
              <a:ea typeface="Verdana"/>
              <a:cs typeface="Verdana"/>
            </a:rPr>
            <a:pPr algn="l"/>
            <a:t> </a:t>
          </a:fld>
          <a:endParaRPr lang="en-GB" sz="300">
            <a:solidFill>
              <a:srgbClr val="7F7F7F"/>
            </a:solidFill>
            <a:latin typeface="Verdana" pitchFamily="34" charset="0"/>
          </a:endParaRPr>
        </a:p>
      </xdr:txBody>
    </xdr:sp>
    <xdr:clientData/>
  </xdr:twoCellAnchor>
  <xdr:twoCellAnchor>
    <xdr:from>
      <xdr:col>6</xdr:col>
      <xdr:colOff>464202</xdr:colOff>
      <xdr:row>21</xdr:row>
      <xdr:rowOff>395861</xdr:rowOff>
    </xdr:from>
    <xdr:to>
      <xdr:col>7</xdr:col>
      <xdr:colOff>499377</xdr:colOff>
      <xdr:row>22</xdr:row>
      <xdr:rowOff>147236</xdr:rowOff>
    </xdr:to>
    <xdr:sp macro="" textlink="Controls!K26">
      <xdr:nvSpPr>
        <xdr:cNvPr id="42" name="TextBox 41"/>
        <xdr:cNvSpPr txBox="1"/>
      </xdr:nvSpPr>
      <xdr:spPr>
        <a:xfrm>
          <a:off x="5283852" y="6339461"/>
          <a:ext cx="540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65DF8F08-06DB-4678-93E0-19826DB5056E}" type="TxLink">
            <a:rPr lang="en-US" sz="700" b="0" i="0" u="none" strike="noStrike">
              <a:solidFill>
                <a:srgbClr val="7F7F7F"/>
              </a:solidFill>
              <a:latin typeface="Verdana"/>
              <a:ea typeface="Verdana"/>
              <a:cs typeface="Verdana"/>
            </a:rPr>
            <a:pPr algn="l"/>
            <a:t> </a:t>
          </a:fld>
          <a:endParaRPr lang="en-US" sz="500" b="0" i="0" u="none" strike="noStrike">
            <a:solidFill>
              <a:srgbClr val="7F7F7F"/>
            </a:solidFill>
            <a:latin typeface="Verdana"/>
            <a:ea typeface="Verdana"/>
            <a:cs typeface="Verdana"/>
          </a:endParaRPr>
        </a:p>
      </xdr:txBody>
    </xdr:sp>
    <xdr:clientData/>
  </xdr:twoCellAnchor>
  <xdr:twoCellAnchor>
    <xdr:from>
      <xdr:col>7</xdr:col>
      <xdr:colOff>295275</xdr:colOff>
      <xdr:row>9</xdr:row>
      <xdr:rowOff>2</xdr:rowOff>
    </xdr:from>
    <xdr:to>
      <xdr:col>7</xdr:col>
      <xdr:colOff>1593056</xdr:colOff>
      <xdr:row>9</xdr:row>
      <xdr:rowOff>192883</xdr:rowOff>
    </xdr:to>
    <xdr:grpSp>
      <xdr:nvGrpSpPr>
        <xdr:cNvPr id="44" name="Group 43"/>
        <xdr:cNvGrpSpPr/>
      </xdr:nvGrpSpPr>
      <xdr:grpSpPr>
        <a:xfrm>
          <a:off x="5762625" y="1638302"/>
          <a:ext cx="1297781" cy="192881"/>
          <a:chOff x="5114925" y="1343027"/>
          <a:chExt cx="1297781" cy="192881"/>
        </a:xfrm>
      </xdr:grpSpPr>
      <xdr:sp macro="" textlink="">
        <xdr:nvSpPr>
          <xdr:cNvPr id="45" name="TextBox 44"/>
          <xdr:cNvSpPr txBox="1"/>
        </xdr:nvSpPr>
        <xdr:spPr>
          <a:xfrm>
            <a:off x="5350815" y="1343027"/>
            <a:ext cx="1061891" cy="192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solidFill>
                  <a:srgbClr val="000080"/>
                </a:solidFill>
                <a:latin typeface="Verdana" pitchFamily="34" charset="0"/>
                <a:ea typeface="Verdana" pitchFamily="34" charset="0"/>
                <a:cs typeface="Verdana" pitchFamily="34" charset="0"/>
              </a:rPr>
              <a:t>Local Authority</a:t>
            </a:r>
          </a:p>
        </xdr:txBody>
      </xdr:sp>
      <xdr:sp macro="" textlink="">
        <xdr:nvSpPr>
          <xdr:cNvPr id="46" name="Rounded Rectangle 45"/>
          <xdr:cNvSpPr/>
        </xdr:nvSpPr>
        <xdr:spPr>
          <a:xfrm>
            <a:off x="5114925" y="1440181"/>
            <a:ext cx="276225" cy="45719"/>
          </a:xfrm>
          <a:prstGeom prst="roundRect">
            <a:avLst/>
          </a:prstGeom>
          <a:solidFill>
            <a:srgbClr val="6BAEE7"/>
          </a:solidFill>
          <a:ln cap="rnd">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7</xdr:col>
      <xdr:colOff>1781175</xdr:colOff>
      <xdr:row>9</xdr:row>
      <xdr:rowOff>0</xdr:rowOff>
    </xdr:from>
    <xdr:to>
      <xdr:col>7</xdr:col>
      <xdr:colOff>2535896</xdr:colOff>
      <xdr:row>9</xdr:row>
      <xdr:rowOff>219076</xdr:rowOff>
    </xdr:to>
    <xdr:grpSp>
      <xdr:nvGrpSpPr>
        <xdr:cNvPr id="47" name="Group 46"/>
        <xdr:cNvGrpSpPr/>
      </xdr:nvGrpSpPr>
      <xdr:grpSpPr>
        <a:xfrm>
          <a:off x="7248525" y="1638300"/>
          <a:ext cx="754721" cy="219076"/>
          <a:chOff x="6448425" y="1343025"/>
          <a:chExt cx="754721" cy="219076"/>
        </a:xfrm>
      </xdr:grpSpPr>
      <xdr:sp macro="" textlink="">
        <xdr:nvSpPr>
          <xdr:cNvPr id="48" name="TextBox 47"/>
          <xdr:cNvSpPr txBox="1"/>
        </xdr:nvSpPr>
        <xdr:spPr>
          <a:xfrm>
            <a:off x="6667365" y="1343025"/>
            <a:ext cx="535781" cy="219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solidFill>
                  <a:srgbClr val="000080"/>
                </a:solidFill>
                <a:latin typeface="Verdana" pitchFamily="34" charset="0"/>
                <a:ea typeface="Verdana" pitchFamily="34" charset="0"/>
                <a:cs typeface="Verdana" pitchFamily="34" charset="0"/>
              </a:rPr>
              <a:t>Wales</a:t>
            </a:r>
          </a:p>
        </xdr:txBody>
      </xdr:sp>
      <xdr:sp macro="" textlink="">
        <xdr:nvSpPr>
          <xdr:cNvPr id="49" name="Rounded Rectangle 48"/>
          <xdr:cNvSpPr/>
        </xdr:nvSpPr>
        <xdr:spPr>
          <a:xfrm>
            <a:off x="6448425" y="1440181"/>
            <a:ext cx="276225" cy="45719"/>
          </a:xfrm>
          <a:prstGeom prst="roundRect">
            <a:avLst/>
          </a:prstGeom>
          <a:solidFill>
            <a:srgbClr val="FF0000"/>
          </a:solidFill>
          <a:ln cap="rnd">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7</xdr:col>
      <xdr:colOff>1571625</xdr:colOff>
      <xdr:row>14</xdr:row>
      <xdr:rowOff>99279</xdr:rowOff>
    </xdr:from>
    <xdr:to>
      <xdr:col>8</xdr:col>
      <xdr:colOff>16575</xdr:colOff>
      <xdr:row>14</xdr:row>
      <xdr:rowOff>387279</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7</xdr:col>
      <xdr:colOff>1571625</xdr:colOff>
      <xdr:row>15</xdr:row>
      <xdr:rowOff>97834</xdr:rowOff>
    </xdr:from>
    <xdr:to>
      <xdr:col>8</xdr:col>
      <xdr:colOff>16575</xdr:colOff>
      <xdr:row>15</xdr:row>
      <xdr:rowOff>385834</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7</xdr:col>
      <xdr:colOff>1571625</xdr:colOff>
      <xdr:row>19</xdr:row>
      <xdr:rowOff>105289</xdr:rowOff>
    </xdr:from>
    <xdr:to>
      <xdr:col>8</xdr:col>
      <xdr:colOff>16575</xdr:colOff>
      <xdr:row>19</xdr:row>
      <xdr:rowOff>393289</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185737</xdr:colOff>
      <xdr:row>13</xdr:row>
      <xdr:rowOff>85477</xdr:rowOff>
    </xdr:from>
    <xdr:to>
      <xdr:col>7</xdr:col>
      <xdr:colOff>2813737</xdr:colOff>
      <xdr:row>13</xdr:row>
      <xdr:rowOff>373725</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2667000</xdr:colOff>
      <xdr:row>13</xdr:row>
      <xdr:rowOff>28632</xdr:rowOff>
    </xdr:from>
    <xdr:to>
      <xdr:col>8</xdr:col>
      <xdr:colOff>70160</xdr:colOff>
      <xdr:row>13</xdr:row>
      <xdr:rowOff>209549</xdr:rowOff>
    </xdr:to>
    <xdr:sp macro="" textlink="Controls!#REF!">
      <xdr:nvSpPr>
        <xdr:cNvPr id="55" name="TextBox 54"/>
        <xdr:cNvSpPr txBox="1"/>
      </xdr:nvSpPr>
      <xdr:spPr>
        <a:xfrm>
          <a:off x="7991475" y="2543232"/>
          <a:ext cx="622610" cy="18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49979B21-9724-4E4B-8307-5C8E0B9C8A46}" type="TxLink">
            <a:rPr lang="en-US" sz="700" b="0" i="0" u="none" strike="noStrike">
              <a:solidFill>
                <a:srgbClr val="7F7F7F"/>
              </a:solidFill>
              <a:latin typeface="Verdana"/>
              <a:ea typeface="Verdana"/>
              <a:cs typeface="Verdana"/>
            </a:rPr>
            <a:pPr algn="r"/>
            <a:t> </a:t>
          </a:fld>
          <a:endParaRPr lang="en-US" sz="300" b="0" i="0" u="none" strike="noStrike">
            <a:solidFill>
              <a:srgbClr val="7F7F7F"/>
            </a:solidFill>
            <a:latin typeface="Verdana"/>
            <a:ea typeface="Verdana"/>
            <a:cs typeface="Verdana"/>
          </a:endParaRPr>
        </a:p>
      </xdr:txBody>
    </xdr:sp>
    <xdr:clientData/>
  </xdr:twoCellAnchor>
  <xdr:twoCellAnchor>
    <xdr:from>
      <xdr:col>6</xdr:col>
      <xdr:colOff>530877</xdr:colOff>
      <xdr:row>13</xdr:row>
      <xdr:rowOff>124686</xdr:rowOff>
    </xdr:from>
    <xdr:to>
      <xdr:col>7</xdr:col>
      <xdr:colOff>585102</xdr:colOff>
      <xdr:row>13</xdr:row>
      <xdr:rowOff>304686</xdr:rowOff>
    </xdr:to>
    <xdr:sp macro="" textlink="Controls!P23">
      <xdr:nvSpPr>
        <xdr:cNvPr id="56" name="TextBox 55"/>
        <xdr:cNvSpPr txBox="1"/>
      </xdr:nvSpPr>
      <xdr:spPr>
        <a:xfrm>
          <a:off x="5417202" y="2410686"/>
          <a:ext cx="63525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65B84339-AA6B-4D13-815B-B7169506B523}" type="TxLink">
            <a:rPr lang="en-US" sz="700" b="0" i="0" u="none" strike="noStrike">
              <a:solidFill>
                <a:srgbClr val="6BAEE7"/>
              </a:solidFill>
              <a:latin typeface="Verdana"/>
              <a:ea typeface="Verdana"/>
              <a:cs typeface="Verdana"/>
            </a:rPr>
            <a:pPr algn="l"/>
            <a:t>44.3</a:t>
          </a:fld>
          <a:endParaRPr lang="en-GB" sz="300">
            <a:solidFill>
              <a:srgbClr val="6BAEE7"/>
            </a:solidFill>
            <a:latin typeface="Verdana" pitchFamily="34" charset="0"/>
          </a:endParaRPr>
        </a:p>
      </xdr:txBody>
    </xdr:sp>
    <xdr:clientData/>
  </xdr:twoCellAnchor>
  <xdr:twoCellAnchor>
    <xdr:from>
      <xdr:col>7</xdr:col>
      <xdr:colOff>2587684</xdr:colOff>
      <xdr:row>13</xdr:row>
      <xdr:rowOff>124686</xdr:rowOff>
    </xdr:from>
    <xdr:to>
      <xdr:col>8</xdr:col>
      <xdr:colOff>34159</xdr:colOff>
      <xdr:row>13</xdr:row>
      <xdr:rowOff>295275</xdr:rowOff>
    </xdr:to>
    <xdr:sp macro="" textlink="Controls!Y23">
      <xdr:nvSpPr>
        <xdr:cNvPr id="57" name="TextBox 56"/>
        <xdr:cNvSpPr txBox="1"/>
      </xdr:nvSpPr>
      <xdr:spPr>
        <a:xfrm>
          <a:off x="8055034" y="2410686"/>
          <a:ext cx="513525" cy="17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13F46FC2-6FFE-4FBD-B0D2-9A3A0EF755FA}" type="TxLink">
            <a:rPr lang="en-US" sz="700" b="0" i="0" u="none" strike="noStrike">
              <a:solidFill>
                <a:srgbClr val="6BAEE7"/>
              </a:solidFill>
              <a:latin typeface="Verdana"/>
              <a:ea typeface="Verdana"/>
              <a:cs typeface="Verdana"/>
            </a:rPr>
            <a:pPr algn="r"/>
            <a:t>41.3</a:t>
          </a:fld>
          <a:endParaRPr lang="en-GB" sz="300">
            <a:solidFill>
              <a:srgbClr val="6BAEE7"/>
            </a:solidFill>
            <a:latin typeface="Verdana" pitchFamily="34" charset="0"/>
          </a:endParaRPr>
        </a:p>
      </xdr:txBody>
    </xdr:sp>
    <xdr:clientData/>
  </xdr:twoCellAnchor>
  <xdr:twoCellAnchor editAs="oneCell">
    <xdr:from>
      <xdr:col>7</xdr:col>
      <xdr:colOff>9525</xdr:colOff>
      <xdr:row>13</xdr:row>
      <xdr:rowOff>390525</xdr:rowOff>
    </xdr:from>
    <xdr:to>
      <xdr:col>7</xdr:col>
      <xdr:colOff>650223</xdr:colOff>
      <xdr:row>14</xdr:row>
      <xdr:rowOff>152400</xdr:rowOff>
    </xdr:to>
    <xdr:sp macro="" textlink="">
      <xdr:nvSpPr>
        <xdr:cNvPr id="58" name="TextBox 57"/>
        <xdr:cNvSpPr txBox="1"/>
      </xdr:nvSpPr>
      <xdr:spPr>
        <a:xfrm>
          <a:off x="5476875" y="2676525"/>
          <a:ext cx="64069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700" b="0" i="0" u="none" strike="noStrike">
              <a:solidFill>
                <a:srgbClr val="7F7F7F"/>
              </a:solidFill>
              <a:latin typeface="Verdana"/>
              <a:ea typeface="Verdana"/>
              <a:cs typeface="Verdana"/>
            </a:rPr>
            <a:t>2012</a:t>
          </a:r>
        </a:p>
      </xdr:txBody>
    </xdr:sp>
    <xdr:clientData/>
  </xdr:twoCellAnchor>
  <xdr:twoCellAnchor editAs="oneCell">
    <xdr:from>
      <xdr:col>7</xdr:col>
      <xdr:colOff>1514475</xdr:colOff>
      <xdr:row>13</xdr:row>
      <xdr:rowOff>390525</xdr:rowOff>
    </xdr:from>
    <xdr:to>
      <xdr:col>7</xdr:col>
      <xdr:colOff>2155173</xdr:colOff>
      <xdr:row>14</xdr:row>
      <xdr:rowOff>152400</xdr:rowOff>
    </xdr:to>
    <xdr:sp macro="" textlink="">
      <xdr:nvSpPr>
        <xdr:cNvPr id="59" name="TextBox 58"/>
        <xdr:cNvSpPr txBox="1"/>
      </xdr:nvSpPr>
      <xdr:spPr>
        <a:xfrm>
          <a:off x="6981825" y="2676525"/>
          <a:ext cx="64069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700" b="0" i="0" u="none" strike="noStrike">
              <a:solidFill>
                <a:srgbClr val="7F7F7F"/>
              </a:solidFill>
              <a:latin typeface="Verdana"/>
              <a:ea typeface="Verdana"/>
              <a:cs typeface="Verdana"/>
            </a:rPr>
            <a:t>2014</a:t>
          </a:r>
        </a:p>
      </xdr:txBody>
    </xdr:sp>
    <xdr:clientData/>
  </xdr:twoCellAnchor>
  <xdr:twoCellAnchor editAs="oneCell">
    <xdr:from>
      <xdr:col>7</xdr:col>
      <xdr:colOff>19050</xdr:colOff>
      <xdr:row>14</xdr:row>
      <xdr:rowOff>390525</xdr:rowOff>
    </xdr:from>
    <xdr:to>
      <xdr:col>7</xdr:col>
      <xdr:colOff>659748</xdr:colOff>
      <xdr:row>15</xdr:row>
      <xdr:rowOff>152400</xdr:rowOff>
    </xdr:to>
    <xdr:sp macro="" textlink="">
      <xdr:nvSpPr>
        <xdr:cNvPr id="62" name="TextBox 61"/>
        <xdr:cNvSpPr txBox="1"/>
      </xdr:nvSpPr>
      <xdr:spPr>
        <a:xfrm>
          <a:off x="5486400" y="3105150"/>
          <a:ext cx="64069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700" b="0" i="0" u="none" strike="noStrike">
              <a:solidFill>
                <a:srgbClr val="7F7F7F"/>
              </a:solidFill>
              <a:latin typeface="Verdana"/>
              <a:ea typeface="Verdana"/>
              <a:cs typeface="Verdana"/>
            </a:rPr>
            <a:t>2011/12</a:t>
          </a:r>
        </a:p>
      </xdr:txBody>
    </xdr:sp>
    <xdr:clientData/>
  </xdr:twoCellAnchor>
  <xdr:twoCellAnchor editAs="oneCell">
    <xdr:from>
      <xdr:col>7</xdr:col>
      <xdr:colOff>1524000</xdr:colOff>
      <xdr:row>14</xdr:row>
      <xdr:rowOff>390525</xdr:rowOff>
    </xdr:from>
    <xdr:to>
      <xdr:col>7</xdr:col>
      <xdr:colOff>2164698</xdr:colOff>
      <xdr:row>15</xdr:row>
      <xdr:rowOff>152400</xdr:rowOff>
    </xdr:to>
    <xdr:sp macro="" textlink="">
      <xdr:nvSpPr>
        <xdr:cNvPr id="63" name="TextBox 62"/>
        <xdr:cNvSpPr txBox="1"/>
      </xdr:nvSpPr>
      <xdr:spPr>
        <a:xfrm>
          <a:off x="6991350" y="3105150"/>
          <a:ext cx="64069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700" b="0" i="0" u="none" strike="noStrike">
              <a:solidFill>
                <a:srgbClr val="7F7F7F"/>
              </a:solidFill>
              <a:latin typeface="Verdana"/>
              <a:ea typeface="Verdana"/>
              <a:cs typeface="Verdana"/>
            </a:rPr>
            <a:t>2013/14</a:t>
          </a:r>
        </a:p>
      </xdr:txBody>
    </xdr:sp>
    <xdr:clientData/>
  </xdr:twoCellAnchor>
  <xdr:twoCellAnchor>
    <xdr:from>
      <xdr:col>7</xdr:col>
      <xdr:colOff>19050</xdr:colOff>
      <xdr:row>18</xdr:row>
      <xdr:rowOff>400050</xdr:rowOff>
    </xdr:from>
    <xdr:to>
      <xdr:col>7</xdr:col>
      <xdr:colOff>659748</xdr:colOff>
      <xdr:row>19</xdr:row>
      <xdr:rowOff>161925</xdr:rowOff>
    </xdr:to>
    <xdr:sp macro="" textlink="">
      <xdr:nvSpPr>
        <xdr:cNvPr id="70" name="TextBox 69"/>
        <xdr:cNvSpPr txBox="1"/>
      </xdr:nvSpPr>
      <xdr:spPr>
        <a:xfrm>
          <a:off x="5486400" y="4829175"/>
          <a:ext cx="64069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700" b="0" i="0" u="none" strike="noStrike">
              <a:solidFill>
                <a:srgbClr val="7F7F7F"/>
              </a:solidFill>
              <a:latin typeface="Verdana"/>
              <a:ea typeface="Verdana"/>
              <a:cs typeface="Verdana"/>
            </a:rPr>
            <a:t>2007/08</a:t>
          </a:r>
        </a:p>
      </xdr:txBody>
    </xdr:sp>
    <xdr:clientData/>
  </xdr:twoCellAnchor>
  <xdr:twoCellAnchor>
    <xdr:from>
      <xdr:col>7</xdr:col>
      <xdr:colOff>1514475</xdr:colOff>
      <xdr:row>18</xdr:row>
      <xdr:rowOff>400050</xdr:rowOff>
    </xdr:from>
    <xdr:to>
      <xdr:col>7</xdr:col>
      <xdr:colOff>2155173</xdr:colOff>
      <xdr:row>19</xdr:row>
      <xdr:rowOff>161925</xdr:rowOff>
    </xdr:to>
    <xdr:sp macro="" textlink="">
      <xdr:nvSpPr>
        <xdr:cNvPr id="71" name="TextBox 70"/>
        <xdr:cNvSpPr txBox="1"/>
      </xdr:nvSpPr>
      <xdr:spPr>
        <a:xfrm>
          <a:off x="6981825" y="4829175"/>
          <a:ext cx="64069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700" b="0" i="0" u="none" strike="noStrike">
              <a:solidFill>
                <a:srgbClr val="7F7F7F"/>
              </a:solidFill>
              <a:latin typeface="Verdana"/>
              <a:ea typeface="Verdana"/>
              <a:cs typeface="Verdana"/>
            </a:rPr>
            <a:t>2011/12</a:t>
          </a:r>
        </a:p>
      </xdr:txBody>
    </xdr:sp>
    <xdr:clientData/>
  </xdr:twoCellAnchor>
  <xdr:twoCellAnchor>
    <xdr:from>
      <xdr:col>6</xdr:col>
      <xdr:colOff>390525</xdr:colOff>
      <xdr:row>17</xdr:row>
      <xdr:rowOff>409575</xdr:rowOff>
    </xdr:from>
    <xdr:to>
      <xdr:col>7</xdr:col>
      <xdr:colOff>793098</xdr:colOff>
      <xdr:row>18</xdr:row>
      <xdr:rowOff>171450</xdr:rowOff>
    </xdr:to>
    <xdr:sp macro="" textlink="">
      <xdr:nvSpPr>
        <xdr:cNvPr id="77" name="TextBox 76"/>
        <xdr:cNvSpPr txBox="1"/>
      </xdr:nvSpPr>
      <xdr:spPr>
        <a:xfrm>
          <a:off x="5210175" y="4638675"/>
          <a:ext cx="90739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700" b="0" i="0" u="none" strike="noStrike">
              <a:solidFill>
                <a:srgbClr val="7F7F7F"/>
              </a:solidFill>
              <a:latin typeface="Verdana"/>
              <a:ea typeface="Verdana"/>
              <a:cs typeface="Verdana"/>
            </a:rPr>
            <a:t>axis truncated</a:t>
          </a:r>
        </a:p>
      </xdr:txBody>
    </xdr:sp>
    <xdr:clientData/>
  </xdr:twoCellAnchor>
  <xdr:twoCellAnchor editAs="absolute">
    <xdr:from>
      <xdr:col>0</xdr:col>
      <xdr:colOff>0</xdr:colOff>
      <xdr:row>0</xdr:row>
      <xdr:rowOff>0</xdr:rowOff>
    </xdr:from>
    <xdr:to>
      <xdr:col>10</xdr:col>
      <xdr:colOff>614782</xdr:colOff>
      <xdr:row>3</xdr:row>
      <xdr:rowOff>254227</xdr:rowOff>
    </xdr:to>
    <xdr:grpSp>
      <xdr:nvGrpSpPr>
        <xdr:cNvPr id="78" name="Group 77"/>
        <xdr:cNvGrpSpPr/>
      </xdr:nvGrpSpPr>
      <xdr:grpSpPr>
        <a:xfrm>
          <a:off x="0" y="0"/>
          <a:ext cx="10520782" cy="987652"/>
          <a:chOff x="0" y="0"/>
          <a:chExt cx="10520782" cy="987652"/>
        </a:xfrm>
      </xdr:grpSpPr>
      <xdr:pic>
        <xdr:nvPicPr>
          <xdr:cNvPr id="79" name="Picture 78" descr="20160106_EY_banner_BP_v0a.jpg"/>
          <xdr:cNvPicPr>
            <a:picLocks noChangeAspect="1"/>
          </xdr:cNvPicPr>
        </xdr:nvPicPr>
        <xdr:blipFill>
          <a:blip xmlns:r="http://schemas.openxmlformats.org/officeDocument/2006/relationships" r:embed="rId13" cstate="print"/>
          <a:srcRect b="18045"/>
          <a:stretch>
            <a:fillRect/>
          </a:stretch>
        </xdr:blipFill>
        <xdr:spPr>
          <a:xfrm>
            <a:off x="0" y="0"/>
            <a:ext cx="10520782" cy="980954"/>
          </a:xfrm>
          <a:prstGeom prst="rect">
            <a:avLst/>
          </a:prstGeom>
        </xdr:spPr>
      </xdr:pic>
      <xdr:sp macro="" textlink="">
        <xdr:nvSpPr>
          <xdr:cNvPr id="80" name="TextBox 79"/>
          <xdr:cNvSpPr txBox="1">
            <a:spLocks/>
          </xdr:cNvSpPr>
        </xdr:nvSpPr>
        <xdr:spPr>
          <a:xfrm>
            <a:off x="6153118"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Indicator</a:t>
            </a:r>
            <a:endParaRPr lang="en-GB" sz="900" b="1" i="0" baseline="0">
              <a:solidFill>
                <a:schemeClr val="bg1"/>
              </a:solidFill>
              <a:latin typeface="Verdana" pitchFamily="34" charset="0"/>
              <a:ea typeface="Verdana" pitchFamily="34" charset="0"/>
              <a:cs typeface="Verdana" pitchFamily="34" charset="0"/>
            </a:endParaRPr>
          </a:p>
          <a:p>
            <a:pPr algn="ctr"/>
            <a:r>
              <a:rPr lang="en-GB" sz="900" b="1" i="0" baseline="0">
                <a:solidFill>
                  <a:schemeClr val="bg1"/>
                </a:solidFill>
                <a:latin typeface="Verdana" pitchFamily="34" charset="0"/>
                <a:ea typeface="Verdana" pitchFamily="34" charset="0"/>
                <a:cs typeface="Verdana" pitchFamily="34" charset="0"/>
              </a:rPr>
              <a:t>guide</a:t>
            </a:r>
            <a:endParaRPr lang="en-GB" sz="900" b="1" i="0">
              <a:solidFill>
                <a:schemeClr val="bg1"/>
              </a:solidFill>
              <a:latin typeface="Verdana" pitchFamily="34" charset="0"/>
              <a:ea typeface="Verdana" pitchFamily="34" charset="0"/>
              <a:cs typeface="Verdana" pitchFamily="34" charset="0"/>
            </a:endParaRPr>
          </a:p>
        </xdr:txBody>
      </xdr:sp>
      <xdr:sp macro="" textlink="">
        <xdr:nvSpPr>
          <xdr:cNvPr id="81" name="TextBox 80"/>
          <xdr:cNvSpPr txBox="1">
            <a:spLocks/>
          </xdr:cNvSpPr>
        </xdr:nvSpPr>
        <xdr:spPr>
          <a:xfrm>
            <a:off x="4962493"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Interpretation</a:t>
            </a:r>
          </a:p>
          <a:p>
            <a:pPr algn="ctr"/>
            <a:r>
              <a:rPr lang="en-GB" sz="900" b="1" i="0">
                <a:solidFill>
                  <a:schemeClr val="bg1"/>
                </a:solidFill>
                <a:latin typeface="Verdana" pitchFamily="34" charset="0"/>
                <a:ea typeface="Verdana" pitchFamily="34" charset="0"/>
                <a:cs typeface="Verdana" pitchFamily="34" charset="0"/>
              </a:rPr>
              <a:t>guide</a:t>
            </a:r>
          </a:p>
        </xdr:txBody>
      </xdr:sp>
      <xdr:sp macro="" textlink="">
        <xdr:nvSpPr>
          <xdr:cNvPr id="82" name="TextBox 81"/>
          <xdr:cNvSpPr txBox="1">
            <a:spLocks/>
          </xdr:cNvSpPr>
        </xdr:nvSpPr>
        <xdr:spPr>
          <a:xfrm>
            <a:off x="2581275"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900" b="1" i="0">
                <a:solidFill>
                  <a:schemeClr val="bg1"/>
                </a:solidFill>
                <a:latin typeface="Verdana" pitchFamily="34" charset="0"/>
                <a:ea typeface="Verdana" pitchFamily="34" charset="0"/>
                <a:cs typeface="Verdana" pitchFamily="34" charset="0"/>
              </a:rPr>
              <a:t>Introduction</a:t>
            </a:r>
          </a:p>
        </xdr:txBody>
      </xdr:sp>
      <xdr:sp macro="" textlink="">
        <xdr:nvSpPr>
          <xdr:cNvPr id="83" name="TextBox 82"/>
          <xdr:cNvSpPr txBox="1">
            <a:spLocks/>
          </xdr:cNvSpPr>
        </xdr:nvSpPr>
        <xdr:spPr>
          <a:xfrm>
            <a:off x="3776215" y="519652"/>
            <a:ext cx="1188000" cy="468000"/>
          </a:xfrm>
          <a:prstGeom prst="rect">
            <a:avLst/>
          </a:prstGeom>
          <a:solidFill>
            <a:schemeClr val="bg1"/>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900" b="1" i="0">
                <a:solidFill>
                  <a:srgbClr val="3182BD"/>
                </a:solidFill>
                <a:latin typeface="Verdana" pitchFamily="34" charset="0"/>
                <a:ea typeface="Verdana" pitchFamily="34" charset="0"/>
                <a:cs typeface="Verdana" pitchFamily="34" charset="0"/>
              </a:rPr>
              <a:t>Childhood indicators</a:t>
            </a:r>
          </a:p>
        </xdr:txBody>
      </xdr:sp>
      <xdr:sp macro="" textlink="">
        <xdr:nvSpPr>
          <xdr:cNvPr id="84" name="Rectangle 83"/>
          <xdr:cNvSpPr>
            <a:spLocks/>
          </xdr:cNvSpPr>
        </xdr:nvSpPr>
        <xdr:spPr>
          <a:xfrm>
            <a:off x="7348125" y="586327"/>
            <a:ext cx="1188000" cy="396000"/>
          </a:xfrm>
          <a:prstGeom prst="rect">
            <a:avLst/>
          </a:prstGeom>
          <a:solidFill>
            <a:srgbClr val="3182BD"/>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GB" sz="900" b="1">
                <a:solidFill>
                  <a:schemeClr val="bg1"/>
                </a:solidFill>
                <a:latin typeface="Verdana" pitchFamily="34" charset="0"/>
                <a:ea typeface="Verdana" pitchFamily="34" charset="0"/>
                <a:cs typeface="Verdana" pitchFamily="34" charset="0"/>
              </a:rPr>
              <a:t>Copy</a:t>
            </a:r>
            <a:r>
              <a:rPr lang="en-GB" sz="900" b="1" baseline="0">
                <a:solidFill>
                  <a:schemeClr val="bg1"/>
                </a:solidFill>
                <a:latin typeface="Verdana" pitchFamily="34" charset="0"/>
                <a:ea typeface="Verdana" pitchFamily="34" charset="0"/>
                <a:cs typeface="Verdana" pitchFamily="34" charset="0"/>
              </a:rPr>
              <a:t> tables &amp; charts</a:t>
            </a:r>
            <a:endParaRPr lang="en-GB" sz="900" b="1">
              <a:solidFill>
                <a:schemeClr val="bg1"/>
              </a:solidFill>
              <a:latin typeface="Verdana" pitchFamily="34" charset="0"/>
              <a:ea typeface="Verdana" pitchFamily="34" charset="0"/>
              <a:cs typeface="Verdana" pitchFamily="34" charset="0"/>
            </a:endParaRPr>
          </a:p>
        </xdr:txBody>
      </xdr:sp>
    </xdr:grpSp>
    <xdr:clientData/>
  </xdr:twoCellAnchor>
  <xdr:twoCellAnchor>
    <xdr:from>
      <xdr:col>2</xdr:col>
      <xdr:colOff>123825</xdr:colOff>
      <xdr:row>2</xdr:row>
      <xdr:rowOff>123825</xdr:rowOff>
    </xdr:from>
    <xdr:to>
      <xdr:col>4</xdr:col>
      <xdr:colOff>85200</xdr:colOff>
      <xdr:row>3</xdr:row>
      <xdr:rowOff>243600</xdr:rowOff>
    </xdr:to>
    <xdr:sp macro="" textlink="">
      <xdr:nvSpPr>
        <xdr:cNvPr id="85" name="Rectangle 84">
          <a:hlinkClick xmlns:r="http://schemas.openxmlformats.org/officeDocument/2006/relationships" r:id="rId14" tooltip="Introduction"/>
        </xdr:cNvPr>
        <xdr:cNvSpPr/>
      </xdr:nvSpPr>
      <xdr:spPr>
        <a:xfrm>
          <a:off x="2571750" y="581025"/>
          <a:ext cx="11901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7</xdr:col>
      <xdr:colOff>695325</xdr:colOff>
      <xdr:row>2</xdr:row>
      <xdr:rowOff>114300</xdr:rowOff>
    </xdr:from>
    <xdr:to>
      <xdr:col>7</xdr:col>
      <xdr:colOff>1876425</xdr:colOff>
      <xdr:row>3</xdr:row>
      <xdr:rowOff>234075</xdr:rowOff>
    </xdr:to>
    <xdr:sp macro="" textlink="">
      <xdr:nvSpPr>
        <xdr:cNvPr id="86" name="Rectangle 85">
          <a:hlinkClick xmlns:r="http://schemas.openxmlformats.org/officeDocument/2006/relationships" r:id="rId15" tooltip="Indicator guide"/>
        </xdr:cNvPr>
        <xdr:cNvSpPr/>
      </xdr:nvSpPr>
      <xdr:spPr>
        <a:xfrm>
          <a:off x="6162675" y="571500"/>
          <a:ext cx="11811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85725</xdr:colOff>
      <xdr:row>2</xdr:row>
      <xdr:rowOff>114300</xdr:rowOff>
    </xdr:from>
    <xdr:to>
      <xdr:col>7</xdr:col>
      <xdr:colOff>695325</xdr:colOff>
      <xdr:row>3</xdr:row>
      <xdr:rowOff>234075</xdr:rowOff>
    </xdr:to>
    <xdr:sp macro="" textlink="">
      <xdr:nvSpPr>
        <xdr:cNvPr id="87" name="Rectangle 86">
          <a:hlinkClick xmlns:r="http://schemas.openxmlformats.org/officeDocument/2006/relationships" r:id="rId16" tooltip="Interpretation guide"/>
        </xdr:cNvPr>
        <xdr:cNvSpPr/>
      </xdr:nvSpPr>
      <xdr:spPr>
        <a:xfrm>
          <a:off x="4972050" y="571500"/>
          <a:ext cx="1190625"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7</xdr:col>
      <xdr:colOff>1895475</xdr:colOff>
      <xdr:row>2</xdr:row>
      <xdr:rowOff>114300</xdr:rowOff>
    </xdr:from>
    <xdr:to>
      <xdr:col>8</xdr:col>
      <xdr:colOff>0</xdr:colOff>
      <xdr:row>3</xdr:row>
      <xdr:rowOff>234075</xdr:rowOff>
    </xdr:to>
    <xdr:sp macro="" textlink="">
      <xdr:nvSpPr>
        <xdr:cNvPr id="88" name="Rectangle 87">
          <a:hlinkClick xmlns:r="http://schemas.openxmlformats.org/officeDocument/2006/relationships" r:id="rId17" tooltip="Copy tables &amp; charts"/>
        </xdr:cNvPr>
        <xdr:cNvSpPr/>
      </xdr:nvSpPr>
      <xdr:spPr>
        <a:xfrm>
          <a:off x="7362825" y="571500"/>
          <a:ext cx="1171575"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476251</xdr:colOff>
      <xdr:row>4</xdr:row>
      <xdr:rowOff>76199</xdr:rowOff>
    </xdr:from>
    <xdr:to>
      <xdr:col>8</xdr:col>
      <xdr:colOff>57149</xdr:colOff>
      <xdr:row>8</xdr:row>
      <xdr:rowOff>47625</xdr:rowOff>
    </xdr:to>
    <xdr:grpSp>
      <xdr:nvGrpSpPr>
        <xdr:cNvPr id="89" name="Group 88"/>
        <xdr:cNvGrpSpPr/>
      </xdr:nvGrpSpPr>
      <xdr:grpSpPr>
        <a:xfrm>
          <a:off x="2924176" y="1085849"/>
          <a:ext cx="5667373" cy="457201"/>
          <a:chOff x="3057526" y="1089123"/>
          <a:chExt cx="5534023" cy="585789"/>
        </a:xfrm>
      </xdr:grpSpPr>
      <xdr:grpSp>
        <xdr:nvGrpSpPr>
          <xdr:cNvPr id="90" name="Group 58"/>
          <xdr:cNvGrpSpPr/>
        </xdr:nvGrpSpPr>
        <xdr:grpSpPr>
          <a:xfrm>
            <a:off x="4547836" y="1270994"/>
            <a:ext cx="4043713" cy="342899"/>
            <a:chOff x="2518625" y="758873"/>
            <a:chExt cx="4125013" cy="330652"/>
          </a:xfrm>
        </xdr:grpSpPr>
        <xdr:grpSp>
          <xdr:nvGrpSpPr>
            <xdr:cNvPr id="92" name="Group 51"/>
            <xdr:cNvGrpSpPr/>
          </xdr:nvGrpSpPr>
          <xdr:grpSpPr>
            <a:xfrm>
              <a:off x="2518625" y="766697"/>
              <a:ext cx="722749" cy="295274"/>
              <a:chOff x="2518625" y="766697"/>
              <a:chExt cx="722749" cy="295274"/>
            </a:xfrm>
          </xdr:grpSpPr>
          <xdr:sp macro="" textlink="">
            <xdr:nvSpPr>
              <xdr:cNvPr id="102" name="Rectangle 101"/>
              <xdr:cNvSpPr>
                <a:spLocks noChangeAspect="1"/>
              </xdr:cNvSpPr>
            </xdr:nvSpPr>
            <xdr:spPr>
              <a:xfrm>
                <a:off x="2518625" y="845171"/>
                <a:ext cx="103675" cy="103673"/>
              </a:xfrm>
              <a:prstGeom prst="rect">
                <a:avLst/>
              </a:prstGeom>
              <a:solidFill>
                <a:srgbClr val="BDD7E7"/>
              </a:solidFill>
              <a:ln>
                <a:solidFill>
                  <a:srgbClr val="BDD7E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3" name="TextBox 102"/>
              <xdr:cNvSpPr txBox="1"/>
            </xdr:nvSpPr>
            <xdr:spPr>
              <a:xfrm>
                <a:off x="2593673" y="766697"/>
                <a:ext cx="647701" cy="295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Lower</a:t>
                </a:r>
              </a:p>
            </xdr:txBody>
          </xdr:sp>
        </xdr:grpSp>
        <xdr:grpSp>
          <xdr:nvGrpSpPr>
            <xdr:cNvPr id="93" name="Group 55"/>
            <xdr:cNvGrpSpPr/>
          </xdr:nvGrpSpPr>
          <xdr:grpSpPr>
            <a:xfrm>
              <a:off x="3238521" y="766696"/>
              <a:ext cx="1066036" cy="295273"/>
              <a:chOff x="3238521" y="766696"/>
              <a:chExt cx="1066036" cy="295273"/>
            </a:xfrm>
          </xdr:grpSpPr>
          <xdr:sp macro="" textlink="">
            <xdr:nvSpPr>
              <xdr:cNvPr id="100" name="Rectangle 99"/>
              <xdr:cNvSpPr>
                <a:spLocks noChangeAspect="1"/>
              </xdr:cNvSpPr>
            </xdr:nvSpPr>
            <xdr:spPr>
              <a:xfrm>
                <a:off x="3238521" y="845171"/>
                <a:ext cx="103675" cy="103673"/>
              </a:xfrm>
              <a:prstGeom prst="rect">
                <a:avLst/>
              </a:prstGeom>
              <a:solidFill>
                <a:srgbClr val="6BAEE7"/>
              </a:solidFill>
              <a:ln>
                <a:solidFill>
                  <a:srgbClr val="6BAEE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1" name="TextBox 100"/>
              <xdr:cNvSpPr txBox="1"/>
            </xdr:nvSpPr>
            <xdr:spPr>
              <a:xfrm>
                <a:off x="3304431" y="766696"/>
                <a:ext cx="1000126" cy="295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Comparable</a:t>
                </a:r>
              </a:p>
            </xdr:txBody>
          </xdr:sp>
        </xdr:grpSp>
        <xdr:grpSp>
          <xdr:nvGrpSpPr>
            <xdr:cNvPr id="94" name="Group 56"/>
            <xdr:cNvGrpSpPr/>
          </xdr:nvGrpSpPr>
          <xdr:grpSpPr>
            <a:xfrm>
              <a:off x="4271803" y="767378"/>
              <a:ext cx="732659" cy="295273"/>
              <a:chOff x="4271803" y="767378"/>
              <a:chExt cx="732659" cy="295273"/>
            </a:xfrm>
          </xdr:grpSpPr>
          <xdr:sp macro="" textlink="">
            <xdr:nvSpPr>
              <xdr:cNvPr id="98" name="Rectangle 97"/>
              <xdr:cNvSpPr>
                <a:spLocks noChangeAspect="1"/>
              </xdr:cNvSpPr>
            </xdr:nvSpPr>
            <xdr:spPr>
              <a:xfrm>
                <a:off x="4271803" y="845171"/>
                <a:ext cx="103675" cy="103673"/>
              </a:xfrm>
              <a:prstGeom prst="rect">
                <a:avLst/>
              </a:prstGeom>
              <a:solidFill>
                <a:srgbClr val="3182BD"/>
              </a:solidFill>
              <a:ln>
                <a:solidFill>
                  <a:srgbClr val="3182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9" name="TextBox 98"/>
              <xdr:cNvSpPr txBox="1"/>
            </xdr:nvSpPr>
            <xdr:spPr>
              <a:xfrm>
                <a:off x="4356760" y="767378"/>
                <a:ext cx="647702" cy="295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Higher</a:t>
                </a:r>
              </a:p>
            </xdr:txBody>
          </xdr:sp>
        </xdr:grpSp>
        <xdr:grpSp>
          <xdr:nvGrpSpPr>
            <xdr:cNvPr id="95" name="Group 57"/>
            <xdr:cNvGrpSpPr/>
          </xdr:nvGrpSpPr>
          <xdr:grpSpPr>
            <a:xfrm>
              <a:off x="4990136" y="758873"/>
              <a:ext cx="1653502" cy="330652"/>
              <a:chOff x="4990136" y="758873"/>
              <a:chExt cx="1653502" cy="330652"/>
            </a:xfrm>
          </xdr:grpSpPr>
          <xdr:sp macro="" textlink="">
            <xdr:nvSpPr>
              <xdr:cNvPr id="96" name="Rectangle 95"/>
              <xdr:cNvSpPr>
                <a:spLocks noChangeAspect="1"/>
              </xdr:cNvSpPr>
            </xdr:nvSpPr>
            <xdr:spPr>
              <a:xfrm flipH="1">
                <a:off x="4990136" y="841930"/>
                <a:ext cx="116634" cy="110154"/>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7" name="TextBox 96"/>
              <xdr:cNvSpPr txBox="1"/>
            </xdr:nvSpPr>
            <xdr:spPr>
              <a:xfrm>
                <a:off x="5079281" y="758873"/>
                <a:ext cx="1564357" cy="330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Could not be calculated</a:t>
                </a:r>
              </a:p>
            </xdr:txBody>
          </xdr:sp>
        </xdr:grpSp>
      </xdr:grpSp>
      <xdr:sp macro="" textlink="">
        <xdr:nvSpPr>
          <xdr:cNvPr id="91" name="TextBox 90"/>
          <xdr:cNvSpPr txBox="1"/>
        </xdr:nvSpPr>
        <xdr:spPr>
          <a:xfrm>
            <a:off x="3057526" y="1089123"/>
            <a:ext cx="1790700" cy="585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0">
                <a:latin typeface="Verdana" pitchFamily="34" charset="0"/>
                <a:ea typeface="Verdana" pitchFamily="34" charset="0"/>
                <a:cs typeface="Verdana" pitchFamily="34" charset="0"/>
              </a:rPr>
              <a:t>Local authority</a:t>
            </a:r>
            <a:r>
              <a:rPr lang="en-GB" sz="900" b="0" baseline="0">
                <a:latin typeface="Verdana" pitchFamily="34" charset="0"/>
                <a:ea typeface="Verdana" pitchFamily="34" charset="0"/>
                <a:cs typeface="Verdana" pitchFamily="34" charset="0"/>
              </a:rPr>
              <a:t> </a:t>
            </a:r>
            <a:r>
              <a:rPr lang="en-GB" sz="900" b="0">
                <a:latin typeface="Verdana" pitchFamily="34" charset="0"/>
                <a:ea typeface="Verdana" pitchFamily="34" charset="0"/>
                <a:cs typeface="Verdana" pitchFamily="34" charset="0"/>
              </a:rPr>
              <a:t>rate compared to Wales:</a:t>
            </a:r>
          </a:p>
        </xdr:txBody>
      </xdr:sp>
    </xdr:grpSp>
    <xdr:clientData/>
  </xdr:twoCellAnchor>
  <xdr:twoCellAnchor>
    <xdr:from>
      <xdr:col>7</xdr:col>
      <xdr:colOff>185737</xdr:colOff>
      <xdr:row>16</xdr:row>
      <xdr:rowOff>57150</xdr:rowOff>
    </xdr:from>
    <xdr:to>
      <xdr:col>7</xdr:col>
      <xdr:colOff>2813737</xdr:colOff>
      <xdr:row>16</xdr:row>
      <xdr:rowOff>345398</xdr:rowOff>
    </xdr:to>
    <xdr:graphicFrame macro="">
      <xdr:nvGraphicFramePr>
        <xdr:cNvPr id="104" name="Chart 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200025</xdr:colOff>
      <xdr:row>18</xdr:row>
      <xdr:rowOff>76200</xdr:rowOff>
    </xdr:from>
    <xdr:to>
      <xdr:col>7</xdr:col>
      <xdr:colOff>2828025</xdr:colOff>
      <xdr:row>18</xdr:row>
      <xdr:rowOff>364448</xdr:rowOff>
    </xdr:to>
    <xdr:graphicFrame macro="">
      <xdr:nvGraphicFramePr>
        <xdr:cNvPr id="105" name="Chart 1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95250</xdr:colOff>
      <xdr:row>4</xdr:row>
      <xdr:rowOff>0</xdr:rowOff>
    </xdr:from>
    <xdr:to>
      <xdr:col>1</xdr:col>
      <xdr:colOff>1771650</xdr:colOff>
      <xdr:row>5</xdr:row>
      <xdr:rowOff>123825</xdr:rowOff>
    </xdr:to>
    <xdr:sp macro="" textlink="">
      <xdr:nvSpPr>
        <xdr:cNvPr id="106" name="TextBox 105"/>
        <xdr:cNvSpPr txBox="1"/>
      </xdr:nvSpPr>
      <xdr:spPr>
        <a:xfrm>
          <a:off x="95250" y="1009650"/>
          <a:ext cx="18669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900" b="1">
              <a:latin typeface="Verdana" pitchFamily="34" charset="0"/>
              <a:ea typeface="Verdana" pitchFamily="34" charset="0"/>
              <a:cs typeface="Verdana" pitchFamily="34" charset="0"/>
            </a:rPr>
            <a:t>Select local </a:t>
          </a:r>
          <a:r>
            <a:rPr lang="en-GB" sz="1000" b="1">
              <a:latin typeface="Verdana" pitchFamily="34" charset="0"/>
              <a:ea typeface="Verdana" pitchFamily="34" charset="0"/>
              <a:cs typeface="Verdana" pitchFamily="34" charset="0"/>
            </a:rPr>
            <a:t>authortity:</a:t>
          </a: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6</xdr:row>
          <xdr:rowOff>38100</xdr:rowOff>
        </xdr:from>
        <xdr:to>
          <xdr:col>1</xdr:col>
          <xdr:colOff>1733550</xdr:colOff>
          <xdr:row>7</xdr:row>
          <xdr:rowOff>47625</xdr:rowOff>
        </xdr:to>
        <xdr:sp macro="" textlink="">
          <xdr:nvSpPr>
            <xdr:cNvPr id="15361" name="Drop Down 1" hidden="1">
              <a:extLst>
                <a:ext uri="{63B3BB69-23CF-44E3-9099-C40C66FF867C}">
                  <a14:compatExt spid="_x0000_s15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52807</xdr:colOff>
      <xdr:row>5</xdr:row>
      <xdr:rowOff>58402</xdr:rowOff>
    </xdr:to>
    <xdr:grpSp>
      <xdr:nvGrpSpPr>
        <xdr:cNvPr id="69" name="Group 68"/>
        <xdr:cNvGrpSpPr/>
      </xdr:nvGrpSpPr>
      <xdr:grpSpPr>
        <a:xfrm>
          <a:off x="0" y="0"/>
          <a:ext cx="10520782" cy="982327"/>
          <a:chOff x="0" y="0"/>
          <a:chExt cx="10520782" cy="982327"/>
        </a:xfrm>
      </xdr:grpSpPr>
      <xdr:pic>
        <xdr:nvPicPr>
          <xdr:cNvPr id="70" name="Picture 69" descr="20160106_EY_banner_BP_v0a.jpg"/>
          <xdr:cNvPicPr>
            <a:picLocks noChangeAspect="1"/>
          </xdr:cNvPicPr>
        </xdr:nvPicPr>
        <xdr:blipFill>
          <a:blip xmlns:r="http://schemas.openxmlformats.org/officeDocument/2006/relationships" r:embed="rId1" cstate="print"/>
          <a:srcRect b="18045"/>
          <a:stretch>
            <a:fillRect/>
          </a:stretch>
        </xdr:blipFill>
        <xdr:spPr>
          <a:xfrm>
            <a:off x="0" y="0"/>
            <a:ext cx="10520782" cy="980954"/>
          </a:xfrm>
          <a:prstGeom prst="rect">
            <a:avLst/>
          </a:prstGeom>
        </xdr:spPr>
      </xdr:pic>
      <xdr:sp macro="" textlink="">
        <xdr:nvSpPr>
          <xdr:cNvPr id="71" name="TextBox 70"/>
          <xdr:cNvSpPr txBox="1">
            <a:spLocks/>
          </xdr:cNvSpPr>
        </xdr:nvSpPr>
        <xdr:spPr>
          <a:xfrm>
            <a:off x="6153118"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Indicator </a:t>
            </a:r>
          </a:p>
          <a:p>
            <a:pPr algn="ctr"/>
            <a:r>
              <a:rPr lang="en-GB" sz="900" b="1" i="0">
                <a:solidFill>
                  <a:schemeClr val="bg1"/>
                </a:solidFill>
                <a:latin typeface="Verdana" pitchFamily="34" charset="0"/>
                <a:ea typeface="Verdana" pitchFamily="34" charset="0"/>
                <a:cs typeface="Verdana" pitchFamily="34" charset="0"/>
              </a:rPr>
              <a:t>guide</a:t>
            </a:r>
          </a:p>
        </xdr:txBody>
      </xdr:sp>
      <xdr:sp macro="" textlink="">
        <xdr:nvSpPr>
          <xdr:cNvPr id="72" name="TextBox 71"/>
          <xdr:cNvSpPr txBox="1">
            <a:spLocks/>
          </xdr:cNvSpPr>
        </xdr:nvSpPr>
        <xdr:spPr>
          <a:xfrm>
            <a:off x="4962493" y="510127"/>
            <a:ext cx="1188000" cy="468000"/>
          </a:xfrm>
          <a:prstGeom prst="rect">
            <a:avLst/>
          </a:prstGeom>
          <a:solidFill>
            <a:schemeClr val="bg1"/>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900" b="1" i="0">
                <a:solidFill>
                  <a:srgbClr val="3182BD"/>
                </a:solidFill>
                <a:latin typeface="Verdana" pitchFamily="34" charset="0"/>
                <a:ea typeface="Verdana" pitchFamily="34" charset="0"/>
                <a:cs typeface="Verdana" pitchFamily="34" charset="0"/>
              </a:rPr>
              <a:t>Interpretation</a:t>
            </a:r>
          </a:p>
          <a:p>
            <a:pPr algn="ctr"/>
            <a:r>
              <a:rPr lang="en-GB" sz="900" b="1" i="0">
                <a:solidFill>
                  <a:srgbClr val="3182BD"/>
                </a:solidFill>
                <a:latin typeface="Verdana" pitchFamily="34" charset="0"/>
                <a:ea typeface="Verdana" pitchFamily="34" charset="0"/>
                <a:cs typeface="Verdana" pitchFamily="34" charset="0"/>
              </a:rPr>
              <a:t>guide</a:t>
            </a:r>
          </a:p>
        </xdr:txBody>
      </xdr:sp>
      <xdr:sp macro="" textlink="">
        <xdr:nvSpPr>
          <xdr:cNvPr id="73" name="TextBox 72"/>
          <xdr:cNvSpPr txBox="1">
            <a:spLocks/>
          </xdr:cNvSpPr>
        </xdr:nvSpPr>
        <xdr:spPr>
          <a:xfrm>
            <a:off x="2581275"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900" b="1" i="0">
                <a:solidFill>
                  <a:schemeClr val="bg1"/>
                </a:solidFill>
                <a:latin typeface="Verdana" pitchFamily="34" charset="0"/>
                <a:ea typeface="Verdana" pitchFamily="34" charset="0"/>
                <a:cs typeface="Verdana" pitchFamily="34" charset="0"/>
              </a:rPr>
              <a:t>Introduction</a:t>
            </a:r>
          </a:p>
        </xdr:txBody>
      </xdr:sp>
      <xdr:sp macro="" textlink="">
        <xdr:nvSpPr>
          <xdr:cNvPr id="74" name="TextBox 73"/>
          <xdr:cNvSpPr txBox="1">
            <a:spLocks/>
          </xdr:cNvSpPr>
        </xdr:nvSpPr>
        <xdr:spPr>
          <a:xfrm>
            <a:off x="3776215"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Childhood indicators</a:t>
            </a:r>
          </a:p>
        </xdr:txBody>
      </xdr:sp>
      <xdr:sp macro="" textlink="">
        <xdr:nvSpPr>
          <xdr:cNvPr id="75" name="Rectangle 74"/>
          <xdr:cNvSpPr>
            <a:spLocks/>
          </xdr:cNvSpPr>
        </xdr:nvSpPr>
        <xdr:spPr>
          <a:xfrm>
            <a:off x="7348125" y="586327"/>
            <a:ext cx="1188000" cy="396000"/>
          </a:xfrm>
          <a:prstGeom prst="rect">
            <a:avLst/>
          </a:prstGeom>
          <a:solidFill>
            <a:srgbClr val="3182BD"/>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GB" sz="900" b="1">
                <a:solidFill>
                  <a:schemeClr val="bg1"/>
                </a:solidFill>
                <a:latin typeface="Verdana" pitchFamily="34" charset="0"/>
                <a:ea typeface="Verdana" pitchFamily="34" charset="0"/>
                <a:cs typeface="Verdana" pitchFamily="34" charset="0"/>
              </a:rPr>
              <a:t>Copy</a:t>
            </a:r>
            <a:r>
              <a:rPr lang="en-GB" sz="900" b="1" baseline="0">
                <a:solidFill>
                  <a:schemeClr val="bg1"/>
                </a:solidFill>
                <a:latin typeface="Verdana" pitchFamily="34" charset="0"/>
                <a:ea typeface="Verdana" pitchFamily="34" charset="0"/>
                <a:cs typeface="Verdana" pitchFamily="34" charset="0"/>
              </a:rPr>
              <a:t> tables &amp; charts</a:t>
            </a:r>
            <a:endParaRPr lang="en-GB" sz="900" b="1">
              <a:solidFill>
                <a:schemeClr val="bg1"/>
              </a:solidFill>
              <a:latin typeface="Verdana" pitchFamily="34" charset="0"/>
              <a:ea typeface="Verdana" pitchFamily="34" charset="0"/>
              <a:cs typeface="Verdana" pitchFamily="34" charset="0"/>
            </a:endParaRPr>
          </a:p>
        </xdr:txBody>
      </xdr:sp>
    </xdr:grpSp>
    <xdr:clientData/>
  </xdr:twoCellAnchor>
  <xdr:twoCellAnchor>
    <xdr:from>
      <xdr:col>1</xdr:col>
      <xdr:colOff>9525</xdr:colOff>
      <xdr:row>9</xdr:row>
      <xdr:rowOff>0</xdr:rowOff>
    </xdr:from>
    <xdr:to>
      <xdr:col>11</xdr:col>
      <xdr:colOff>230744</xdr:colOff>
      <xdr:row>26</xdr:row>
      <xdr:rowOff>178118</xdr:rowOff>
    </xdr:to>
    <xdr:grpSp>
      <xdr:nvGrpSpPr>
        <xdr:cNvPr id="58" name="Group 57"/>
        <xdr:cNvGrpSpPr/>
      </xdr:nvGrpSpPr>
      <xdr:grpSpPr>
        <a:xfrm>
          <a:off x="209550" y="1362075"/>
          <a:ext cx="8431769" cy="3416618"/>
          <a:chOff x="209550" y="1428750"/>
          <a:chExt cx="8431769" cy="3483293"/>
        </a:xfrm>
      </xdr:grpSpPr>
      <xdr:pic>
        <xdr:nvPicPr>
          <xdr:cNvPr id="1843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95401" y="2333627"/>
            <a:ext cx="7345918" cy="1880867"/>
          </a:xfrm>
          <a:prstGeom prst="rect">
            <a:avLst/>
          </a:prstGeom>
          <a:noFill/>
        </xdr:spPr>
      </xdr:pic>
      <xdr:pic>
        <xdr:nvPicPr>
          <xdr:cNvPr id="1843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295400" y="2095500"/>
            <a:ext cx="1733550" cy="209550"/>
          </a:xfrm>
          <a:prstGeom prst="rect">
            <a:avLst/>
          </a:prstGeom>
          <a:noFill/>
        </xdr:spPr>
      </xdr:pic>
      <xdr:grpSp>
        <xdr:nvGrpSpPr>
          <xdr:cNvPr id="192" name="Group 191"/>
          <xdr:cNvGrpSpPr/>
        </xdr:nvGrpSpPr>
        <xdr:grpSpPr>
          <a:xfrm>
            <a:off x="209550" y="1428750"/>
            <a:ext cx="8220075" cy="3483293"/>
            <a:chOff x="28575" y="1933575"/>
            <a:chExt cx="8220075" cy="3483293"/>
          </a:xfrm>
        </xdr:grpSpPr>
        <xdr:sp macro="" textlink="">
          <xdr:nvSpPr>
            <xdr:cNvPr id="100" name="Rectangle 99"/>
            <xdr:cNvSpPr/>
          </xdr:nvSpPr>
          <xdr:spPr>
            <a:xfrm>
              <a:off x="2867025" y="2552700"/>
              <a:ext cx="538162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191" name="Group 190"/>
            <xdr:cNvGrpSpPr/>
          </xdr:nvGrpSpPr>
          <xdr:grpSpPr>
            <a:xfrm>
              <a:off x="5981699" y="2083118"/>
              <a:ext cx="1981201" cy="802957"/>
              <a:chOff x="5981699" y="2083118"/>
              <a:chExt cx="1981201" cy="802957"/>
            </a:xfrm>
          </xdr:grpSpPr>
          <xdr:cxnSp macro="">
            <xdr:nvCxnSpPr>
              <xdr:cNvPr id="13" name="AutoShape 34"/>
              <xdr:cNvCxnSpPr>
                <a:cxnSpLocks noChangeShapeType="1"/>
                <a:stCxn id="14" idx="2"/>
              </xdr:cNvCxnSpPr>
            </xdr:nvCxnSpPr>
            <xdr:spPr bwMode="auto">
              <a:xfrm>
                <a:off x="6972300" y="2657474"/>
                <a:ext cx="0" cy="228601"/>
              </a:xfrm>
              <a:prstGeom prst="straightConnector1">
                <a:avLst/>
              </a:prstGeom>
              <a:noFill/>
              <a:ln w="9525" cap="rnd">
                <a:solidFill>
                  <a:srgbClr val="000000"/>
                </a:solidFill>
                <a:prstDash val="sysDot"/>
                <a:round/>
                <a:headEnd/>
                <a:tailEnd type="triangle" w="med" len="med"/>
              </a:ln>
            </xdr:spPr>
          </xdr:cxnSp>
          <xdr:sp macro="" textlink="">
            <xdr:nvSpPr>
              <xdr:cNvPr id="14" name="Text Box 35"/>
              <xdr:cNvSpPr txBox="1">
                <a:spLocks noChangeArrowheads="1"/>
              </xdr:cNvSpPr>
            </xdr:nvSpPr>
            <xdr:spPr bwMode="auto">
              <a:xfrm>
                <a:off x="5981699" y="2083118"/>
                <a:ext cx="1981201" cy="574356"/>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Arial" pitchFamily="34" charset="0"/>
                    <a:cs typeface="Arial" pitchFamily="34" charset="0"/>
                  </a:rPr>
                  <a:t>This column displays a summary trend (where available). Time period is shown in footnotes. Values for the first year and last year of the trend are shown. </a:t>
                </a:r>
              </a:p>
              <a:p>
                <a:pPr algn="ctr" rtl="0">
                  <a:defRPr sz="1000"/>
                </a:pPr>
                <a:endParaRPr lang="en-GB" sz="800" b="0" i="0" u="none" strike="noStrike" baseline="0">
                  <a:solidFill>
                    <a:srgbClr val="000000"/>
                  </a:solidFill>
                  <a:latin typeface="Arial" pitchFamily="34" charset="0"/>
                  <a:cs typeface="Arial" pitchFamily="34" charset="0"/>
                </a:endParaRPr>
              </a:p>
              <a:p>
                <a:pPr algn="ctr" rtl="0">
                  <a:defRPr sz="1000"/>
                </a:pPr>
                <a:endParaRPr lang="en-GB" sz="800" b="0" i="0" u="none" strike="noStrike" baseline="0">
                  <a:solidFill>
                    <a:srgbClr val="000000"/>
                  </a:solidFill>
                  <a:latin typeface="Arial" pitchFamily="34" charset="0"/>
                  <a:cs typeface="Arial" pitchFamily="34" charset="0"/>
                </a:endParaRPr>
              </a:p>
              <a:p>
                <a:pPr algn="ctr" rtl="0">
                  <a:defRPr sz="1000"/>
                </a:pPr>
                <a:endParaRPr lang="en-GB" sz="800" b="0" i="0" u="none" strike="noStrike" baseline="0">
                  <a:solidFill>
                    <a:srgbClr val="000000"/>
                  </a:solidFill>
                  <a:latin typeface="Arial" pitchFamily="34" charset="0"/>
                  <a:cs typeface="Arial" pitchFamily="34" charset="0"/>
                </a:endParaRPr>
              </a:p>
            </xdr:txBody>
          </xdr:sp>
        </xdr:grpSp>
        <xdr:grpSp>
          <xdr:nvGrpSpPr>
            <xdr:cNvPr id="190" name="Group 189"/>
            <xdr:cNvGrpSpPr/>
          </xdr:nvGrpSpPr>
          <xdr:grpSpPr>
            <a:xfrm>
              <a:off x="1524000" y="4562289"/>
              <a:ext cx="1600199" cy="854579"/>
              <a:chOff x="1524000" y="4562289"/>
              <a:chExt cx="1600199" cy="854579"/>
            </a:xfrm>
          </xdr:grpSpPr>
          <xdr:sp macro="" textlink="">
            <xdr:nvSpPr>
              <xdr:cNvPr id="12" name="Text Box 32"/>
              <xdr:cNvSpPr txBox="1">
                <a:spLocks noChangeArrowheads="1"/>
              </xdr:cNvSpPr>
            </xdr:nvSpPr>
            <xdr:spPr bwMode="auto">
              <a:xfrm>
                <a:off x="1524000" y="4835844"/>
                <a:ext cx="1600199" cy="581024"/>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Arial" pitchFamily="34" charset="0"/>
                    <a:cs typeface="Arial" pitchFamily="34" charset="0"/>
                  </a:rPr>
                  <a:t>Superscript numbers and letters refer to footnotes which contain information about the indicator and data source.</a:t>
                </a:r>
              </a:p>
              <a:p>
                <a:pPr algn="ctr" rtl="0">
                  <a:defRPr sz="1000"/>
                </a:pPr>
                <a:endParaRPr lang="en-GB" sz="800" b="0" i="0" u="none" strike="noStrike" baseline="0">
                  <a:solidFill>
                    <a:srgbClr val="000000"/>
                  </a:solidFill>
                  <a:latin typeface="Arial" pitchFamily="34" charset="0"/>
                  <a:cs typeface="Arial" pitchFamily="34" charset="0"/>
                </a:endParaRPr>
              </a:p>
            </xdr:txBody>
          </xdr:sp>
          <xdr:cxnSp macro="">
            <xdr:nvCxnSpPr>
              <xdr:cNvPr id="22" name="AutoShape 31"/>
              <xdr:cNvCxnSpPr>
                <a:cxnSpLocks noChangeShapeType="1"/>
              </xdr:cNvCxnSpPr>
            </xdr:nvCxnSpPr>
            <xdr:spPr bwMode="auto">
              <a:xfrm flipV="1">
                <a:off x="2333625" y="4562289"/>
                <a:ext cx="276225" cy="263844"/>
              </a:xfrm>
              <a:prstGeom prst="straightConnector1">
                <a:avLst/>
              </a:prstGeom>
              <a:noFill/>
              <a:ln w="9525" cap="rnd">
                <a:solidFill>
                  <a:srgbClr val="000000"/>
                </a:solidFill>
                <a:prstDash val="sysDot"/>
                <a:round/>
                <a:headEnd/>
                <a:tailEnd type="triangle" w="med" len="med"/>
              </a:ln>
            </xdr:spPr>
          </xdr:cxnSp>
        </xdr:grpSp>
        <xdr:grpSp>
          <xdr:nvGrpSpPr>
            <xdr:cNvPr id="187" name="Group 186"/>
            <xdr:cNvGrpSpPr/>
          </xdr:nvGrpSpPr>
          <xdr:grpSpPr>
            <a:xfrm>
              <a:off x="4114803" y="3245126"/>
              <a:ext cx="2257421" cy="342998"/>
              <a:chOff x="4114803" y="3245126"/>
              <a:chExt cx="2257421" cy="342998"/>
            </a:xfrm>
          </xdr:grpSpPr>
          <xdr:sp macro="" textlink="">
            <xdr:nvSpPr>
              <xdr:cNvPr id="24" name="Text Box 38"/>
              <xdr:cNvSpPr txBox="1">
                <a:spLocks noChangeArrowheads="1"/>
              </xdr:cNvSpPr>
            </xdr:nvSpPr>
            <xdr:spPr bwMode="auto">
              <a:xfrm>
                <a:off x="4444813" y="3245126"/>
                <a:ext cx="1927411" cy="342998"/>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Arial" pitchFamily="34" charset="0"/>
                    <a:cs typeface="Arial" pitchFamily="34" charset="0"/>
                  </a:rPr>
                  <a:t>Grey indicates that the comparability could not be calculated. </a:t>
                </a:r>
              </a:p>
              <a:p>
                <a:pPr algn="ctr" rtl="0">
                  <a:defRPr sz="1000"/>
                </a:pPr>
                <a:endParaRPr lang="en-GB" sz="800" b="0" i="0" u="none" strike="noStrike" baseline="0">
                  <a:solidFill>
                    <a:srgbClr val="000000"/>
                  </a:solidFill>
                  <a:latin typeface="Arial" pitchFamily="34" charset="0"/>
                  <a:cs typeface="Arial" pitchFamily="34" charset="0"/>
                </a:endParaRPr>
              </a:p>
            </xdr:txBody>
          </xdr:sp>
          <xdr:cxnSp macro="">
            <xdr:nvCxnSpPr>
              <xdr:cNvPr id="32" name="AutoShape 34"/>
              <xdr:cNvCxnSpPr>
                <a:cxnSpLocks noChangeShapeType="1"/>
                <a:stCxn id="24" idx="1"/>
              </xdr:cNvCxnSpPr>
            </xdr:nvCxnSpPr>
            <xdr:spPr bwMode="auto">
              <a:xfrm flipH="1">
                <a:off x="4114803" y="3416625"/>
                <a:ext cx="330010" cy="0"/>
              </a:xfrm>
              <a:prstGeom prst="straightConnector1">
                <a:avLst/>
              </a:prstGeom>
              <a:noFill/>
              <a:ln w="9525" cap="rnd">
                <a:solidFill>
                  <a:srgbClr val="000000"/>
                </a:solidFill>
                <a:prstDash val="sysDot"/>
                <a:round/>
                <a:headEnd/>
                <a:tailEnd type="triangle" w="med" len="med"/>
              </a:ln>
            </xdr:spPr>
          </xdr:cxnSp>
        </xdr:grpSp>
        <xdr:grpSp>
          <xdr:nvGrpSpPr>
            <xdr:cNvPr id="106" name="Group 105"/>
            <xdr:cNvGrpSpPr/>
          </xdr:nvGrpSpPr>
          <xdr:grpSpPr>
            <a:xfrm>
              <a:off x="1012780" y="2097367"/>
              <a:ext cx="1768520" cy="579158"/>
              <a:chOff x="1050880" y="1773517"/>
              <a:chExt cx="1768520" cy="579158"/>
            </a:xfrm>
          </xdr:grpSpPr>
          <xdr:sp macro="" textlink="">
            <xdr:nvSpPr>
              <xdr:cNvPr id="45" name="Text Box 39"/>
              <xdr:cNvSpPr txBox="1">
                <a:spLocks noChangeArrowheads="1"/>
              </xdr:cNvSpPr>
            </xdr:nvSpPr>
            <xdr:spPr bwMode="auto">
              <a:xfrm>
                <a:off x="1050880" y="1773517"/>
                <a:ext cx="1768520" cy="375132"/>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Arial" pitchFamily="34" charset="0"/>
                    <a:ea typeface="Verdana" pitchFamily="34" charset="0"/>
                    <a:cs typeface="Arial" pitchFamily="34" charset="0"/>
                  </a:rPr>
                  <a:t>Drop down list of local authorities, select area to display here.</a:t>
                </a: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xdr:txBody>
          </xdr:sp>
          <xdr:cxnSp macro="">
            <xdr:nvCxnSpPr>
              <xdr:cNvPr id="50" name="AutoShape 36"/>
              <xdr:cNvCxnSpPr>
                <a:cxnSpLocks noChangeShapeType="1"/>
                <a:stCxn id="45" idx="2"/>
              </xdr:cNvCxnSpPr>
            </xdr:nvCxnSpPr>
            <xdr:spPr bwMode="auto">
              <a:xfrm>
                <a:off x="1935140" y="2148649"/>
                <a:ext cx="0" cy="204026"/>
              </a:xfrm>
              <a:prstGeom prst="straightConnector1">
                <a:avLst/>
              </a:prstGeom>
              <a:noFill/>
              <a:ln w="9525" cap="rnd">
                <a:solidFill>
                  <a:srgbClr val="000000"/>
                </a:solidFill>
                <a:prstDash val="sysDot"/>
                <a:round/>
                <a:headEnd/>
                <a:tailEnd type="triangle" w="med" len="med"/>
              </a:ln>
            </xdr:spPr>
          </xdr:cxnSp>
        </xdr:grpSp>
        <xdr:grpSp>
          <xdr:nvGrpSpPr>
            <xdr:cNvPr id="107" name="Group 106"/>
            <xdr:cNvGrpSpPr/>
          </xdr:nvGrpSpPr>
          <xdr:grpSpPr>
            <a:xfrm>
              <a:off x="28575" y="2651306"/>
              <a:ext cx="1047750" cy="739593"/>
              <a:chOff x="95250" y="2051231"/>
              <a:chExt cx="1047750" cy="739593"/>
            </a:xfrm>
          </xdr:grpSpPr>
          <xdr:sp macro="" textlink="">
            <xdr:nvSpPr>
              <xdr:cNvPr id="18" name="Text Box 39"/>
              <xdr:cNvSpPr txBox="1">
                <a:spLocks noChangeArrowheads="1"/>
              </xdr:cNvSpPr>
            </xdr:nvSpPr>
            <xdr:spPr bwMode="auto">
              <a:xfrm>
                <a:off x="95250" y="2051231"/>
                <a:ext cx="895349" cy="739593"/>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Arial" pitchFamily="34" charset="0"/>
                    <a:ea typeface="Verdana" pitchFamily="34" charset="0"/>
                    <a:cs typeface="Arial" pitchFamily="34" charset="0"/>
                  </a:rPr>
                  <a:t>List of indicators. Click on an indicator for more information.</a:t>
                </a: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xdr:txBody>
          </xdr:sp>
          <xdr:cxnSp macro="">
            <xdr:nvCxnSpPr>
              <xdr:cNvPr id="55" name="AutoShape 36"/>
              <xdr:cNvCxnSpPr>
                <a:cxnSpLocks noChangeShapeType="1"/>
                <a:stCxn id="18" idx="3"/>
              </xdr:cNvCxnSpPr>
            </xdr:nvCxnSpPr>
            <xdr:spPr bwMode="auto">
              <a:xfrm flipV="1">
                <a:off x="990599" y="2419350"/>
                <a:ext cx="152401" cy="1678"/>
              </a:xfrm>
              <a:prstGeom prst="straightConnector1">
                <a:avLst/>
              </a:prstGeom>
              <a:noFill/>
              <a:ln w="9525" cap="rnd">
                <a:solidFill>
                  <a:srgbClr val="000000"/>
                </a:solidFill>
                <a:prstDash val="sysDot"/>
                <a:round/>
                <a:headEnd/>
                <a:tailEnd type="triangle" w="med" len="med"/>
              </a:ln>
            </xdr:spPr>
          </xdr:cxnSp>
        </xdr:grpSp>
        <xdr:grpSp>
          <xdr:nvGrpSpPr>
            <xdr:cNvPr id="104" name="Group 103"/>
            <xdr:cNvGrpSpPr/>
          </xdr:nvGrpSpPr>
          <xdr:grpSpPr>
            <a:xfrm>
              <a:off x="3200400" y="1933575"/>
              <a:ext cx="942976" cy="885825"/>
              <a:chOff x="3228975" y="1498787"/>
              <a:chExt cx="942976" cy="720538"/>
            </a:xfrm>
          </xdr:grpSpPr>
          <xdr:sp macro="" textlink="">
            <xdr:nvSpPr>
              <xdr:cNvPr id="11" name="Text Box 30"/>
              <xdr:cNvSpPr txBox="1">
                <a:spLocks noChangeArrowheads="1"/>
              </xdr:cNvSpPr>
            </xdr:nvSpPr>
            <xdr:spPr bwMode="auto">
              <a:xfrm>
                <a:off x="3228975" y="1498787"/>
                <a:ext cx="942976" cy="588827"/>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Arial" pitchFamily="34" charset="0"/>
                    <a:cs typeface="Arial" pitchFamily="34" charset="0"/>
                  </a:rPr>
                  <a:t>These columns display the local authority  count and rate/percentage.</a:t>
                </a:r>
              </a:p>
            </xdr:txBody>
          </xdr:sp>
          <xdr:cxnSp macro="">
            <xdr:nvCxnSpPr>
              <xdr:cNvPr id="52" name="AutoShape 36"/>
              <xdr:cNvCxnSpPr>
                <a:cxnSpLocks noChangeShapeType="1"/>
                <a:stCxn id="11" idx="2"/>
              </xdr:cNvCxnSpPr>
            </xdr:nvCxnSpPr>
            <xdr:spPr bwMode="auto">
              <a:xfrm flipH="1">
                <a:off x="3486150" y="2087614"/>
                <a:ext cx="214313" cy="131711"/>
              </a:xfrm>
              <a:prstGeom prst="straightConnector1">
                <a:avLst/>
              </a:prstGeom>
              <a:noFill/>
              <a:ln w="9525" cap="rnd">
                <a:solidFill>
                  <a:srgbClr val="000000"/>
                </a:solidFill>
                <a:prstDash val="sysDot"/>
                <a:round/>
                <a:headEnd/>
                <a:tailEnd type="triangle" w="med" len="med"/>
              </a:ln>
            </xdr:spPr>
          </xdr:cxnSp>
          <xdr:cxnSp macro="">
            <xdr:nvCxnSpPr>
              <xdr:cNvPr id="61" name="AutoShape 36"/>
              <xdr:cNvCxnSpPr>
                <a:cxnSpLocks noChangeShapeType="1"/>
                <a:stCxn id="11" idx="2"/>
              </xdr:cNvCxnSpPr>
            </xdr:nvCxnSpPr>
            <xdr:spPr bwMode="auto">
              <a:xfrm>
                <a:off x="3700463" y="2087614"/>
                <a:ext cx="261937" cy="131711"/>
              </a:xfrm>
              <a:prstGeom prst="straightConnector1">
                <a:avLst/>
              </a:prstGeom>
              <a:noFill/>
              <a:ln w="9525" cap="rnd">
                <a:solidFill>
                  <a:srgbClr val="000000"/>
                </a:solidFill>
                <a:prstDash val="sysDot"/>
                <a:round/>
                <a:headEnd/>
                <a:tailEnd type="triangle" w="med" len="med"/>
              </a:ln>
            </xdr:spPr>
          </xdr:cxnSp>
        </xdr:grpSp>
        <xdr:grpSp>
          <xdr:nvGrpSpPr>
            <xdr:cNvPr id="105" name="Group 104"/>
            <xdr:cNvGrpSpPr/>
          </xdr:nvGrpSpPr>
          <xdr:grpSpPr>
            <a:xfrm>
              <a:off x="4210049" y="1933576"/>
              <a:ext cx="1266825" cy="904873"/>
              <a:chOff x="4457700" y="1491971"/>
              <a:chExt cx="1504950" cy="741235"/>
            </a:xfrm>
          </xdr:grpSpPr>
          <xdr:sp macro="" textlink="">
            <xdr:nvSpPr>
              <xdr:cNvPr id="7" name="Text Box 25"/>
              <xdr:cNvSpPr txBox="1">
                <a:spLocks noChangeArrowheads="1"/>
              </xdr:cNvSpPr>
            </xdr:nvSpPr>
            <xdr:spPr bwMode="auto">
              <a:xfrm>
                <a:off x="4457700" y="1491971"/>
                <a:ext cx="1504950" cy="592988"/>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Arial" pitchFamily="34" charset="0"/>
                    <a:ea typeface="Verdana" pitchFamily="34" charset="0"/>
                    <a:cs typeface="Arial" pitchFamily="34" charset="0"/>
                  </a:rPr>
                  <a:t>These columns show the count and rate for the health board for each indicator, along with the Wales rate.</a:t>
                </a: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xdr:txBody>
          </xdr:sp>
          <xdr:cxnSp macro="">
            <xdr:nvCxnSpPr>
              <xdr:cNvPr id="8" name="AutoShape 26"/>
              <xdr:cNvCxnSpPr>
                <a:cxnSpLocks noChangeShapeType="1"/>
                <a:stCxn id="7" idx="2"/>
              </xdr:cNvCxnSpPr>
            </xdr:nvCxnSpPr>
            <xdr:spPr bwMode="auto">
              <a:xfrm flipH="1">
                <a:off x="4751902" y="2084959"/>
                <a:ext cx="458274" cy="140445"/>
              </a:xfrm>
              <a:prstGeom prst="straightConnector1">
                <a:avLst/>
              </a:prstGeom>
              <a:noFill/>
              <a:ln w="9525" cap="rnd">
                <a:solidFill>
                  <a:srgbClr val="000000"/>
                </a:solidFill>
                <a:prstDash val="sysDot"/>
                <a:round/>
                <a:headEnd/>
                <a:tailEnd type="triangle" w="med" len="med"/>
              </a:ln>
            </xdr:spPr>
          </xdr:cxnSp>
          <xdr:cxnSp macro="">
            <xdr:nvCxnSpPr>
              <xdr:cNvPr id="9" name="AutoShape 27"/>
              <xdr:cNvCxnSpPr>
                <a:cxnSpLocks noChangeShapeType="1"/>
                <a:stCxn id="7" idx="2"/>
              </xdr:cNvCxnSpPr>
            </xdr:nvCxnSpPr>
            <xdr:spPr bwMode="auto">
              <a:xfrm>
                <a:off x="5210176" y="2084959"/>
                <a:ext cx="5658" cy="148247"/>
              </a:xfrm>
              <a:prstGeom prst="straightConnector1">
                <a:avLst/>
              </a:prstGeom>
              <a:noFill/>
              <a:ln w="9525" cap="rnd">
                <a:solidFill>
                  <a:srgbClr val="000000"/>
                </a:solidFill>
                <a:prstDash val="sysDot"/>
                <a:round/>
                <a:headEnd/>
                <a:tailEnd type="triangle" w="med" len="med"/>
              </a:ln>
            </xdr:spPr>
          </xdr:cxnSp>
          <xdr:cxnSp macro="">
            <xdr:nvCxnSpPr>
              <xdr:cNvPr id="10" name="AutoShape 28"/>
              <xdr:cNvCxnSpPr>
                <a:cxnSpLocks noChangeShapeType="1"/>
                <a:stCxn id="7" idx="2"/>
              </xdr:cNvCxnSpPr>
            </xdr:nvCxnSpPr>
            <xdr:spPr bwMode="auto">
              <a:xfrm>
                <a:off x="5210176" y="2084959"/>
                <a:ext cx="424329" cy="132642"/>
              </a:xfrm>
              <a:prstGeom prst="straightConnector1">
                <a:avLst/>
              </a:prstGeom>
              <a:noFill/>
              <a:ln w="9525" cap="rnd">
                <a:solidFill>
                  <a:srgbClr val="000000"/>
                </a:solidFill>
                <a:prstDash val="sysDot"/>
                <a:round/>
                <a:headEnd/>
                <a:tailEnd type="triangle" w="med" len="med"/>
              </a:ln>
            </xdr:spPr>
          </xdr:cxnSp>
        </xdr:grpSp>
        <xdr:grpSp>
          <xdr:nvGrpSpPr>
            <xdr:cNvPr id="189" name="Group 188"/>
            <xdr:cNvGrpSpPr/>
          </xdr:nvGrpSpPr>
          <xdr:grpSpPr>
            <a:xfrm>
              <a:off x="3276600" y="4657726"/>
              <a:ext cx="1400175" cy="733423"/>
              <a:chOff x="3276600" y="4657726"/>
              <a:chExt cx="1400175" cy="733423"/>
            </a:xfrm>
          </xdr:grpSpPr>
          <xdr:cxnSp macro="">
            <xdr:nvCxnSpPr>
              <xdr:cNvPr id="21" name="AutoShape 43"/>
              <xdr:cNvCxnSpPr>
                <a:cxnSpLocks noChangeShapeType="1"/>
                <a:stCxn id="19" idx="0"/>
              </xdr:cNvCxnSpPr>
            </xdr:nvCxnSpPr>
            <xdr:spPr bwMode="auto">
              <a:xfrm flipV="1">
                <a:off x="3976688" y="4657726"/>
                <a:ext cx="42863" cy="178118"/>
              </a:xfrm>
              <a:prstGeom prst="straightConnector1">
                <a:avLst/>
              </a:prstGeom>
              <a:noFill/>
              <a:ln w="9525" cap="rnd">
                <a:solidFill>
                  <a:srgbClr val="000000"/>
                </a:solidFill>
                <a:prstDash val="sysDot"/>
                <a:round/>
                <a:headEnd/>
                <a:tailEnd type="triangle" w="med" len="med"/>
              </a:ln>
            </xdr:spPr>
          </xdr:cxnSp>
          <xdr:sp macro="" textlink="">
            <xdr:nvSpPr>
              <xdr:cNvPr id="19" name="Text Box 40"/>
              <xdr:cNvSpPr txBox="1">
                <a:spLocks noChangeArrowheads="1"/>
              </xdr:cNvSpPr>
            </xdr:nvSpPr>
            <xdr:spPr bwMode="auto">
              <a:xfrm>
                <a:off x="3276600" y="4835844"/>
                <a:ext cx="1400175" cy="555305"/>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Arial" pitchFamily="34" charset="0"/>
                    <a:cs typeface="Arial" pitchFamily="34" charset="0"/>
                  </a:rPr>
                  <a:t>Medium blue indicates that the rate is comparable to Wales.</a:t>
                </a:r>
              </a:p>
              <a:p>
                <a:pPr algn="ctr" rtl="0">
                  <a:defRPr sz="1000"/>
                </a:pPr>
                <a:endParaRPr lang="en-GB" sz="800" b="0" i="0" u="none" strike="noStrike" baseline="0">
                  <a:solidFill>
                    <a:srgbClr val="000000"/>
                  </a:solidFill>
                  <a:latin typeface="Arial" pitchFamily="34" charset="0"/>
                  <a:cs typeface="Arial" pitchFamily="34" charset="0"/>
                </a:endParaRPr>
              </a:p>
            </xdr:txBody>
          </xdr:sp>
        </xdr:grpSp>
        <xdr:grpSp>
          <xdr:nvGrpSpPr>
            <xdr:cNvPr id="188" name="Group 187"/>
            <xdr:cNvGrpSpPr/>
          </xdr:nvGrpSpPr>
          <xdr:grpSpPr>
            <a:xfrm>
              <a:off x="4119477" y="3969646"/>
              <a:ext cx="1643147" cy="373860"/>
              <a:chOff x="4119477" y="3969646"/>
              <a:chExt cx="1643147" cy="373860"/>
            </a:xfrm>
          </xdr:grpSpPr>
          <xdr:cxnSp macro="">
            <xdr:nvCxnSpPr>
              <xdr:cNvPr id="16" name="AutoShape 37"/>
              <xdr:cNvCxnSpPr>
                <a:cxnSpLocks noChangeShapeType="1"/>
              </xdr:cNvCxnSpPr>
            </xdr:nvCxnSpPr>
            <xdr:spPr bwMode="auto">
              <a:xfrm flipH="1">
                <a:off x="4119477" y="4147051"/>
                <a:ext cx="439474" cy="4374"/>
              </a:xfrm>
              <a:prstGeom prst="straightConnector1">
                <a:avLst/>
              </a:prstGeom>
              <a:noFill/>
              <a:ln w="9525" cap="rnd">
                <a:solidFill>
                  <a:srgbClr val="000000"/>
                </a:solidFill>
                <a:prstDash val="sysDot"/>
                <a:round/>
                <a:headEnd/>
                <a:tailEnd type="triangle" w="med" len="med"/>
              </a:ln>
            </xdr:spPr>
          </xdr:cxnSp>
          <xdr:sp macro="" textlink="">
            <xdr:nvSpPr>
              <xdr:cNvPr id="6" name="Text Box 42"/>
              <xdr:cNvSpPr txBox="1">
                <a:spLocks noChangeArrowheads="1"/>
              </xdr:cNvSpPr>
            </xdr:nvSpPr>
            <xdr:spPr bwMode="auto">
              <a:xfrm>
                <a:off x="4299533" y="3969646"/>
                <a:ext cx="1463091" cy="373860"/>
              </a:xfrm>
              <a:prstGeom prst="rect">
                <a:avLst/>
              </a:prstGeom>
              <a:solidFill>
                <a:schemeClr val="bg1"/>
              </a:solidFill>
              <a:ln w="3175">
                <a:solidFill>
                  <a:schemeClr val="tx1"/>
                </a:solid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Arial" pitchFamily="34" charset="0"/>
                    <a:cs typeface="Arial" pitchFamily="34" charset="0"/>
                  </a:rPr>
                  <a:t>Dark blue indicates that  this rate is higher than Wales. </a:t>
                </a:r>
              </a:p>
            </xdr:txBody>
          </xdr:sp>
        </xdr:grpSp>
        <xdr:grpSp>
          <xdr:nvGrpSpPr>
            <xdr:cNvPr id="186" name="Group 185"/>
            <xdr:cNvGrpSpPr/>
          </xdr:nvGrpSpPr>
          <xdr:grpSpPr>
            <a:xfrm>
              <a:off x="2400300" y="3566181"/>
              <a:ext cx="1406581" cy="443843"/>
              <a:chOff x="2400300" y="3566181"/>
              <a:chExt cx="1406581" cy="443843"/>
            </a:xfrm>
          </xdr:grpSpPr>
          <xdr:cxnSp macro="">
            <xdr:nvCxnSpPr>
              <xdr:cNvPr id="20" name="AutoShape 41"/>
              <xdr:cNvCxnSpPr>
                <a:cxnSpLocks noChangeShapeType="1"/>
              </xdr:cNvCxnSpPr>
            </xdr:nvCxnSpPr>
            <xdr:spPr bwMode="auto">
              <a:xfrm>
                <a:off x="3465076" y="3778471"/>
                <a:ext cx="341805" cy="3179"/>
              </a:xfrm>
              <a:prstGeom prst="straightConnector1">
                <a:avLst/>
              </a:prstGeom>
              <a:noFill/>
              <a:ln w="9525" cap="rnd">
                <a:solidFill>
                  <a:srgbClr val="000000"/>
                </a:solidFill>
                <a:prstDash val="sysDot"/>
                <a:round/>
                <a:headEnd/>
                <a:tailEnd type="triangle" w="med" len="med"/>
              </a:ln>
            </xdr:spPr>
          </xdr:cxnSp>
          <xdr:sp macro="" textlink="">
            <xdr:nvSpPr>
              <xdr:cNvPr id="17" name="Text Box 38"/>
              <xdr:cNvSpPr txBox="1">
                <a:spLocks noChangeArrowheads="1"/>
              </xdr:cNvSpPr>
            </xdr:nvSpPr>
            <xdr:spPr bwMode="auto">
              <a:xfrm>
                <a:off x="2400300" y="3566181"/>
                <a:ext cx="1231819" cy="443843"/>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Arial" pitchFamily="34" charset="0"/>
                    <a:cs typeface="Arial" pitchFamily="34" charset="0"/>
                  </a:rPr>
                  <a:t>Pale blue indicates that this rate is lower than Wales. </a:t>
                </a:r>
              </a:p>
              <a:p>
                <a:pPr algn="ctr" rtl="0">
                  <a:defRPr sz="1000"/>
                </a:pPr>
                <a:endParaRPr lang="en-GB" sz="800" b="0" i="0" u="none" strike="noStrike" baseline="0">
                  <a:solidFill>
                    <a:srgbClr val="000000"/>
                  </a:solidFill>
                  <a:latin typeface="Arial" pitchFamily="34" charset="0"/>
                  <a:cs typeface="Arial" pitchFamily="34" charset="0"/>
                </a:endParaRPr>
              </a:p>
            </xdr:txBody>
          </xdr:sp>
        </xdr:grpSp>
      </xdr:grpSp>
    </xdr:grpSp>
    <xdr:clientData/>
  </xdr:twoCellAnchor>
  <xdr:twoCellAnchor>
    <xdr:from>
      <xdr:col>7</xdr:col>
      <xdr:colOff>504825</xdr:colOff>
      <xdr:row>2</xdr:row>
      <xdr:rowOff>19050</xdr:rowOff>
    </xdr:from>
    <xdr:to>
      <xdr:col>9</xdr:col>
      <xdr:colOff>285225</xdr:colOff>
      <xdr:row>5</xdr:row>
      <xdr:rowOff>53100</xdr:rowOff>
    </xdr:to>
    <xdr:sp macro="" textlink="">
      <xdr:nvSpPr>
        <xdr:cNvPr id="195" name="Rectangle 194">
          <a:hlinkClick xmlns:r="http://schemas.openxmlformats.org/officeDocument/2006/relationships" r:id="rId4" tooltip="Indicator guide"/>
        </xdr:cNvPr>
        <xdr:cNvSpPr/>
      </xdr:nvSpPr>
      <xdr:spPr>
        <a:xfrm>
          <a:off x="6172200" y="581025"/>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xdr:col>
      <xdr:colOff>180975</xdr:colOff>
      <xdr:row>2</xdr:row>
      <xdr:rowOff>19050</xdr:rowOff>
    </xdr:from>
    <xdr:to>
      <xdr:col>5</xdr:col>
      <xdr:colOff>647175</xdr:colOff>
      <xdr:row>5</xdr:row>
      <xdr:rowOff>53100</xdr:rowOff>
    </xdr:to>
    <xdr:sp macro="" textlink="">
      <xdr:nvSpPr>
        <xdr:cNvPr id="196" name="Rectangle 195">
          <a:hlinkClick xmlns:r="http://schemas.openxmlformats.org/officeDocument/2006/relationships" r:id="rId5" tooltip="Childhood indicators"/>
        </xdr:cNvPr>
        <xdr:cNvSpPr/>
      </xdr:nvSpPr>
      <xdr:spPr>
        <a:xfrm>
          <a:off x="3790950" y="581025"/>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323850</xdr:colOff>
      <xdr:row>2</xdr:row>
      <xdr:rowOff>19050</xdr:rowOff>
    </xdr:from>
    <xdr:to>
      <xdr:col>11</xdr:col>
      <xdr:colOff>104250</xdr:colOff>
      <xdr:row>5</xdr:row>
      <xdr:rowOff>53100</xdr:rowOff>
    </xdr:to>
    <xdr:sp macro="" textlink="">
      <xdr:nvSpPr>
        <xdr:cNvPr id="197" name="Rectangle 196">
          <a:hlinkClick xmlns:r="http://schemas.openxmlformats.org/officeDocument/2006/relationships" r:id="rId6" tooltip="Copy tables &amp; charts"/>
        </xdr:cNvPr>
        <xdr:cNvSpPr/>
      </xdr:nvSpPr>
      <xdr:spPr>
        <a:xfrm>
          <a:off x="7362825" y="581025"/>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361950</xdr:colOff>
      <xdr:row>2</xdr:row>
      <xdr:rowOff>19050</xdr:rowOff>
    </xdr:from>
    <xdr:to>
      <xdr:col>4</xdr:col>
      <xdr:colOff>142350</xdr:colOff>
      <xdr:row>5</xdr:row>
      <xdr:rowOff>53100</xdr:rowOff>
    </xdr:to>
    <xdr:sp macro="" textlink="">
      <xdr:nvSpPr>
        <xdr:cNvPr id="198" name="Rectangle 197">
          <a:hlinkClick xmlns:r="http://schemas.openxmlformats.org/officeDocument/2006/relationships" r:id="rId7" tooltip="Introduction"/>
        </xdr:cNvPr>
        <xdr:cNvSpPr/>
      </xdr:nvSpPr>
      <xdr:spPr>
        <a:xfrm>
          <a:off x="2600325" y="581025"/>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1209675</xdr:colOff>
      <xdr:row>6</xdr:row>
      <xdr:rowOff>38100</xdr:rowOff>
    </xdr:from>
    <xdr:to>
      <xdr:col>1</xdr:col>
      <xdr:colOff>2361675</xdr:colOff>
      <xdr:row>8</xdr:row>
      <xdr:rowOff>53100</xdr:rowOff>
    </xdr:to>
    <xdr:sp macro="" textlink="">
      <xdr:nvSpPr>
        <xdr:cNvPr id="51" name="Rectangle 50">
          <a:hlinkClick xmlns:r="http://schemas.openxmlformats.org/officeDocument/2006/relationships" r:id="rId5"/>
        </xdr:cNvPr>
        <xdr:cNvSpPr/>
      </xdr:nvSpPr>
      <xdr:spPr>
        <a:xfrm>
          <a:off x="3790950" y="800100"/>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2400300</xdr:colOff>
      <xdr:row>6</xdr:row>
      <xdr:rowOff>38100</xdr:rowOff>
    </xdr:from>
    <xdr:to>
      <xdr:col>1</xdr:col>
      <xdr:colOff>3552300</xdr:colOff>
      <xdr:row>8</xdr:row>
      <xdr:rowOff>53100</xdr:rowOff>
    </xdr:to>
    <xdr:sp macro="" textlink="">
      <xdr:nvSpPr>
        <xdr:cNvPr id="54" name="Rectangle 53">
          <a:hlinkClick xmlns:r="http://schemas.openxmlformats.org/officeDocument/2006/relationships" r:id="rId8"/>
        </xdr:cNvPr>
        <xdr:cNvSpPr/>
      </xdr:nvSpPr>
      <xdr:spPr>
        <a:xfrm>
          <a:off x="4981575" y="800100"/>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4791075</xdr:colOff>
      <xdr:row>6</xdr:row>
      <xdr:rowOff>38100</xdr:rowOff>
    </xdr:from>
    <xdr:to>
      <xdr:col>1</xdr:col>
      <xdr:colOff>5943075</xdr:colOff>
      <xdr:row>8</xdr:row>
      <xdr:rowOff>53100</xdr:rowOff>
    </xdr:to>
    <xdr:sp macro="" textlink="">
      <xdr:nvSpPr>
        <xdr:cNvPr id="56" name="Rectangle 55">
          <a:hlinkClick xmlns:r="http://schemas.openxmlformats.org/officeDocument/2006/relationships" r:id="rId6"/>
        </xdr:cNvPr>
        <xdr:cNvSpPr/>
      </xdr:nvSpPr>
      <xdr:spPr>
        <a:xfrm>
          <a:off x="7372350" y="800100"/>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104775</xdr:colOff>
      <xdr:row>5</xdr:row>
      <xdr:rowOff>95250</xdr:rowOff>
    </xdr:from>
    <xdr:to>
      <xdr:col>1</xdr:col>
      <xdr:colOff>1771650</xdr:colOff>
      <xdr:row>7</xdr:row>
      <xdr:rowOff>114300</xdr:rowOff>
    </xdr:to>
    <xdr:sp macro="" textlink="">
      <xdr:nvSpPr>
        <xdr:cNvPr id="57" name="TextBox 56"/>
        <xdr:cNvSpPr txBox="1"/>
      </xdr:nvSpPr>
      <xdr:spPr>
        <a:xfrm>
          <a:off x="104775" y="1019175"/>
          <a:ext cx="18669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900" b="1">
              <a:latin typeface="Verdana" pitchFamily="34" charset="0"/>
              <a:ea typeface="Verdana" pitchFamily="34" charset="0"/>
              <a:cs typeface="Verdana" pitchFamily="34" charset="0"/>
            </a:rPr>
            <a:t>Interpretation </a:t>
          </a:r>
          <a:r>
            <a:rPr lang="en-GB" sz="1000" b="1">
              <a:latin typeface="Verdana" pitchFamily="34" charset="0"/>
              <a:ea typeface="Verdana" pitchFamily="34" charset="0"/>
              <a:cs typeface="Verdana" pitchFamily="34" charset="0"/>
            </a:rPr>
            <a:t>guide</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519532</xdr:colOff>
      <xdr:row>4</xdr:row>
      <xdr:rowOff>28454</xdr:rowOff>
    </xdr:to>
    <xdr:pic>
      <xdr:nvPicPr>
        <xdr:cNvPr id="21" name="Picture 20" descr="20160106_EY_banner_BP_v0a.jpg"/>
        <xdr:cNvPicPr>
          <a:picLocks noChangeAspect="1"/>
        </xdr:cNvPicPr>
      </xdr:nvPicPr>
      <xdr:blipFill>
        <a:blip xmlns:r="http://schemas.openxmlformats.org/officeDocument/2006/relationships" r:embed="rId1" cstate="print"/>
        <a:srcRect b="18045"/>
        <a:stretch>
          <a:fillRect/>
        </a:stretch>
      </xdr:blipFill>
      <xdr:spPr>
        <a:xfrm>
          <a:off x="0" y="0"/>
          <a:ext cx="10520782" cy="980954"/>
        </a:xfrm>
        <a:prstGeom prst="rect">
          <a:avLst/>
        </a:prstGeom>
      </xdr:spPr>
    </xdr:pic>
    <xdr:clientData/>
  </xdr:twoCellAnchor>
  <xdr:twoCellAnchor editAs="absolute">
    <xdr:from>
      <xdr:col>2</xdr:col>
      <xdr:colOff>3571843</xdr:colOff>
      <xdr:row>1</xdr:row>
      <xdr:rowOff>310102</xdr:rowOff>
    </xdr:from>
    <xdr:to>
      <xdr:col>2</xdr:col>
      <xdr:colOff>4759843</xdr:colOff>
      <xdr:row>4</xdr:row>
      <xdr:rowOff>25627</xdr:rowOff>
    </xdr:to>
    <xdr:sp macro="" textlink="">
      <xdr:nvSpPr>
        <xdr:cNvPr id="22" name="TextBox 21"/>
        <xdr:cNvSpPr txBox="1">
          <a:spLocks/>
        </xdr:cNvSpPr>
      </xdr:nvSpPr>
      <xdr:spPr>
        <a:xfrm>
          <a:off x="6153118" y="510127"/>
          <a:ext cx="1188000" cy="468000"/>
        </a:xfrm>
        <a:prstGeom prst="rect">
          <a:avLst/>
        </a:prstGeom>
        <a:solidFill>
          <a:schemeClr val="bg1"/>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900" b="1" i="0">
              <a:solidFill>
                <a:srgbClr val="3182BD"/>
              </a:solidFill>
              <a:latin typeface="Verdana" pitchFamily="34" charset="0"/>
              <a:ea typeface="Verdana" pitchFamily="34" charset="0"/>
              <a:cs typeface="Verdana" pitchFamily="34" charset="0"/>
            </a:rPr>
            <a:t>Indicator </a:t>
          </a:r>
        </a:p>
        <a:p>
          <a:pPr algn="ctr"/>
          <a:r>
            <a:rPr lang="en-GB" sz="900" b="1" i="0">
              <a:solidFill>
                <a:srgbClr val="3182BD"/>
              </a:solidFill>
              <a:latin typeface="Verdana" pitchFamily="34" charset="0"/>
              <a:ea typeface="Verdana" pitchFamily="34" charset="0"/>
              <a:cs typeface="Verdana" pitchFamily="34" charset="0"/>
            </a:rPr>
            <a:t>guide</a:t>
          </a:r>
        </a:p>
      </xdr:txBody>
    </xdr:sp>
    <xdr:clientData/>
  </xdr:twoCellAnchor>
  <xdr:twoCellAnchor editAs="absolute">
    <xdr:from>
      <xdr:col>2</xdr:col>
      <xdr:colOff>2381218</xdr:colOff>
      <xdr:row>2</xdr:row>
      <xdr:rowOff>14827</xdr:rowOff>
    </xdr:from>
    <xdr:to>
      <xdr:col>2</xdr:col>
      <xdr:colOff>3569218</xdr:colOff>
      <xdr:row>4</xdr:row>
      <xdr:rowOff>29827</xdr:rowOff>
    </xdr:to>
    <xdr:sp macro="" textlink="">
      <xdr:nvSpPr>
        <xdr:cNvPr id="23" name="TextBox 22"/>
        <xdr:cNvSpPr txBox="1">
          <a:spLocks/>
        </xdr:cNvSpPr>
      </xdr:nvSpPr>
      <xdr:spPr>
        <a:xfrm>
          <a:off x="4962493"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Interpretation</a:t>
          </a:r>
        </a:p>
        <a:p>
          <a:pPr algn="ctr"/>
          <a:r>
            <a:rPr lang="en-GB" sz="900" b="1" i="0">
              <a:solidFill>
                <a:schemeClr val="bg1"/>
              </a:solidFill>
              <a:latin typeface="Verdana" pitchFamily="34" charset="0"/>
              <a:ea typeface="Verdana" pitchFamily="34" charset="0"/>
              <a:cs typeface="Verdana" pitchFamily="34" charset="0"/>
            </a:rPr>
            <a:t>guide</a:t>
          </a:r>
        </a:p>
      </xdr:txBody>
    </xdr:sp>
    <xdr:clientData/>
  </xdr:twoCellAnchor>
  <xdr:twoCellAnchor editAs="absolute">
    <xdr:from>
      <xdr:col>2</xdr:col>
      <xdr:colOff>0</xdr:colOff>
      <xdr:row>2</xdr:row>
      <xdr:rowOff>14827</xdr:rowOff>
    </xdr:from>
    <xdr:to>
      <xdr:col>2</xdr:col>
      <xdr:colOff>1188000</xdr:colOff>
      <xdr:row>4</xdr:row>
      <xdr:rowOff>29827</xdr:rowOff>
    </xdr:to>
    <xdr:sp macro="" textlink="">
      <xdr:nvSpPr>
        <xdr:cNvPr id="24" name="TextBox 23"/>
        <xdr:cNvSpPr txBox="1">
          <a:spLocks/>
        </xdr:cNvSpPr>
      </xdr:nvSpPr>
      <xdr:spPr>
        <a:xfrm>
          <a:off x="2581275"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900" b="1" i="0">
              <a:solidFill>
                <a:schemeClr val="bg1"/>
              </a:solidFill>
              <a:latin typeface="Verdana" pitchFamily="34" charset="0"/>
              <a:ea typeface="Verdana" pitchFamily="34" charset="0"/>
              <a:cs typeface="Verdana" pitchFamily="34" charset="0"/>
            </a:rPr>
            <a:t>Introduction</a:t>
          </a:r>
        </a:p>
      </xdr:txBody>
    </xdr:sp>
    <xdr:clientData/>
  </xdr:twoCellAnchor>
  <xdr:twoCellAnchor editAs="absolute">
    <xdr:from>
      <xdr:col>2</xdr:col>
      <xdr:colOff>1194940</xdr:colOff>
      <xdr:row>2</xdr:row>
      <xdr:rowOff>14827</xdr:rowOff>
    </xdr:from>
    <xdr:to>
      <xdr:col>2</xdr:col>
      <xdr:colOff>2382940</xdr:colOff>
      <xdr:row>4</xdr:row>
      <xdr:rowOff>29827</xdr:rowOff>
    </xdr:to>
    <xdr:sp macro="" textlink="">
      <xdr:nvSpPr>
        <xdr:cNvPr id="25" name="TextBox 24"/>
        <xdr:cNvSpPr txBox="1">
          <a:spLocks/>
        </xdr:cNvSpPr>
      </xdr:nvSpPr>
      <xdr:spPr>
        <a:xfrm>
          <a:off x="3776215"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Childhood indicators</a:t>
          </a:r>
        </a:p>
      </xdr:txBody>
    </xdr:sp>
    <xdr:clientData/>
  </xdr:twoCellAnchor>
  <xdr:twoCellAnchor editAs="absolute">
    <xdr:from>
      <xdr:col>2</xdr:col>
      <xdr:colOff>4766850</xdr:colOff>
      <xdr:row>2</xdr:row>
      <xdr:rowOff>14827</xdr:rowOff>
    </xdr:from>
    <xdr:to>
      <xdr:col>2</xdr:col>
      <xdr:colOff>5954850</xdr:colOff>
      <xdr:row>4</xdr:row>
      <xdr:rowOff>29827</xdr:rowOff>
    </xdr:to>
    <xdr:sp macro="" textlink="">
      <xdr:nvSpPr>
        <xdr:cNvPr id="26" name="Rectangle 25"/>
        <xdr:cNvSpPr>
          <a:spLocks/>
        </xdr:cNvSpPr>
      </xdr:nvSpPr>
      <xdr:spPr>
        <a:xfrm>
          <a:off x="7348125" y="586327"/>
          <a:ext cx="1188000" cy="396000"/>
        </a:xfrm>
        <a:prstGeom prst="rect">
          <a:avLst/>
        </a:prstGeom>
        <a:solidFill>
          <a:srgbClr val="3182BD"/>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GB" sz="900" b="1">
              <a:solidFill>
                <a:schemeClr val="bg1"/>
              </a:solidFill>
              <a:latin typeface="Verdana" pitchFamily="34" charset="0"/>
              <a:ea typeface="Verdana" pitchFamily="34" charset="0"/>
              <a:cs typeface="Verdana" pitchFamily="34" charset="0"/>
            </a:rPr>
            <a:t>Copy</a:t>
          </a:r>
          <a:r>
            <a:rPr lang="en-GB" sz="900" b="1" baseline="0">
              <a:solidFill>
                <a:schemeClr val="bg1"/>
              </a:solidFill>
              <a:latin typeface="Verdana" pitchFamily="34" charset="0"/>
              <a:ea typeface="Verdana" pitchFamily="34" charset="0"/>
              <a:cs typeface="Verdana" pitchFamily="34" charset="0"/>
            </a:rPr>
            <a:t> tables &amp; charts</a:t>
          </a:r>
          <a:endParaRPr lang="en-GB" sz="900" b="1">
            <a:solidFill>
              <a:schemeClr val="bg1"/>
            </a:solidFill>
            <a:latin typeface="Verdana" pitchFamily="34" charset="0"/>
            <a:ea typeface="Verdana" pitchFamily="34" charset="0"/>
            <a:cs typeface="Verdana" pitchFamily="34" charset="0"/>
          </a:endParaRPr>
        </a:p>
      </xdr:txBody>
    </xdr:sp>
    <xdr:clientData/>
  </xdr:twoCellAnchor>
  <xdr:twoCellAnchor>
    <xdr:from>
      <xdr:col>2</xdr:col>
      <xdr:colOff>1209675</xdr:colOff>
      <xdr:row>2</xdr:row>
      <xdr:rowOff>9525</xdr:rowOff>
    </xdr:from>
    <xdr:to>
      <xdr:col>2</xdr:col>
      <xdr:colOff>2361675</xdr:colOff>
      <xdr:row>4</xdr:row>
      <xdr:rowOff>24525</xdr:rowOff>
    </xdr:to>
    <xdr:sp macro="" textlink="">
      <xdr:nvSpPr>
        <xdr:cNvPr id="48" name="Rectangle 47">
          <a:hlinkClick xmlns:r="http://schemas.openxmlformats.org/officeDocument/2006/relationships" r:id="rId2" tooltip="Childhood indicators"/>
        </xdr:cNvPr>
        <xdr:cNvSpPr/>
      </xdr:nvSpPr>
      <xdr:spPr>
        <a:xfrm>
          <a:off x="3790950" y="581025"/>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19050</xdr:colOff>
      <xdr:row>2</xdr:row>
      <xdr:rowOff>9525</xdr:rowOff>
    </xdr:from>
    <xdr:to>
      <xdr:col>2</xdr:col>
      <xdr:colOff>1171050</xdr:colOff>
      <xdr:row>4</xdr:row>
      <xdr:rowOff>24525</xdr:rowOff>
    </xdr:to>
    <xdr:sp macro="" textlink="">
      <xdr:nvSpPr>
        <xdr:cNvPr id="49" name="Rectangle 48">
          <a:hlinkClick xmlns:r="http://schemas.openxmlformats.org/officeDocument/2006/relationships" r:id="rId3" tooltip="Introduction"/>
        </xdr:cNvPr>
        <xdr:cNvSpPr/>
      </xdr:nvSpPr>
      <xdr:spPr>
        <a:xfrm>
          <a:off x="2600325" y="581025"/>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2400300</xdr:colOff>
      <xdr:row>2</xdr:row>
      <xdr:rowOff>9525</xdr:rowOff>
    </xdr:from>
    <xdr:to>
      <xdr:col>2</xdr:col>
      <xdr:colOff>3552300</xdr:colOff>
      <xdr:row>4</xdr:row>
      <xdr:rowOff>24525</xdr:rowOff>
    </xdr:to>
    <xdr:sp macro="" textlink="">
      <xdr:nvSpPr>
        <xdr:cNvPr id="50" name="Rectangle 49">
          <a:hlinkClick xmlns:r="http://schemas.openxmlformats.org/officeDocument/2006/relationships" r:id="rId4" tooltip="Interpretation guide"/>
        </xdr:cNvPr>
        <xdr:cNvSpPr/>
      </xdr:nvSpPr>
      <xdr:spPr>
        <a:xfrm>
          <a:off x="4981575" y="581025"/>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4791075</xdr:colOff>
      <xdr:row>2</xdr:row>
      <xdr:rowOff>9525</xdr:rowOff>
    </xdr:from>
    <xdr:to>
      <xdr:col>2</xdr:col>
      <xdr:colOff>5943075</xdr:colOff>
      <xdr:row>4</xdr:row>
      <xdr:rowOff>24525</xdr:rowOff>
    </xdr:to>
    <xdr:sp macro="" textlink="">
      <xdr:nvSpPr>
        <xdr:cNvPr id="51" name="Rectangle 50">
          <a:hlinkClick xmlns:r="http://schemas.openxmlformats.org/officeDocument/2006/relationships" r:id="rId5" tooltip="Copy tables &amp; charts"/>
        </xdr:cNvPr>
        <xdr:cNvSpPr/>
      </xdr:nvSpPr>
      <xdr:spPr>
        <a:xfrm>
          <a:off x="7372350" y="581025"/>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1</xdr:col>
      <xdr:colOff>0</xdr:colOff>
      <xdr:row>25</xdr:row>
      <xdr:rowOff>0</xdr:rowOff>
    </xdr:from>
    <xdr:to>
      <xdr:col>1</xdr:col>
      <xdr:colOff>962025</xdr:colOff>
      <xdr:row>26</xdr:row>
      <xdr:rowOff>1543</xdr:rowOff>
    </xdr:to>
    <xdr:pic>
      <xdr:nvPicPr>
        <xdr:cNvPr id="66" name="Picture 65"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6753225"/>
          <a:ext cx="962025" cy="192043"/>
        </a:xfrm>
        <a:prstGeom prst="rect">
          <a:avLst/>
        </a:prstGeom>
      </xdr:spPr>
    </xdr:pic>
    <xdr:clientData/>
  </xdr:twoCellAnchor>
  <xdr:twoCellAnchor editAs="oneCell">
    <xdr:from>
      <xdr:col>1</xdr:col>
      <xdr:colOff>0</xdr:colOff>
      <xdr:row>50</xdr:row>
      <xdr:rowOff>0</xdr:rowOff>
    </xdr:from>
    <xdr:to>
      <xdr:col>1</xdr:col>
      <xdr:colOff>962025</xdr:colOff>
      <xdr:row>51</xdr:row>
      <xdr:rowOff>1543</xdr:rowOff>
    </xdr:to>
    <xdr:pic>
      <xdr:nvPicPr>
        <xdr:cNvPr id="67" name="Picture 66"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14773275"/>
          <a:ext cx="962025" cy="192043"/>
        </a:xfrm>
        <a:prstGeom prst="rect">
          <a:avLst/>
        </a:prstGeom>
      </xdr:spPr>
    </xdr:pic>
    <xdr:clientData/>
  </xdr:twoCellAnchor>
  <xdr:twoCellAnchor editAs="oneCell">
    <xdr:from>
      <xdr:col>1</xdr:col>
      <xdr:colOff>0</xdr:colOff>
      <xdr:row>72</xdr:row>
      <xdr:rowOff>0</xdr:rowOff>
    </xdr:from>
    <xdr:to>
      <xdr:col>1</xdr:col>
      <xdr:colOff>962025</xdr:colOff>
      <xdr:row>73</xdr:row>
      <xdr:rowOff>1543</xdr:rowOff>
    </xdr:to>
    <xdr:pic>
      <xdr:nvPicPr>
        <xdr:cNvPr id="68" name="Picture 67"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21059775"/>
          <a:ext cx="962025" cy="192043"/>
        </a:xfrm>
        <a:prstGeom prst="rect">
          <a:avLst/>
        </a:prstGeom>
      </xdr:spPr>
    </xdr:pic>
    <xdr:clientData/>
  </xdr:twoCellAnchor>
  <xdr:twoCellAnchor editAs="oneCell">
    <xdr:from>
      <xdr:col>1</xdr:col>
      <xdr:colOff>0</xdr:colOff>
      <xdr:row>98</xdr:row>
      <xdr:rowOff>0</xdr:rowOff>
    </xdr:from>
    <xdr:to>
      <xdr:col>1</xdr:col>
      <xdr:colOff>962025</xdr:colOff>
      <xdr:row>99</xdr:row>
      <xdr:rowOff>1543</xdr:rowOff>
    </xdr:to>
    <xdr:pic>
      <xdr:nvPicPr>
        <xdr:cNvPr id="69" name="Picture 68"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28679775"/>
          <a:ext cx="962025" cy="192043"/>
        </a:xfrm>
        <a:prstGeom prst="rect">
          <a:avLst/>
        </a:prstGeom>
      </xdr:spPr>
    </xdr:pic>
    <xdr:clientData/>
  </xdr:twoCellAnchor>
  <xdr:twoCellAnchor editAs="oneCell">
    <xdr:from>
      <xdr:col>1</xdr:col>
      <xdr:colOff>0</xdr:colOff>
      <xdr:row>118</xdr:row>
      <xdr:rowOff>0</xdr:rowOff>
    </xdr:from>
    <xdr:to>
      <xdr:col>1</xdr:col>
      <xdr:colOff>962025</xdr:colOff>
      <xdr:row>119</xdr:row>
      <xdr:rowOff>1543</xdr:rowOff>
    </xdr:to>
    <xdr:pic>
      <xdr:nvPicPr>
        <xdr:cNvPr id="70" name="Picture 69"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34375725"/>
          <a:ext cx="962025" cy="192043"/>
        </a:xfrm>
        <a:prstGeom prst="rect">
          <a:avLst/>
        </a:prstGeom>
      </xdr:spPr>
    </xdr:pic>
    <xdr:clientData/>
  </xdr:twoCellAnchor>
  <xdr:twoCellAnchor editAs="oneCell">
    <xdr:from>
      <xdr:col>1</xdr:col>
      <xdr:colOff>0</xdr:colOff>
      <xdr:row>138</xdr:row>
      <xdr:rowOff>0</xdr:rowOff>
    </xdr:from>
    <xdr:to>
      <xdr:col>1</xdr:col>
      <xdr:colOff>962025</xdr:colOff>
      <xdr:row>139</xdr:row>
      <xdr:rowOff>1543</xdr:rowOff>
    </xdr:to>
    <xdr:pic>
      <xdr:nvPicPr>
        <xdr:cNvPr id="71" name="Picture 70"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39509700"/>
          <a:ext cx="962025" cy="192043"/>
        </a:xfrm>
        <a:prstGeom prst="rect">
          <a:avLst/>
        </a:prstGeom>
      </xdr:spPr>
    </xdr:pic>
    <xdr:clientData/>
  </xdr:twoCellAnchor>
  <xdr:twoCellAnchor editAs="oneCell">
    <xdr:from>
      <xdr:col>1</xdr:col>
      <xdr:colOff>0</xdr:colOff>
      <xdr:row>159</xdr:row>
      <xdr:rowOff>0</xdr:rowOff>
    </xdr:from>
    <xdr:to>
      <xdr:col>1</xdr:col>
      <xdr:colOff>962025</xdr:colOff>
      <xdr:row>160</xdr:row>
      <xdr:rowOff>1543</xdr:rowOff>
    </xdr:to>
    <xdr:pic>
      <xdr:nvPicPr>
        <xdr:cNvPr id="72" name="Picture 71"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46415325"/>
          <a:ext cx="962025" cy="192043"/>
        </a:xfrm>
        <a:prstGeom prst="rect">
          <a:avLst/>
        </a:prstGeom>
      </xdr:spPr>
    </xdr:pic>
    <xdr:clientData/>
  </xdr:twoCellAnchor>
  <xdr:twoCellAnchor editAs="oneCell">
    <xdr:from>
      <xdr:col>1</xdr:col>
      <xdr:colOff>0</xdr:colOff>
      <xdr:row>178</xdr:row>
      <xdr:rowOff>0</xdr:rowOff>
    </xdr:from>
    <xdr:to>
      <xdr:col>1</xdr:col>
      <xdr:colOff>962025</xdr:colOff>
      <xdr:row>179</xdr:row>
      <xdr:rowOff>1543</xdr:rowOff>
    </xdr:to>
    <xdr:pic>
      <xdr:nvPicPr>
        <xdr:cNvPr id="73" name="Picture 72"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51492150"/>
          <a:ext cx="962025" cy="192043"/>
        </a:xfrm>
        <a:prstGeom prst="rect">
          <a:avLst/>
        </a:prstGeom>
      </xdr:spPr>
    </xdr:pic>
    <xdr:clientData/>
  </xdr:twoCellAnchor>
  <xdr:twoCellAnchor editAs="oneCell">
    <xdr:from>
      <xdr:col>1</xdr:col>
      <xdr:colOff>0</xdr:colOff>
      <xdr:row>202</xdr:row>
      <xdr:rowOff>0</xdr:rowOff>
    </xdr:from>
    <xdr:to>
      <xdr:col>1</xdr:col>
      <xdr:colOff>962025</xdr:colOff>
      <xdr:row>203</xdr:row>
      <xdr:rowOff>1543</xdr:rowOff>
    </xdr:to>
    <xdr:pic>
      <xdr:nvPicPr>
        <xdr:cNvPr id="74" name="Picture 73"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58445400"/>
          <a:ext cx="962025" cy="192043"/>
        </a:xfrm>
        <a:prstGeom prst="rect">
          <a:avLst/>
        </a:prstGeom>
      </xdr:spPr>
    </xdr:pic>
    <xdr:clientData/>
  </xdr:twoCellAnchor>
  <xdr:twoCellAnchor editAs="oneCell">
    <xdr:from>
      <xdr:col>1</xdr:col>
      <xdr:colOff>0</xdr:colOff>
      <xdr:row>222</xdr:row>
      <xdr:rowOff>0</xdr:rowOff>
    </xdr:from>
    <xdr:to>
      <xdr:col>1</xdr:col>
      <xdr:colOff>962025</xdr:colOff>
      <xdr:row>223</xdr:row>
      <xdr:rowOff>1543</xdr:rowOff>
    </xdr:to>
    <xdr:pic>
      <xdr:nvPicPr>
        <xdr:cNvPr id="75" name="Picture 74"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63722250"/>
          <a:ext cx="962025" cy="192043"/>
        </a:xfrm>
        <a:prstGeom prst="rect">
          <a:avLst/>
        </a:prstGeom>
      </xdr:spPr>
    </xdr:pic>
    <xdr:clientData/>
  </xdr:twoCellAnchor>
  <xdr:twoCellAnchor editAs="oneCell">
    <xdr:from>
      <xdr:col>1</xdr:col>
      <xdr:colOff>0</xdr:colOff>
      <xdr:row>241</xdr:row>
      <xdr:rowOff>0</xdr:rowOff>
    </xdr:from>
    <xdr:to>
      <xdr:col>1</xdr:col>
      <xdr:colOff>962025</xdr:colOff>
      <xdr:row>242</xdr:row>
      <xdr:rowOff>1543</xdr:rowOff>
    </xdr:to>
    <xdr:pic>
      <xdr:nvPicPr>
        <xdr:cNvPr id="76" name="Picture 75"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69018150"/>
          <a:ext cx="962025" cy="192043"/>
        </a:xfrm>
        <a:prstGeom prst="rect">
          <a:avLst/>
        </a:prstGeom>
      </xdr:spPr>
    </xdr:pic>
    <xdr:clientData/>
  </xdr:twoCellAnchor>
  <xdr:twoCellAnchor editAs="oneCell">
    <xdr:from>
      <xdr:col>1</xdr:col>
      <xdr:colOff>0</xdr:colOff>
      <xdr:row>261</xdr:row>
      <xdr:rowOff>0</xdr:rowOff>
    </xdr:from>
    <xdr:to>
      <xdr:col>1</xdr:col>
      <xdr:colOff>962025</xdr:colOff>
      <xdr:row>262</xdr:row>
      <xdr:rowOff>1543</xdr:rowOff>
    </xdr:to>
    <xdr:pic>
      <xdr:nvPicPr>
        <xdr:cNvPr id="77" name="Picture 76" descr="Back_to_indicators.jpg">
          <a:hlinkClick xmlns:r="http://schemas.openxmlformats.org/officeDocument/2006/relationships" r:id="rId2" tooltip="Back to indicators"/>
        </xdr:cNvPr>
        <xdr:cNvPicPr>
          <a:picLocks noChangeAspect="1"/>
        </xdr:cNvPicPr>
      </xdr:nvPicPr>
      <xdr:blipFill>
        <a:blip xmlns:r="http://schemas.openxmlformats.org/officeDocument/2006/relationships" r:embed="rId6" cstate="print"/>
        <a:stretch>
          <a:fillRect/>
        </a:stretch>
      </xdr:blipFill>
      <xdr:spPr>
        <a:xfrm>
          <a:off x="200025" y="75276075"/>
          <a:ext cx="962025" cy="192043"/>
        </a:xfrm>
        <a:prstGeom prst="rect">
          <a:avLst/>
        </a:prstGeom>
      </xdr:spPr>
    </xdr:pic>
    <xdr:clientData/>
  </xdr:twoCellAnchor>
  <xdr:twoCellAnchor>
    <xdr:from>
      <xdr:col>0</xdr:col>
      <xdr:colOff>104775</xdr:colOff>
      <xdr:row>4</xdr:row>
      <xdr:rowOff>66675</xdr:rowOff>
    </xdr:from>
    <xdr:to>
      <xdr:col>1</xdr:col>
      <xdr:colOff>1771650</xdr:colOff>
      <xdr:row>5</xdr:row>
      <xdr:rowOff>85725</xdr:rowOff>
    </xdr:to>
    <xdr:sp macro="" textlink="">
      <xdr:nvSpPr>
        <xdr:cNvPr id="27" name="TextBox 26"/>
        <xdr:cNvSpPr txBox="1"/>
      </xdr:nvSpPr>
      <xdr:spPr>
        <a:xfrm>
          <a:off x="104775" y="1019175"/>
          <a:ext cx="18669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000" b="1">
              <a:latin typeface="Verdana" pitchFamily="34" charset="0"/>
              <a:ea typeface="Verdana" pitchFamily="34" charset="0"/>
              <a:cs typeface="Verdana" pitchFamily="34" charset="0"/>
            </a:rPr>
            <a:t>Indicator guide</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20</xdr:col>
      <xdr:colOff>2007</xdr:colOff>
      <xdr:row>6</xdr:row>
      <xdr:rowOff>9404</xdr:rowOff>
    </xdr:to>
    <xdr:pic>
      <xdr:nvPicPr>
        <xdr:cNvPr id="7" name="Picture 6" descr="20160106_EY_banner_BP_v0a.jpg"/>
        <xdr:cNvPicPr>
          <a:picLocks noChangeAspect="1"/>
        </xdr:cNvPicPr>
      </xdr:nvPicPr>
      <xdr:blipFill>
        <a:blip xmlns:r="http://schemas.openxmlformats.org/officeDocument/2006/relationships" r:embed="rId1" cstate="print"/>
        <a:srcRect b="18045"/>
        <a:stretch>
          <a:fillRect/>
        </a:stretch>
      </xdr:blipFill>
      <xdr:spPr>
        <a:xfrm>
          <a:off x="0" y="0"/>
          <a:ext cx="10527132" cy="980954"/>
        </a:xfrm>
        <a:prstGeom prst="rect">
          <a:avLst/>
        </a:prstGeom>
      </xdr:spPr>
    </xdr:pic>
    <xdr:clientData/>
  </xdr:twoCellAnchor>
  <xdr:twoCellAnchor editAs="absolute">
    <xdr:from>
      <xdr:col>10</xdr:col>
      <xdr:colOff>38068</xdr:colOff>
      <xdr:row>3</xdr:row>
      <xdr:rowOff>100552</xdr:rowOff>
    </xdr:from>
    <xdr:to>
      <xdr:col>12</xdr:col>
      <xdr:colOff>645043</xdr:colOff>
      <xdr:row>6</xdr:row>
      <xdr:rowOff>10777</xdr:rowOff>
    </xdr:to>
    <xdr:sp macro="" textlink="">
      <xdr:nvSpPr>
        <xdr:cNvPr id="8" name="TextBox 7"/>
        <xdr:cNvSpPr txBox="1">
          <a:spLocks/>
        </xdr:cNvSpPr>
      </xdr:nvSpPr>
      <xdr:spPr>
        <a:xfrm>
          <a:off x="6153118"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Indicator</a:t>
          </a:r>
          <a:endParaRPr lang="en-GB" sz="900" b="1" i="0" baseline="0">
            <a:solidFill>
              <a:schemeClr val="bg1"/>
            </a:solidFill>
            <a:latin typeface="Verdana" pitchFamily="34" charset="0"/>
            <a:ea typeface="Verdana" pitchFamily="34" charset="0"/>
            <a:cs typeface="Verdana" pitchFamily="34" charset="0"/>
          </a:endParaRPr>
        </a:p>
        <a:p>
          <a:pPr algn="ctr"/>
          <a:r>
            <a:rPr lang="en-GB" sz="900" b="1" i="0" baseline="0">
              <a:solidFill>
                <a:schemeClr val="bg1"/>
              </a:solidFill>
              <a:latin typeface="Verdana" pitchFamily="34" charset="0"/>
              <a:ea typeface="Verdana" pitchFamily="34" charset="0"/>
              <a:cs typeface="Verdana" pitchFamily="34" charset="0"/>
            </a:rPr>
            <a:t>guide</a:t>
          </a:r>
          <a:endParaRPr lang="en-GB" sz="9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7</xdr:col>
      <xdr:colOff>533368</xdr:colOff>
      <xdr:row>3</xdr:row>
      <xdr:rowOff>100552</xdr:rowOff>
    </xdr:from>
    <xdr:to>
      <xdr:col>10</xdr:col>
      <xdr:colOff>35443</xdr:colOff>
      <xdr:row>6</xdr:row>
      <xdr:rowOff>10777</xdr:rowOff>
    </xdr:to>
    <xdr:sp macro="" textlink="">
      <xdr:nvSpPr>
        <xdr:cNvPr id="9" name="TextBox 8"/>
        <xdr:cNvSpPr txBox="1">
          <a:spLocks/>
        </xdr:cNvSpPr>
      </xdr:nvSpPr>
      <xdr:spPr>
        <a:xfrm>
          <a:off x="4962493"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Interpretation</a:t>
          </a:r>
        </a:p>
        <a:p>
          <a:pPr algn="ctr"/>
          <a:r>
            <a:rPr lang="en-GB" sz="900" b="1" i="0">
              <a:solidFill>
                <a:schemeClr val="bg1"/>
              </a:solidFill>
              <a:latin typeface="Verdana" pitchFamily="34" charset="0"/>
              <a:ea typeface="Verdana" pitchFamily="34" charset="0"/>
              <a:cs typeface="Verdana" pitchFamily="34" charset="0"/>
            </a:rPr>
            <a:t>guide</a:t>
          </a:r>
        </a:p>
      </xdr:txBody>
    </xdr:sp>
    <xdr:clientData/>
  </xdr:twoCellAnchor>
  <xdr:twoCellAnchor editAs="absolute">
    <xdr:from>
      <xdr:col>4</xdr:col>
      <xdr:colOff>323850</xdr:colOff>
      <xdr:row>3</xdr:row>
      <xdr:rowOff>100552</xdr:rowOff>
    </xdr:from>
    <xdr:to>
      <xdr:col>6</xdr:col>
      <xdr:colOff>140250</xdr:colOff>
      <xdr:row>6</xdr:row>
      <xdr:rowOff>10777</xdr:rowOff>
    </xdr:to>
    <xdr:sp macro="" textlink="">
      <xdr:nvSpPr>
        <xdr:cNvPr id="10" name="TextBox 9"/>
        <xdr:cNvSpPr txBox="1">
          <a:spLocks/>
        </xdr:cNvSpPr>
      </xdr:nvSpPr>
      <xdr:spPr>
        <a:xfrm>
          <a:off x="2581275"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900" b="1" i="0">
              <a:solidFill>
                <a:schemeClr val="bg1"/>
              </a:solidFill>
              <a:latin typeface="Verdana" pitchFamily="34" charset="0"/>
              <a:ea typeface="Verdana" pitchFamily="34" charset="0"/>
              <a:cs typeface="Verdana" pitchFamily="34" charset="0"/>
            </a:rPr>
            <a:t>Introduction</a:t>
          </a:r>
        </a:p>
      </xdr:txBody>
    </xdr:sp>
    <xdr:clientData/>
  </xdr:twoCellAnchor>
  <xdr:twoCellAnchor editAs="absolute">
    <xdr:from>
      <xdr:col>6</xdr:col>
      <xdr:colOff>147190</xdr:colOff>
      <xdr:row>3</xdr:row>
      <xdr:rowOff>100552</xdr:rowOff>
    </xdr:from>
    <xdr:to>
      <xdr:col>7</xdr:col>
      <xdr:colOff>535090</xdr:colOff>
      <xdr:row>6</xdr:row>
      <xdr:rowOff>10777</xdr:rowOff>
    </xdr:to>
    <xdr:sp macro="" textlink="">
      <xdr:nvSpPr>
        <xdr:cNvPr id="11" name="TextBox 10"/>
        <xdr:cNvSpPr txBox="1">
          <a:spLocks/>
        </xdr:cNvSpPr>
      </xdr:nvSpPr>
      <xdr:spPr>
        <a:xfrm>
          <a:off x="3776215" y="586327"/>
          <a:ext cx="1188000" cy="396000"/>
        </a:xfrm>
        <a:prstGeom prst="rect">
          <a:avLst/>
        </a:prstGeom>
        <a:solidFill>
          <a:srgbClr val="3182BD"/>
        </a:solid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900" b="1" i="0">
              <a:solidFill>
                <a:schemeClr val="bg1"/>
              </a:solidFill>
              <a:latin typeface="Verdana" pitchFamily="34" charset="0"/>
              <a:ea typeface="Verdana" pitchFamily="34" charset="0"/>
              <a:cs typeface="Verdana" pitchFamily="34" charset="0"/>
            </a:rPr>
            <a:t>Childhood indicators</a:t>
          </a:r>
        </a:p>
      </xdr:txBody>
    </xdr:sp>
    <xdr:clientData/>
  </xdr:twoCellAnchor>
  <xdr:twoCellAnchor editAs="absolute">
    <xdr:from>
      <xdr:col>12</xdr:col>
      <xdr:colOff>652050</xdr:colOff>
      <xdr:row>3</xdr:row>
      <xdr:rowOff>24352</xdr:rowOff>
    </xdr:from>
    <xdr:to>
      <xdr:col>14</xdr:col>
      <xdr:colOff>468450</xdr:colOff>
      <xdr:row>6</xdr:row>
      <xdr:rowOff>6577</xdr:rowOff>
    </xdr:to>
    <xdr:sp macro="" textlink="">
      <xdr:nvSpPr>
        <xdr:cNvPr id="12" name="Rectangle 11"/>
        <xdr:cNvSpPr>
          <a:spLocks/>
        </xdr:cNvSpPr>
      </xdr:nvSpPr>
      <xdr:spPr>
        <a:xfrm>
          <a:off x="7348125" y="510127"/>
          <a:ext cx="1188000" cy="468000"/>
        </a:xfrm>
        <a:prstGeom prst="rect">
          <a:avLst/>
        </a:prstGeom>
        <a:solidFill>
          <a:schemeClr val="bg1"/>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rgbClr val="3182BD"/>
              </a:solidFill>
              <a:latin typeface="Verdana" pitchFamily="34" charset="0"/>
              <a:ea typeface="Verdana" pitchFamily="34" charset="0"/>
              <a:cs typeface="Verdana" pitchFamily="34" charset="0"/>
            </a:rPr>
            <a:t>Copy</a:t>
          </a:r>
          <a:r>
            <a:rPr lang="en-GB" sz="900" b="1" baseline="0">
              <a:solidFill>
                <a:srgbClr val="3182BD"/>
              </a:solidFill>
              <a:latin typeface="Verdana" pitchFamily="34" charset="0"/>
              <a:ea typeface="Verdana" pitchFamily="34" charset="0"/>
              <a:cs typeface="Verdana" pitchFamily="34" charset="0"/>
            </a:rPr>
            <a:t> tables &amp; charts</a:t>
          </a:r>
          <a:endParaRPr lang="en-GB" sz="900" b="1">
            <a:solidFill>
              <a:srgbClr val="3182BD"/>
            </a:solidFill>
            <a:latin typeface="Verdana" pitchFamily="34" charset="0"/>
            <a:ea typeface="Verdana" pitchFamily="34" charset="0"/>
            <a:cs typeface="Verdana" pitchFamily="34" charset="0"/>
          </a:endParaRPr>
        </a:p>
      </xdr:txBody>
    </xdr:sp>
    <xdr:clientData/>
  </xdr:twoCellAnchor>
  <xdr:twoCellAnchor editAs="oneCell">
    <xdr:from>
      <xdr:col>7</xdr:col>
      <xdr:colOff>38100</xdr:colOff>
      <xdr:row>23</xdr:row>
      <xdr:rowOff>38100</xdr:rowOff>
    </xdr:from>
    <xdr:to>
      <xdr:col>10</xdr:col>
      <xdr:colOff>76200</xdr:colOff>
      <xdr:row>36</xdr:row>
      <xdr:rowOff>0</xdr:rowOff>
    </xdr:to>
    <xdr:pic>
      <xdr:nvPicPr>
        <xdr:cNvPr id="16390" name="Picture 6"/>
        <xdr:cNvPicPr>
          <a:picLocks noChangeAspect="1" noChangeArrowheads="1"/>
        </xdr:cNvPicPr>
      </xdr:nvPicPr>
      <xdr:blipFill>
        <a:blip xmlns:r="http://schemas.openxmlformats.org/officeDocument/2006/relationships" r:embed="rId2" cstate="print"/>
        <a:srcRect l="2162" t="2381"/>
        <a:stretch>
          <a:fillRect/>
        </a:stretch>
      </xdr:blipFill>
      <xdr:spPr bwMode="auto">
        <a:xfrm>
          <a:off x="4467225" y="3686175"/>
          <a:ext cx="1724025" cy="1952625"/>
        </a:xfrm>
        <a:prstGeom prst="rect">
          <a:avLst/>
        </a:prstGeom>
        <a:noFill/>
      </xdr:spPr>
    </xdr:pic>
    <xdr:clientData/>
  </xdr:twoCellAnchor>
  <xdr:twoCellAnchor editAs="oneCell">
    <xdr:from>
      <xdr:col>11</xdr:col>
      <xdr:colOff>51135</xdr:colOff>
      <xdr:row>23</xdr:row>
      <xdr:rowOff>38100</xdr:rowOff>
    </xdr:from>
    <xdr:to>
      <xdr:col>14</xdr:col>
      <xdr:colOff>32085</xdr:colOff>
      <xdr:row>31</xdr:row>
      <xdr:rowOff>124231</xdr:rowOff>
    </xdr:to>
    <xdr:pic>
      <xdr:nvPicPr>
        <xdr:cNvPr id="16389"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6137610" y="3886200"/>
          <a:ext cx="1762125" cy="1267231"/>
        </a:xfrm>
        <a:prstGeom prst="rect">
          <a:avLst/>
        </a:prstGeom>
        <a:noFill/>
      </xdr:spPr>
    </xdr:pic>
    <xdr:clientData/>
  </xdr:twoCellAnchor>
  <xdr:twoCellAnchor editAs="oneCell">
    <xdr:from>
      <xdr:col>11</xdr:col>
      <xdr:colOff>51135</xdr:colOff>
      <xdr:row>34</xdr:row>
      <xdr:rowOff>57151</xdr:rowOff>
    </xdr:from>
    <xdr:to>
      <xdr:col>14</xdr:col>
      <xdr:colOff>438150</xdr:colOff>
      <xdr:row>42</xdr:row>
      <xdr:rowOff>76200</xdr:rowOff>
    </xdr:to>
    <xdr:pic>
      <xdr:nvPicPr>
        <xdr:cNvPr id="19" name="Picture 18"/>
        <xdr:cNvPicPr/>
      </xdr:nvPicPr>
      <xdr:blipFill>
        <a:blip xmlns:r="http://schemas.openxmlformats.org/officeDocument/2006/relationships" r:embed="rId4" cstate="print"/>
        <a:srcRect l="29376" t="29688" r="42169" b="48755"/>
        <a:stretch>
          <a:fillRect/>
        </a:stretch>
      </xdr:blipFill>
      <xdr:spPr bwMode="auto">
        <a:xfrm>
          <a:off x="6137610" y="5572126"/>
          <a:ext cx="2168190" cy="1314449"/>
        </a:xfrm>
        <a:prstGeom prst="rect">
          <a:avLst/>
        </a:prstGeom>
        <a:noFill/>
        <a:ln w="9525">
          <a:noFill/>
          <a:miter lim="800000"/>
          <a:headEnd/>
          <a:tailEnd/>
        </a:ln>
      </xdr:spPr>
    </xdr:pic>
    <xdr:clientData/>
  </xdr:twoCellAnchor>
  <xdr:twoCellAnchor>
    <xdr:from>
      <xdr:col>6</xdr:col>
      <xdr:colOff>161925</xdr:colOff>
      <xdr:row>3</xdr:row>
      <xdr:rowOff>104775</xdr:rowOff>
    </xdr:from>
    <xdr:to>
      <xdr:col>7</xdr:col>
      <xdr:colOff>513825</xdr:colOff>
      <xdr:row>6</xdr:row>
      <xdr:rowOff>15000</xdr:rowOff>
    </xdr:to>
    <xdr:sp macro="" textlink="">
      <xdr:nvSpPr>
        <xdr:cNvPr id="20" name="Rectangle 19">
          <a:hlinkClick xmlns:r="http://schemas.openxmlformats.org/officeDocument/2006/relationships" r:id="rId5" tooltip="Childhood indicators"/>
        </xdr:cNvPr>
        <xdr:cNvSpPr/>
      </xdr:nvSpPr>
      <xdr:spPr>
        <a:xfrm>
          <a:off x="3790950" y="590550"/>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xdr:col>
      <xdr:colOff>342900</xdr:colOff>
      <xdr:row>3</xdr:row>
      <xdr:rowOff>104775</xdr:rowOff>
    </xdr:from>
    <xdr:to>
      <xdr:col>6</xdr:col>
      <xdr:colOff>123300</xdr:colOff>
      <xdr:row>6</xdr:row>
      <xdr:rowOff>15000</xdr:rowOff>
    </xdr:to>
    <xdr:sp macro="" textlink="">
      <xdr:nvSpPr>
        <xdr:cNvPr id="21" name="Rectangle 20">
          <a:hlinkClick xmlns:r="http://schemas.openxmlformats.org/officeDocument/2006/relationships" r:id="rId6" tooltip="Introduction"/>
        </xdr:cNvPr>
        <xdr:cNvSpPr/>
      </xdr:nvSpPr>
      <xdr:spPr>
        <a:xfrm>
          <a:off x="2600325" y="590550"/>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7</xdr:col>
      <xdr:colOff>552450</xdr:colOff>
      <xdr:row>3</xdr:row>
      <xdr:rowOff>104775</xdr:rowOff>
    </xdr:from>
    <xdr:to>
      <xdr:col>10</xdr:col>
      <xdr:colOff>18525</xdr:colOff>
      <xdr:row>6</xdr:row>
      <xdr:rowOff>15000</xdr:rowOff>
    </xdr:to>
    <xdr:sp macro="" textlink="">
      <xdr:nvSpPr>
        <xdr:cNvPr id="22" name="Rectangle 21">
          <a:hlinkClick xmlns:r="http://schemas.openxmlformats.org/officeDocument/2006/relationships" r:id="rId7" tooltip="Interpretation guide"/>
        </xdr:cNvPr>
        <xdr:cNvSpPr/>
      </xdr:nvSpPr>
      <xdr:spPr>
        <a:xfrm>
          <a:off x="4981575" y="590550"/>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57150</xdr:colOff>
      <xdr:row>3</xdr:row>
      <xdr:rowOff>104775</xdr:rowOff>
    </xdr:from>
    <xdr:to>
      <xdr:col>12</xdr:col>
      <xdr:colOff>628125</xdr:colOff>
      <xdr:row>6</xdr:row>
      <xdr:rowOff>15000</xdr:rowOff>
    </xdr:to>
    <xdr:sp macro="" textlink="">
      <xdr:nvSpPr>
        <xdr:cNvPr id="23" name="Rectangle 22">
          <a:hlinkClick xmlns:r="http://schemas.openxmlformats.org/officeDocument/2006/relationships" r:id="rId8" tooltip="Indicator guide"/>
        </xdr:cNvPr>
        <xdr:cNvSpPr/>
      </xdr:nvSpPr>
      <xdr:spPr>
        <a:xfrm>
          <a:off x="6172200" y="590550"/>
          <a:ext cx="1152000" cy="39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123822</xdr:colOff>
      <xdr:row>6</xdr:row>
      <xdr:rowOff>47623</xdr:rowOff>
    </xdr:from>
    <xdr:to>
      <xdr:col>11</xdr:col>
      <xdr:colOff>266699</xdr:colOff>
      <xdr:row>7</xdr:row>
      <xdr:rowOff>142875</xdr:rowOff>
    </xdr:to>
    <xdr:sp macro="" textlink="">
      <xdr:nvSpPr>
        <xdr:cNvPr id="16" name="TextBox 15"/>
        <xdr:cNvSpPr txBox="1"/>
      </xdr:nvSpPr>
      <xdr:spPr>
        <a:xfrm>
          <a:off x="123822" y="1019173"/>
          <a:ext cx="6429377" cy="25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000" b="1">
              <a:latin typeface="Verdana" pitchFamily="34" charset="0"/>
              <a:ea typeface="Verdana" pitchFamily="34" charset="0"/>
              <a:cs typeface="Verdana" pitchFamily="34" charset="0"/>
            </a:rPr>
            <a:t>Copying and pasting the childhood indicator table into documents or presentations</a:t>
          </a:r>
        </a:p>
      </xdr:txBody>
    </xdr:sp>
    <xdr:clientData/>
  </xdr:twoCellAnchor>
  <xdr:twoCellAnchor editAs="oneCell">
    <xdr:from>
      <xdr:col>0</xdr:col>
      <xdr:colOff>76200</xdr:colOff>
      <xdr:row>23</xdr:row>
      <xdr:rowOff>38100</xdr:rowOff>
    </xdr:from>
    <xdr:to>
      <xdr:col>6</xdr:col>
      <xdr:colOff>781050</xdr:colOff>
      <xdr:row>37</xdr:row>
      <xdr:rowOff>139999</xdr:rowOff>
    </xdr:to>
    <xdr:pic>
      <xdr:nvPicPr>
        <xdr:cNvPr id="2"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6200" y="3686175"/>
          <a:ext cx="4333875" cy="225454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obclstr\observatory\observatory\HIAT\Documents%20and%20Settings\rhian.hughes\Local%20Settings\Temporary%20Internet%20Files\OLK21\MPH\Revision\20070105_revi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A37\RW_Stats\stats\HSA\NHSPrimaryCommunityHealth\General%20Medical\Releases\GP%20Workforce%20(Bulletin)\2008\2007%20calcs%20and%20charts\Bulletin%20Calculations%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Calcs"/>
      <sheetName val="LookUps"/>
      <sheetName val="Age_Sex_Commitment"/>
      <sheetName val="Current Year by LHB"/>
      <sheetName val="Charts"/>
      <sheetName val="1998-2006_Registrars"/>
      <sheetName val="1999_2006_Retainers"/>
      <sheetName val="Single Handed GPs"/>
      <sheetName val="J&amp;L charts"/>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ublichealthwalesobservatory.wales.nhs.uk/pregnancychildhood"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file:///C:\Users\Rh168211\Children%20in%20poverty\20151221_ChildrenInPoverty_DH_v1a.xlsx"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C:\Users\Rh168211\Homelessness\20151106_Homelessness_updated_2015_GJ_v0c.xls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file:///C:\Users\Rh168211\Downloads\Data%20files\20151214_homelessness_InteractiveSpreadsheet_GJ_v1a.xlsx"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file:///C:\Users\BE123244\AppData\Roaming\Microsoft\Data%20files\20151124_Children%20in%20need_InteractiveSpreadsheet_RP_v0a.xlsx"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ile:///C:\Users\BE123244\AppData\Roaming\Microsoft\Data%20files\20151124_Children%20in%20need_InteractiveSpreadsheet_RP_v0a.xlsx"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file:///C:\Users\Rh168211\Downloads\Data%20files\20151125_Overweightorobesechildren_InteractiveSpreadsheet_RP_v1b.xlsx"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file:///C:\Users\BE123244\AppData\Roaming\Microsoft\Data%20files\20151124_Overweightorobesechildren_InteractiveSpreadsheet_RP_v0a.xlsx"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file:///C:\Users\BE123244\AppData\Roaming\Microsoft\Data%20files\20151124_teenageconceptions_InteractiveSpreadsheet_RP_v0a.xlsx"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file:///C:\Users\Rh168211\Downloads\Data%20files\20151126_teenageconceptions_InteractiveSpreadsheet_RP_v1a.xlsx" TargetMode="External"/><Relationship Id="rId1" Type="http://schemas.openxmlformats.org/officeDocument/2006/relationships/hyperlink" Target="file:///C:\Users\BE123244\AppData\Roaming\Microsoft\Data%20files\20151124_teenageconceptions_InteractiveSpreadsheet_RP_v0a.xlsx"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file:///C:\Users\BE123244\AppData\Roaming\Microsoft\Data%20files\20151124_Livebirths_under20_InteractiveSpreadsheet_RP_v0a.xls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hyperlink" Target="file:///C:\Users\BE123244\AppData\Roaming\Microsoft\Data%20files\20151124_Livebirths_under20_InteractiveSpreadsheet_RP_v0a.xlsx"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file:///C:\Users\BE123244\AppData\Roaming\Microsoft\Data%20files\20151124_Immunisations__4YrOlds_InteractiveSpreadsheet_RP_v0a.xlsx"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file:///C:\Users\BE123244\AppData\Roaming\Microsoft\Data%20files\20151124_Immunisations__4YrOlds_InteractiveSpreadsheet_RP_v0a.xlsx"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file:///C:\Users\BE123244\AppData\Roaming\Microsoft\Data%20files\20151030_DMFT_5YearOlds07_08_AND_11_12_InteractiveSpreadsheet_RP_V0a.xlsx"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file:///C:\Users\BE123244\AppData\Roaming\Microsoft\Data%20files\20151030_DMFT_5YearOlds07_08_AND_11_12_InteractiveSpreadsheet_RP_V0a.xlsx"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file:///C:\Users\Rh168211\Emergency%20admissions%200-4%20years\20151110_EmergencyAdmissions_injuries_0to4_DH_v1a.xlsx"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file:///C:\Users\Rh168211\Emergency%20admissions%200-4%20years\20151110_EmergencyAdmissions_injuries_0to4_DH_v1a.xlsx"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file:///C:\Users\BE123244\AppData\Roaming\Microsoft\Data%20files\20151124_Infantmortality_InteractiveSpreadsheet_RP_v0a.xlsx"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file:///C:\Users\BE123244\AppData\Roaming\Microsoft\Data%20files\20151124_Infantmortality_InteractiveSpreadsheet_RP_v0a.xlsx"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file:///C:\Users\Rh168211\Downloads\Data%20files\20151126_childhoodmortality_InteractiveSpreadsheet_RP_v1a.xlsx" TargetMode="External"/><Relationship Id="rId1" Type="http://schemas.openxmlformats.org/officeDocument/2006/relationships/hyperlink" Target="file:///C:\Users\BE123244\AppData\Roaming\Microsoft\Data%20files\20151124_childhoodmortality_InteractiveSpreadsheet_RP_v0a.xls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file:///C:\Users\BE123244\AppData\Roaming\Microsoft\Data%20files\20151124_childhoodmortality_InteractiveSpreadsheet_RP_v0a.xlsx"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file:///C:\Users\Rh168211\Downloads\Data%20files\20151015_Socialworkers_04-14_tableau_GJ_v1a.xlsx"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file:///C:\Users\Rh168211\Downloads\Data%20files\20151015_Socialworkers_04-14_tableau_GJ_v1a.xlsx"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gov.wales/statistics-and-research/referrals-assessments-social-services-children/?lang=en" TargetMode="External"/><Relationship Id="rId13" Type="http://schemas.openxmlformats.org/officeDocument/2006/relationships/hyperlink" Target="http://www.wales.nhs.uk/sites3/page.cfm?orgid=457&amp;pid=54151" TargetMode="External"/><Relationship Id="rId18" Type="http://schemas.openxmlformats.org/officeDocument/2006/relationships/hyperlink" Target="http://www.wales.nhs.uk/siteplus/888/page/64303" TargetMode="External"/><Relationship Id="rId3" Type="http://schemas.openxmlformats.org/officeDocument/2006/relationships/hyperlink" Target="http://gov.wales/docs/statistics/2015/151201-wimd-2014-area-analysis-child-deprivation-2014-en.pdf" TargetMode="External"/><Relationship Id="rId21" Type="http://schemas.openxmlformats.org/officeDocument/2006/relationships/hyperlink" Target="http://www.ons.gov.uk/ons/rel/vsob1/conception-statistics--england-and-wales/2013/rft-conception-statistics-2013.xls" TargetMode="External"/><Relationship Id="rId7" Type="http://schemas.openxmlformats.org/officeDocument/2006/relationships/hyperlink" Target="http://wales.gov.uk/docs/desh/publications/090724homelessnessplanen.pdf" TargetMode="External"/><Relationship Id="rId12" Type="http://schemas.openxmlformats.org/officeDocument/2006/relationships/hyperlink" Target="http://gov.wales/docs/phhs/publications/101110sexualhealthen.pdf" TargetMode="External"/><Relationship Id="rId17" Type="http://schemas.openxmlformats.org/officeDocument/2006/relationships/hyperlink" Target="http://www2.nphs.wales.nhs.uk8080/PHWPapersDocs.nsf/85c50756737f79ac80256f2700534ea3/10630ae242ba186480257a99003784a0/$FILE/20%2009%20BurdenOfInjuryInWales2012%20final.pdf" TargetMode="External"/><Relationship Id="rId2" Type="http://schemas.openxmlformats.org/officeDocument/2006/relationships/hyperlink" Target="https://statswales.wales.gov.uk/Catalogue/Community-Safety-and-Social-Inclusion/Welsh-Index-of-Multiple-Deprivation/WIMD-Indicator-Data-By-Age/income-by-localauthority" TargetMode="External"/><Relationship Id="rId16" Type="http://schemas.openxmlformats.org/officeDocument/2006/relationships/hyperlink" Target="http://www2.nphs.wales.nhs.uk8080/PHWPapersDocs.nsf/85c50756737f79ac80256f2700534ea3/10630ae242ba186480257a99003784a0/$FILE/20%2009%20BurdenOfInjuryInWales2012%20final.pdf" TargetMode="External"/><Relationship Id="rId20" Type="http://schemas.openxmlformats.org/officeDocument/2006/relationships/hyperlink" Target="http://www.wlga.gov.uk/social-services-3" TargetMode="External"/><Relationship Id="rId1" Type="http://schemas.openxmlformats.org/officeDocument/2006/relationships/hyperlink" Target="mailto:publichealthwalesobservatory@wales.nhs.uk" TargetMode="External"/><Relationship Id="rId6" Type="http://schemas.openxmlformats.org/officeDocument/2006/relationships/hyperlink" Target="http://www.crisis.org.uk/data/files/publications/Valuable_Lives.pdf" TargetMode="External"/><Relationship Id="rId11" Type="http://schemas.openxmlformats.org/officeDocument/2006/relationships/hyperlink" Target="http://media.education.gov.uk/assets/files/pdf/briefing%201.pdf" TargetMode="External"/><Relationship Id="rId24" Type="http://schemas.openxmlformats.org/officeDocument/2006/relationships/drawing" Target="../drawings/drawing4.xml"/><Relationship Id="rId5" Type="http://schemas.openxmlformats.org/officeDocument/2006/relationships/hyperlink" Target="http://sticerd.lse.ac.uk/dps/case/cp/CASEpaper37.pdf" TargetMode="External"/><Relationship Id="rId15" Type="http://schemas.openxmlformats.org/officeDocument/2006/relationships/hyperlink" Target="http://www.cardiff.ac.uk/dentl/resources/Dental%20Survey%20Protocol%205yr%201112-0c.doc" TargetMode="External"/><Relationship Id="rId23" Type="http://schemas.openxmlformats.org/officeDocument/2006/relationships/printerSettings" Target="../printerSettings/printerSettings4.bin"/><Relationship Id="rId10" Type="http://schemas.openxmlformats.org/officeDocument/2006/relationships/hyperlink" Target="http://www.wales.nhs.uk/siteplus/documents/888/Child%20Measurement%20report%20%28Eng%29.pdf" TargetMode="External"/><Relationship Id="rId19" Type="http://schemas.openxmlformats.org/officeDocument/2006/relationships/hyperlink" Target="http://www.wales.nhs.uk/siteplus/888/page/64303" TargetMode="External"/><Relationship Id="rId4" Type="http://schemas.openxmlformats.org/officeDocument/2006/relationships/hyperlink" Target="http://gov.wales/docs/dsjlg/policy/110203newchildpovstrategy2en.pdf" TargetMode="External"/><Relationship Id="rId9" Type="http://schemas.openxmlformats.org/officeDocument/2006/relationships/hyperlink" Target="http://www.who.int/dietphysicalactivity/childhood/en/" TargetMode="External"/><Relationship Id="rId14" Type="http://schemas.openxmlformats.org/officeDocument/2006/relationships/hyperlink" Target="http://wales.gov.uk/docs/dhss/publications/130524frameworken.pdf" TargetMode="External"/><Relationship Id="rId22" Type="http://schemas.openxmlformats.org/officeDocument/2006/relationships/hyperlink" Target="http://www.publichealthwalesobservatory.wales.nhs.u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file:///C:\Users\Rh168211\Children%20in%20poverty\20151221_ChildrenInPoverty_DH_v1a.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3182BD"/>
  </sheetPr>
  <dimension ref="D7:Q29"/>
  <sheetViews>
    <sheetView showGridLines="0" showRowColHeaders="0" tabSelected="1" zoomScaleNormal="100" workbookViewId="0">
      <selection activeCell="I16" sqref="I16"/>
    </sheetView>
  </sheetViews>
  <sheetFormatPr defaultRowHeight="18" customHeight="1" x14ac:dyDescent="0.15"/>
  <cols>
    <col min="1" max="1" width="2.625" style="265" customWidth="1"/>
    <col min="2" max="4" width="9" style="265"/>
    <col min="5" max="5" width="4" style="265" customWidth="1"/>
    <col min="6" max="13" width="9" style="265"/>
    <col min="14" max="14" width="6.125" style="265" customWidth="1"/>
    <col min="15" max="16" width="9" style="265"/>
    <col min="17" max="17" width="3" style="265" customWidth="1"/>
    <col min="18" max="18" width="5.875" style="265" customWidth="1"/>
    <col min="19" max="16384" width="9" style="265"/>
  </cols>
  <sheetData>
    <row r="7" spans="6:17" ht="18" customHeight="1" x14ac:dyDescent="0.15">
      <c r="F7" s="332" t="s">
        <v>430</v>
      </c>
      <c r="G7" s="332"/>
      <c r="H7" s="332"/>
      <c r="I7" s="332"/>
      <c r="J7" s="332"/>
      <c r="K7" s="332"/>
      <c r="L7" s="332"/>
      <c r="M7" s="332"/>
      <c r="N7" s="332"/>
      <c r="O7" s="264"/>
      <c r="P7" s="264"/>
      <c r="Q7" s="264"/>
    </row>
    <row r="8" spans="6:17" ht="16.5" customHeight="1" x14ac:dyDescent="0.15">
      <c r="F8" s="332"/>
      <c r="G8" s="332"/>
      <c r="H8" s="332"/>
      <c r="I8" s="332"/>
      <c r="J8" s="332"/>
      <c r="K8" s="332"/>
      <c r="L8" s="332"/>
      <c r="M8" s="332"/>
      <c r="N8" s="332"/>
      <c r="O8" s="264"/>
      <c r="P8" s="264"/>
      <c r="Q8" s="264"/>
    </row>
    <row r="9" spans="6:17" ht="18.75" customHeight="1" x14ac:dyDescent="0.15">
      <c r="F9" s="333" t="s">
        <v>424</v>
      </c>
      <c r="G9" s="333"/>
      <c r="H9" s="333"/>
      <c r="I9" s="333"/>
      <c r="J9" s="333"/>
      <c r="K9" s="333"/>
      <c r="L9" s="333"/>
      <c r="M9" s="226"/>
      <c r="N9" s="226"/>
      <c r="O9" s="226"/>
      <c r="P9" s="226"/>
    </row>
    <row r="10" spans="6:17" ht="9.75" customHeight="1" x14ac:dyDescent="0.15">
      <c r="G10" s="226"/>
      <c r="H10" s="226"/>
      <c r="I10" s="226"/>
      <c r="J10" s="226"/>
      <c r="K10" s="226"/>
      <c r="L10" s="226"/>
      <c r="M10" s="226"/>
      <c r="N10" s="226"/>
      <c r="O10" s="226"/>
      <c r="P10" s="226"/>
    </row>
    <row r="11" spans="6:17" ht="18.75" customHeight="1" x14ac:dyDescent="0.2">
      <c r="F11" s="266" t="s">
        <v>330</v>
      </c>
      <c r="G11" s="226"/>
      <c r="H11" s="226"/>
      <c r="I11" s="226"/>
      <c r="J11" s="226"/>
      <c r="K11" s="226"/>
      <c r="L11" s="226"/>
      <c r="M11" s="226"/>
      <c r="N11" s="226"/>
      <c r="O11" s="226"/>
      <c r="P11" s="226"/>
    </row>
    <row r="12" spans="6:17" ht="9.75" customHeight="1" x14ac:dyDescent="0.2">
      <c r="G12" s="267"/>
      <c r="H12" s="267"/>
      <c r="I12" s="267"/>
      <c r="J12" s="267"/>
      <c r="K12" s="267"/>
      <c r="L12" s="267"/>
      <c r="M12" s="267"/>
      <c r="N12" s="226"/>
      <c r="O12" s="226"/>
      <c r="P12" s="226"/>
    </row>
    <row r="13" spans="6:17" ht="18.75" customHeight="1" x14ac:dyDescent="0.2">
      <c r="F13" s="266" t="s">
        <v>329</v>
      </c>
      <c r="G13" s="267"/>
      <c r="H13" s="267"/>
      <c r="I13" s="267"/>
      <c r="J13" s="267"/>
      <c r="K13" s="267"/>
      <c r="L13" s="267"/>
      <c r="M13" s="267"/>
      <c r="N13" s="226"/>
      <c r="O13" s="226"/>
      <c r="P13" s="226"/>
    </row>
    <row r="14" spans="6:17" ht="9.75" customHeight="1" x14ac:dyDescent="0.2">
      <c r="G14" s="267"/>
      <c r="H14" s="267"/>
      <c r="I14" s="267"/>
      <c r="J14" s="267"/>
      <c r="K14" s="267"/>
      <c r="L14" s="267"/>
      <c r="M14" s="267"/>
      <c r="N14" s="226"/>
      <c r="O14" s="226"/>
      <c r="P14" s="226"/>
    </row>
    <row r="15" spans="6:17" ht="18.75" customHeight="1" x14ac:dyDescent="0.25">
      <c r="F15" s="268" t="s">
        <v>327</v>
      </c>
      <c r="G15" s="269"/>
      <c r="H15" s="269"/>
      <c r="I15" s="269"/>
      <c r="J15" s="269"/>
      <c r="K15" s="269"/>
      <c r="L15" s="269"/>
      <c r="M15" s="269"/>
      <c r="N15" s="269"/>
      <c r="O15" s="226"/>
      <c r="P15" s="226"/>
    </row>
    <row r="16" spans="6:17" ht="18.75" customHeight="1" x14ac:dyDescent="0.25">
      <c r="F16" s="268" t="s">
        <v>328</v>
      </c>
      <c r="G16" s="269"/>
      <c r="H16" s="269"/>
      <c r="I16" s="269"/>
      <c r="J16" s="269"/>
      <c r="K16" s="269"/>
      <c r="L16" s="269"/>
      <c r="M16" s="269"/>
      <c r="N16" s="269"/>
      <c r="O16" s="226"/>
      <c r="P16" s="226"/>
    </row>
    <row r="17" spans="4:16" ht="18.75" customHeight="1" x14ac:dyDescent="0.25">
      <c r="F17" s="268" t="s">
        <v>340</v>
      </c>
      <c r="G17" s="226"/>
      <c r="H17" s="226"/>
      <c r="I17" s="226"/>
      <c r="J17" s="226"/>
      <c r="K17" s="226"/>
      <c r="L17" s="226"/>
      <c r="M17" s="226"/>
      <c r="N17" s="226"/>
      <c r="O17" s="226"/>
      <c r="P17" s="226"/>
    </row>
    <row r="18" spans="4:16" ht="18" customHeight="1" x14ac:dyDescent="0.2">
      <c r="F18" s="266"/>
      <c r="G18" s="226"/>
      <c r="H18" s="226"/>
      <c r="I18" s="226"/>
      <c r="J18" s="226"/>
      <c r="K18" s="226"/>
      <c r="L18" s="226"/>
      <c r="M18" s="226"/>
      <c r="N18" s="226"/>
      <c r="O18" s="226"/>
      <c r="P18" s="226"/>
    </row>
    <row r="19" spans="4:16" ht="18" customHeight="1" x14ac:dyDescent="0.15">
      <c r="G19" s="226"/>
      <c r="H19" s="226"/>
      <c r="I19" s="226"/>
      <c r="J19" s="226"/>
      <c r="K19" s="226"/>
      <c r="L19" s="226"/>
      <c r="M19" s="226"/>
      <c r="N19" s="226"/>
      <c r="O19" s="226"/>
      <c r="P19" s="226"/>
    </row>
    <row r="20" spans="4:16" ht="18" customHeight="1" x14ac:dyDescent="0.15">
      <c r="F20" s="226"/>
      <c r="G20" s="226"/>
      <c r="H20" s="226"/>
      <c r="J20" s="226"/>
      <c r="K20" s="226"/>
      <c r="L20" s="226"/>
      <c r="M20" s="226"/>
      <c r="N20" s="226"/>
      <c r="O20" s="226"/>
      <c r="P20" s="226"/>
    </row>
    <row r="25" spans="4:16" ht="18" customHeight="1" x14ac:dyDescent="0.15">
      <c r="D25" s="270"/>
      <c r="E25" s="270"/>
      <c r="F25" s="270"/>
      <c r="G25" s="270"/>
      <c r="H25" s="270"/>
    </row>
    <row r="26" spans="4:16" ht="18" customHeight="1" x14ac:dyDescent="0.15">
      <c r="D26" s="271"/>
      <c r="E26" s="270"/>
      <c r="F26" s="270"/>
      <c r="G26" s="270"/>
      <c r="H26" s="270"/>
    </row>
    <row r="27" spans="4:16" ht="18" customHeight="1" x14ac:dyDescent="0.15">
      <c r="D27" s="272"/>
      <c r="E27" s="270"/>
      <c r="F27" s="270"/>
      <c r="G27" s="270"/>
      <c r="H27" s="270"/>
    </row>
    <row r="28" spans="4:16" ht="18" customHeight="1" x14ac:dyDescent="0.2">
      <c r="D28" s="273"/>
      <c r="E28" s="273"/>
      <c r="F28" s="270"/>
      <c r="G28" s="270"/>
      <c r="H28" s="270"/>
    </row>
    <row r="29" spans="4:16" ht="18" customHeight="1" x14ac:dyDescent="0.15">
      <c r="D29" s="270"/>
      <c r="E29" s="270"/>
      <c r="F29" s="270"/>
      <c r="G29" s="270"/>
      <c r="H29" s="270"/>
    </row>
  </sheetData>
  <sheetProtection password="C3EC" sheet="1" objects="1" scenarios="1"/>
  <mergeCells count="2">
    <mergeCell ref="F7:N8"/>
    <mergeCell ref="F9:L9"/>
  </mergeCells>
  <hyperlinks>
    <hyperlink ref="F9" r:id="rId1"/>
  </hyperlinks>
  <pageMargins left="0.39370078740157483" right="0.39370078740157483" top="0.39370078740157483" bottom="0.39370078740157483" header="0.31496062992125984" footer="0.31496062992125984"/>
  <pageSetup paperSize="9" scale="6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sheetPr>
  <dimension ref="A1:N31"/>
  <sheetViews>
    <sheetView workbookViewId="0">
      <pane ySplit="1" topLeftCell="A2" activePane="bottomLeft" state="frozen"/>
      <selection activeCell="J35" sqref="J35"/>
      <selection pane="bottomLeft" activeCell="J35" sqref="J35"/>
    </sheetView>
  </sheetViews>
  <sheetFormatPr defaultRowHeight="11.25" x14ac:dyDescent="0.15"/>
  <cols>
    <col min="2" max="2" width="11.375" bestFit="1" customWidth="1"/>
    <col min="3" max="11" width="10.5" bestFit="1" customWidth="1"/>
    <col min="13" max="13" width="10.625" customWidth="1"/>
  </cols>
  <sheetData>
    <row r="1" spans="1:14" ht="15" x14ac:dyDescent="0.25">
      <c r="A1" s="73" t="s">
        <v>87</v>
      </c>
      <c r="B1" s="98" t="s">
        <v>147</v>
      </c>
      <c r="C1" s="98" t="s">
        <v>146</v>
      </c>
      <c r="D1" s="98" t="s">
        <v>145</v>
      </c>
      <c r="E1" s="98" t="s">
        <v>131</v>
      </c>
      <c r="F1" s="98" t="s">
        <v>130</v>
      </c>
      <c r="G1" s="98" t="s">
        <v>129</v>
      </c>
      <c r="H1" s="98" t="s">
        <v>128</v>
      </c>
      <c r="I1" s="98" t="s">
        <v>127</v>
      </c>
      <c r="J1" s="98" t="s">
        <v>126</v>
      </c>
      <c r="K1" s="98" t="s">
        <v>125</v>
      </c>
      <c r="L1" s="63"/>
      <c r="M1" s="60" t="s">
        <v>173</v>
      </c>
      <c r="N1" s="118" t="s">
        <v>196</v>
      </c>
    </row>
    <row r="2" spans="1:14" ht="15" x14ac:dyDescent="0.25">
      <c r="A2" s="70" t="s">
        <v>59</v>
      </c>
      <c r="B2" s="168" t="s">
        <v>17</v>
      </c>
      <c r="C2" s="168" t="s">
        <v>17</v>
      </c>
      <c r="D2" s="168" t="s">
        <v>17</v>
      </c>
      <c r="E2" s="168" t="s">
        <v>17</v>
      </c>
      <c r="F2" s="168" t="s">
        <v>17</v>
      </c>
      <c r="G2" s="168" t="s">
        <v>17</v>
      </c>
      <c r="H2" s="168" t="s">
        <v>17</v>
      </c>
      <c r="I2" s="168" t="s">
        <v>17</v>
      </c>
      <c r="J2" s="168" t="s">
        <v>17</v>
      </c>
      <c r="K2" s="168" t="s">
        <v>17</v>
      </c>
      <c r="L2" s="63"/>
      <c r="M2" s="63"/>
    </row>
    <row r="3" spans="1:14" ht="15.75" thickBot="1" x14ac:dyDescent="0.3">
      <c r="A3" s="70" t="s">
        <v>60</v>
      </c>
      <c r="B3" s="168" t="s">
        <v>17</v>
      </c>
      <c r="C3" s="168" t="s">
        <v>17</v>
      </c>
      <c r="D3" s="168" t="s">
        <v>17</v>
      </c>
      <c r="E3" s="168" t="s">
        <v>17</v>
      </c>
      <c r="F3" s="168" t="s">
        <v>17</v>
      </c>
      <c r="G3" s="168" t="s">
        <v>17</v>
      </c>
      <c r="H3" s="168" t="s">
        <v>17</v>
      </c>
      <c r="I3" s="168" t="s">
        <v>17</v>
      </c>
      <c r="J3" s="168" t="s">
        <v>17</v>
      </c>
      <c r="K3" s="168" t="s">
        <v>17</v>
      </c>
      <c r="L3" s="63"/>
      <c r="M3" s="63"/>
    </row>
    <row r="4" spans="1:14" ht="15.75" thickBot="1" x14ac:dyDescent="0.3">
      <c r="A4" s="70" t="s">
        <v>61</v>
      </c>
      <c r="B4" s="168" t="s">
        <v>17</v>
      </c>
      <c r="C4" s="168" t="s">
        <v>17</v>
      </c>
      <c r="D4" s="168" t="s">
        <v>17</v>
      </c>
      <c r="E4" s="168" t="s">
        <v>17</v>
      </c>
      <c r="F4" s="168" t="s">
        <v>17</v>
      </c>
      <c r="G4" s="168" t="s">
        <v>17</v>
      </c>
      <c r="H4" s="168" t="s">
        <v>17</v>
      </c>
      <c r="I4" s="168" t="s">
        <v>17</v>
      </c>
      <c r="J4" s="168" t="s">
        <v>17</v>
      </c>
      <c r="K4" s="168" t="s">
        <v>17</v>
      </c>
      <c r="L4" s="63"/>
      <c r="M4" s="173" t="s">
        <v>197</v>
      </c>
    </row>
    <row r="5" spans="1:14" ht="15" x14ac:dyDescent="0.25">
      <c r="A5" s="70" t="s">
        <v>62</v>
      </c>
      <c r="B5" s="168" t="s">
        <v>17</v>
      </c>
      <c r="C5" s="168" t="s">
        <v>17</v>
      </c>
      <c r="D5" s="168" t="s">
        <v>17</v>
      </c>
      <c r="E5" s="168" t="s">
        <v>17</v>
      </c>
      <c r="F5" s="168" t="s">
        <v>17</v>
      </c>
      <c r="G5" s="168" t="s">
        <v>17</v>
      </c>
      <c r="H5" s="168" t="s">
        <v>17</v>
      </c>
      <c r="I5" s="168" t="s">
        <v>17</v>
      </c>
      <c r="J5" s="168" t="s">
        <v>17</v>
      </c>
      <c r="K5" s="168" t="s">
        <v>17</v>
      </c>
      <c r="L5" s="63"/>
      <c r="M5" s="63"/>
    </row>
    <row r="6" spans="1:14" ht="15" x14ac:dyDescent="0.25">
      <c r="A6" s="70" t="s">
        <v>63</v>
      </c>
      <c r="B6" s="168" t="s">
        <v>17</v>
      </c>
      <c r="C6" s="168" t="s">
        <v>17</v>
      </c>
      <c r="D6" s="168" t="s">
        <v>17</v>
      </c>
      <c r="E6" s="168" t="s">
        <v>17</v>
      </c>
      <c r="F6" s="168" t="s">
        <v>17</v>
      </c>
      <c r="G6" s="168" t="s">
        <v>17</v>
      </c>
      <c r="H6" s="168" t="s">
        <v>17</v>
      </c>
      <c r="I6" s="168" t="s">
        <v>17</v>
      </c>
      <c r="J6" s="168" t="s">
        <v>17</v>
      </c>
      <c r="K6" s="168" t="s">
        <v>17</v>
      </c>
      <c r="L6" s="63"/>
      <c r="M6" s="63"/>
    </row>
    <row r="7" spans="1:14" ht="15" x14ac:dyDescent="0.25">
      <c r="A7" s="70" t="s">
        <v>64</v>
      </c>
      <c r="B7" s="168" t="s">
        <v>17</v>
      </c>
      <c r="C7" s="168" t="s">
        <v>17</v>
      </c>
      <c r="D7" s="168" t="s">
        <v>17</v>
      </c>
      <c r="E7" s="168" t="s">
        <v>17</v>
      </c>
      <c r="F7" s="168" t="s">
        <v>17</v>
      </c>
      <c r="G7" s="168" t="s">
        <v>17</v>
      </c>
      <c r="H7" s="168" t="s">
        <v>17</v>
      </c>
      <c r="I7" s="168" t="s">
        <v>17</v>
      </c>
      <c r="J7" s="168" t="s">
        <v>17</v>
      </c>
      <c r="K7" s="168" t="s">
        <v>17</v>
      </c>
      <c r="L7" s="63"/>
      <c r="M7" s="63"/>
    </row>
    <row r="8" spans="1:14" ht="15" x14ac:dyDescent="0.25">
      <c r="A8" s="70" t="s">
        <v>91</v>
      </c>
      <c r="B8" s="168" t="s">
        <v>17</v>
      </c>
      <c r="C8" s="168" t="s">
        <v>17</v>
      </c>
      <c r="D8" s="168" t="s">
        <v>17</v>
      </c>
      <c r="E8" s="168" t="s">
        <v>17</v>
      </c>
      <c r="F8" s="168" t="s">
        <v>17</v>
      </c>
      <c r="G8" s="168" t="s">
        <v>17</v>
      </c>
      <c r="H8" s="168" t="s">
        <v>17</v>
      </c>
      <c r="I8" s="168" t="s">
        <v>17</v>
      </c>
      <c r="J8" s="168" t="s">
        <v>17</v>
      </c>
      <c r="K8" s="168" t="s">
        <v>17</v>
      </c>
      <c r="L8" s="63"/>
      <c r="M8" s="63"/>
    </row>
    <row r="9" spans="1:14" ht="15" x14ac:dyDescent="0.25">
      <c r="A9" s="70" t="s">
        <v>66</v>
      </c>
      <c r="B9" s="168" t="s">
        <v>17</v>
      </c>
      <c r="C9" s="168" t="s">
        <v>17</v>
      </c>
      <c r="D9" s="168" t="s">
        <v>17</v>
      </c>
      <c r="E9" s="168" t="s">
        <v>17</v>
      </c>
      <c r="F9" s="168" t="s">
        <v>17</v>
      </c>
      <c r="G9" s="168" t="s">
        <v>17</v>
      </c>
      <c r="H9" s="168" t="s">
        <v>17</v>
      </c>
      <c r="I9" s="168" t="s">
        <v>17</v>
      </c>
      <c r="J9" s="168" t="s">
        <v>17</v>
      </c>
      <c r="K9" s="168" t="s">
        <v>17</v>
      </c>
      <c r="L9" s="63"/>
      <c r="M9" s="63"/>
    </row>
    <row r="10" spans="1:14" ht="15" x14ac:dyDescent="0.25">
      <c r="A10" s="70" t="s">
        <v>67</v>
      </c>
      <c r="B10" s="168" t="s">
        <v>17</v>
      </c>
      <c r="C10" s="168" t="s">
        <v>17</v>
      </c>
      <c r="D10" s="168" t="s">
        <v>17</v>
      </c>
      <c r="E10" s="168" t="s">
        <v>17</v>
      </c>
      <c r="F10" s="168" t="s">
        <v>17</v>
      </c>
      <c r="G10" s="168" t="s">
        <v>17</v>
      </c>
      <c r="H10" s="168" t="s">
        <v>17</v>
      </c>
      <c r="I10" s="168" t="s">
        <v>17</v>
      </c>
      <c r="J10" s="168" t="s">
        <v>17</v>
      </c>
      <c r="K10" s="168" t="s">
        <v>17</v>
      </c>
      <c r="L10" s="63"/>
      <c r="M10" s="63"/>
    </row>
    <row r="11" spans="1:14" ht="15" x14ac:dyDescent="0.25">
      <c r="A11" s="70" t="s">
        <v>68</v>
      </c>
      <c r="B11" s="168" t="s">
        <v>17</v>
      </c>
      <c r="C11" s="168" t="s">
        <v>17</v>
      </c>
      <c r="D11" s="168" t="s">
        <v>17</v>
      </c>
      <c r="E11" s="168" t="s">
        <v>17</v>
      </c>
      <c r="F11" s="168" t="s">
        <v>17</v>
      </c>
      <c r="G11" s="168" t="s">
        <v>17</v>
      </c>
      <c r="H11" s="168" t="s">
        <v>17</v>
      </c>
      <c r="I11" s="168" t="s">
        <v>17</v>
      </c>
      <c r="J11" s="168" t="s">
        <v>17</v>
      </c>
      <c r="K11" s="168" t="s">
        <v>17</v>
      </c>
      <c r="L11" s="63"/>
      <c r="M11" s="63"/>
    </row>
    <row r="12" spans="1:14" ht="15" x14ac:dyDescent="0.25">
      <c r="A12" s="70" t="s">
        <v>69</v>
      </c>
      <c r="B12" s="168" t="s">
        <v>17</v>
      </c>
      <c r="C12" s="168" t="s">
        <v>17</v>
      </c>
      <c r="D12" s="168" t="s">
        <v>17</v>
      </c>
      <c r="E12" s="168" t="s">
        <v>17</v>
      </c>
      <c r="F12" s="168" t="s">
        <v>17</v>
      </c>
      <c r="G12" s="168" t="s">
        <v>17</v>
      </c>
      <c r="H12" s="168" t="s">
        <v>17</v>
      </c>
      <c r="I12" s="168" t="s">
        <v>17</v>
      </c>
      <c r="J12" s="168" t="s">
        <v>17</v>
      </c>
      <c r="K12" s="168" t="s">
        <v>17</v>
      </c>
      <c r="L12" s="63"/>
      <c r="M12" s="63"/>
    </row>
    <row r="13" spans="1:14" ht="15" x14ac:dyDescent="0.25">
      <c r="A13" s="70" t="s">
        <v>92</v>
      </c>
      <c r="B13" s="168" t="s">
        <v>17</v>
      </c>
      <c r="C13" s="168" t="s">
        <v>17</v>
      </c>
      <c r="D13" s="168" t="s">
        <v>17</v>
      </c>
      <c r="E13" s="168" t="s">
        <v>17</v>
      </c>
      <c r="F13" s="168" t="s">
        <v>17</v>
      </c>
      <c r="G13" s="168" t="s">
        <v>17</v>
      </c>
      <c r="H13" s="168" t="s">
        <v>17</v>
      </c>
      <c r="I13" s="168" t="s">
        <v>17</v>
      </c>
      <c r="J13" s="168" t="s">
        <v>17</v>
      </c>
      <c r="K13" s="168" t="s">
        <v>17</v>
      </c>
      <c r="L13" s="63"/>
      <c r="M13" s="63"/>
    </row>
    <row r="14" spans="1:14" ht="15" x14ac:dyDescent="0.25">
      <c r="A14" s="70" t="s">
        <v>71</v>
      </c>
      <c r="B14" s="168" t="s">
        <v>17</v>
      </c>
      <c r="C14" s="168" t="s">
        <v>17</v>
      </c>
      <c r="D14" s="168" t="s">
        <v>17</v>
      </c>
      <c r="E14" s="168" t="s">
        <v>17</v>
      </c>
      <c r="F14" s="168" t="s">
        <v>17</v>
      </c>
      <c r="G14" s="168" t="s">
        <v>17</v>
      </c>
      <c r="H14" s="168" t="s">
        <v>17</v>
      </c>
      <c r="I14" s="168" t="s">
        <v>17</v>
      </c>
      <c r="J14" s="168" t="s">
        <v>17</v>
      </c>
      <c r="K14" s="168" t="s">
        <v>17</v>
      </c>
      <c r="L14" s="63"/>
      <c r="M14" s="63"/>
    </row>
    <row r="15" spans="1:14" ht="15" x14ac:dyDescent="0.25">
      <c r="A15" s="70" t="s">
        <v>72</v>
      </c>
      <c r="B15" s="168" t="s">
        <v>17</v>
      </c>
      <c r="C15" s="168" t="s">
        <v>17</v>
      </c>
      <c r="D15" s="168" t="s">
        <v>17</v>
      </c>
      <c r="E15" s="168" t="s">
        <v>17</v>
      </c>
      <c r="F15" s="168" t="s">
        <v>17</v>
      </c>
      <c r="G15" s="168" t="s">
        <v>17</v>
      </c>
      <c r="H15" s="168" t="s">
        <v>17</v>
      </c>
      <c r="I15" s="168" t="s">
        <v>17</v>
      </c>
      <c r="J15" s="168" t="s">
        <v>17</v>
      </c>
      <c r="K15" s="168" t="s">
        <v>17</v>
      </c>
      <c r="L15" s="63"/>
      <c r="M15" s="63"/>
    </row>
    <row r="16" spans="1:14" ht="15" x14ac:dyDescent="0.25">
      <c r="A16" s="70" t="s">
        <v>73</v>
      </c>
      <c r="B16" s="168" t="s">
        <v>17</v>
      </c>
      <c r="C16" s="168" t="s">
        <v>17</v>
      </c>
      <c r="D16" s="168" t="s">
        <v>17</v>
      </c>
      <c r="E16" s="168" t="s">
        <v>17</v>
      </c>
      <c r="F16" s="168" t="s">
        <v>17</v>
      </c>
      <c r="G16" s="168" t="s">
        <v>17</v>
      </c>
      <c r="H16" s="168" t="s">
        <v>17</v>
      </c>
      <c r="I16" s="168" t="s">
        <v>17</v>
      </c>
      <c r="J16" s="168" t="s">
        <v>17</v>
      </c>
      <c r="K16" s="168" t="s">
        <v>17</v>
      </c>
      <c r="L16" s="63"/>
      <c r="M16" s="63"/>
    </row>
    <row r="17" spans="1:13" ht="15" x14ac:dyDescent="0.25">
      <c r="A17" s="70" t="s">
        <v>74</v>
      </c>
      <c r="B17" s="168" t="s">
        <v>17</v>
      </c>
      <c r="C17" s="168" t="s">
        <v>17</v>
      </c>
      <c r="D17" s="168" t="s">
        <v>17</v>
      </c>
      <c r="E17" s="168" t="s">
        <v>17</v>
      </c>
      <c r="F17" s="168" t="s">
        <v>17</v>
      </c>
      <c r="G17" s="168" t="s">
        <v>17</v>
      </c>
      <c r="H17" s="168" t="s">
        <v>17</v>
      </c>
      <c r="I17" s="168" t="s">
        <v>17</v>
      </c>
      <c r="J17" s="168" t="s">
        <v>17</v>
      </c>
      <c r="K17" s="168" t="s">
        <v>17</v>
      </c>
      <c r="L17" s="63"/>
      <c r="M17" s="63"/>
    </row>
    <row r="18" spans="1:13" ht="15" x14ac:dyDescent="0.25">
      <c r="A18" s="70" t="s">
        <v>93</v>
      </c>
      <c r="B18" s="168" t="s">
        <v>17</v>
      </c>
      <c r="C18" s="168" t="s">
        <v>17</v>
      </c>
      <c r="D18" s="168" t="s">
        <v>17</v>
      </c>
      <c r="E18" s="168" t="s">
        <v>17</v>
      </c>
      <c r="F18" s="168" t="s">
        <v>17</v>
      </c>
      <c r="G18" s="168" t="s">
        <v>17</v>
      </c>
      <c r="H18" s="168" t="s">
        <v>17</v>
      </c>
      <c r="I18" s="168" t="s">
        <v>17</v>
      </c>
      <c r="J18" s="168" t="s">
        <v>17</v>
      </c>
      <c r="K18" s="168" t="s">
        <v>17</v>
      </c>
      <c r="L18" s="63"/>
      <c r="M18" s="63"/>
    </row>
    <row r="19" spans="1:13" ht="15" x14ac:dyDescent="0.25">
      <c r="A19" s="70" t="s">
        <v>14</v>
      </c>
      <c r="B19" s="168" t="s">
        <v>17</v>
      </c>
      <c r="C19" s="168" t="s">
        <v>17</v>
      </c>
      <c r="D19" s="168" t="s">
        <v>17</v>
      </c>
      <c r="E19" s="168" t="s">
        <v>17</v>
      </c>
      <c r="F19" s="168" t="s">
        <v>17</v>
      </c>
      <c r="G19" s="168" t="s">
        <v>17</v>
      </c>
      <c r="H19" s="168" t="s">
        <v>17</v>
      </c>
      <c r="I19" s="168" t="s">
        <v>17</v>
      </c>
      <c r="J19" s="168" t="s">
        <v>17</v>
      </c>
      <c r="K19" s="168" t="s">
        <v>17</v>
      </c>
      <c r="L19" s="63"/>
      <c r="M19" s="63"/>
    </row>
    <row r="20" spans="1:13" ht="15" x14ac:dyDescent="0.25">
      <c r="A20" s="70" t="s">
        <v>76</v>
      </c>
      <c r="B20" s="168" t="s">
        <v>17</v>
      </c>
      <c r="C20" s="168" t="s">
        <v>17</v>
      </c>
      <c r="D20" s="168" t="s">
        <v>17</v>
      </c>
      <c r="E20" s="168" t="s">
        <v>17</v>
      </c>
      <c r="F20" s="168" t="s">
        <v>17</v>
      </c>
      <c r="G20" s="168" t="s">
        <v>17</v>
      </c>
      <c r="H20" s="168" t="s">
        <v>17</v>
      </c>
      <c r="I20" s="168" t="s">
        <v>17</v>
      </c>
      <c r="J20" s="168" t="s">
        <v>17</v>
      </c>
      <c r="K20" s="168" t="s">
        <v>17</v>
      </c>
      <c r="L20" s="63"/>
      <c r="M20" s="63"/>
    </row>
    <row r="21" spans="1:13" ht="15" x14ac:dyDescent="0.25">
      <c r="A21" s="70" t="s">
        <v>77</v>
      </c>
      <c r="B21" s="168" t="s">
        <v>17</v>
      </c>
      <c r="C21" s="168" t="s">
        <v>17</v>
      </c>
      <c r="D21" s="168" t="s">
        <v>17</v>
      </c>
      <c r="E21" s="168" t="s">
        <v>17</v>
      </c>
      <c r="F21" s="168" t="s">
        <v>17</v>
      </c>
      <c r="G21" s="168" t="s">
        <v>17</v>
      </c>
      <c r="H21" s="168" t="s">
        <v>17</v>
      </c>
      <c r="I21" s="168" t="s">
        <v>17</v>
      </c>
      <c r="J21" s="168" t="s">
        <v>17</v>
      </c>
      <c r="K21" s="168" t="s">
        <v>17</v>
      </c>
      <c r="L21" s="63"/>
      <c r="M21" s="63"/>
    </row>
    <row r="22" spans="1:13" ht="15" x14ac:dyDescent="0.25">
      <c r="A22" s="70" t="s">
        <v>15</v>
      </c>
      <c r="B22" s="168" t="s">
        <v>17</v>
      </c>
      <c r="C22" s="168" t="s">
        <v>17</v>
      </c>
      <c r="D22" s="168" t="s">
        <v>17</v>
      </c>
      <c r="E22" s="168" t="s">
        <v>17</v>
      </c>
      <c r="F22" s="168" t="s">
        <v>17</v>
      </c>
      <c r="G22" s="168" t="s">
        <v>17</v>
      </c>
      <c r="H22" s="168" t="s">
        <v>17</v>
      </c>
      <c r="I22" s="168" t="s">
        <v>17</v>
      </c>
      <c r="J22" s="168" t="s">
        <v>17</v>
      </c>
      <c r="K22" s="168" t="s">
        <v>17</v>
      </c>
      <c r="L22" s="63"/>
      <c r="M22" s="63"/>
    </row>
    <row r="23" spans="1:13" ht="15" x14ac:dyDescent="0.25">
      <c r="A23" s="70" t="s">
        <v>78</v>
      </c>
      <c r="B23" s="168" t="s">
        <v>17</v>
      </c>
      <c r="C23" s="168" t="s">
        <v>17</v>
      </c>
      <c r="D23" s="168" t="s">
        <v>17</v>
      </c>
      <c r="E23" s="168" t="s">
        <v>17</v>
      </c>
      <c r="F23" s="168" t="s">
        <v>17</v>
      </c>
      <c r="G23" s="168" t="s">
        <v>17</v>
      </c>
      <c r="H23" s="168" t="s">
        <v>17</v>
      </c>
      <c r="I23" s="168" t="s">
        <v>17</v>
      </c>
      <c r="J23" s="168" t="s">
        <v>17</v>
      </c>
      <c r="K23" s="168" t="s">
        <v>17</v>
      </c>
      <c r="L23" s="63"/>
      <c r="M23" s="63"/>
    </row>
    <row r="24" spans="1:13" ht="15" x14ac:dyDescent="0.25">
      <c r="A24" s="70" t="s">
        <v>94</v>
      </c>
      <c r="B24" s="168" t="s">
        <v>17</v>
      </c>
      <c r="C24" s="168" t="s">
        <v>17</v>
      </c>
      <c r="D24" s="168" t="s">
        <v>17</v>
      </c>
      <c r="E24" s="168" t="s">
        <v>17</v>
      </c>
      <c r="F24" s="168" t="s">
        <v>17</v>
      </c>
      <c r="G24" s="168" t="s">
        <v>17</v>
      </c>
      <c r="H24" s="168" t="s">
        <v>17</v>
      </c>
      <c r="I24" s="168" t="s">
        <v>17</v>
      </c>
      <c r="J24" s="168" t="s">
        <v>17</v>
      </c>
      <c r="K24" s="168" t="s">
        <v>17</v>
      </c>
      <c r="L24" s="63"/>
      <c r="M24" s="63"/>
    </row>
    <row r="25" spans="1:13" ht="15" x14ac:dyDescent="0.25">
      <c r="A25" s="70" t="s">
        <v>95</v>
      </c>
      <c r="B25" s="168" t="s">
        <v>17</v>
      </c>
      <c r="C25" s="168" t="s">
        <v>17</v>
      </c>
      <c r="D25" s="168" t="s">
        <v>17</v>
      </c>
      <c r="E25" s="168" t="s">
        <v>17</v>
      </c>
      <c r="F25" s="168" t="s">
        <v>17</v>
      </c>
      <c r="G25" s="168" t="s">
        <v>17</v>
      </c>
      <c r="H25" s="168" t="s">
        <v>17</v>
      </c>
      <c r="I25" s="168" t="s">
        <v>17</v>
      </c>
      <c r="J25" s="168" t="s">
        <v>17</v>
      </c>
      <c r="K25" s="168" t="s">
        <v>17</v>
      </c>
      <c r="L25" s="63"/>
      <c r="M25" s="63"/>
    </row>
    <row r="26" spans="1:13" ht="15" x14ac:dyDescent="0.25">
      <c r="A26" s="70" t="s">
        <v>96</v>
      </c>
      <c r="B26" s="168" t="s">
        <v>17</v>
      </c>
      <c r="C26" s="168" t="s">
        <v>17</v>
      </c>
      <c r="D26" s="168" t="s">
        <v>17</v>
      </c>
      <c r="E26" s="168" t="s">
        <v>17</v>
      </c>
      <c r="F26" s="168" t="s">
        <v>17</v>
      </c>
      <c r="G26" s="168" t="s">
        <v>17</v>
      </c>
      <c r="H26" s="168" t="s">
        <v>17</v>
      </c>
      <c r="I26" s="168" t="s">
        <v>17</v>
      </c>
      <c r="J26" s="168" t="s">
        <v>17</v>
      </c>
      <c r="K26" s="168" t="s">
        <v>17</v>
      </c>
      <c r="L26" s="63"/>
      <c r="M26" s="63"/>
    </row>
    <row r="27" spans="1:13" ht="15" x14ac:dyDescent="0.25">
      <c r="A27" s="70" t="s">
        <v>97</v>
      </c>
      <c r="B27" s="168" t="s">
        <v>17</v>
      </c>
      <c r="C27" s="168" t="s">
        <v>17</v>
      </c>
      <c r="D27" s="168" t="s">
        <v>17</v>
      </c>
      <c r="E27" s="168" t="s">
        <v>17</v>
      </c>
      <c r="F27" s="168" t="s">
        <v>17</v>
      </c>
      <c r="G27" s="168" t="s">
        <v>17</v>
      </c>
      <c r="H27" s="168" t="s">
        <v>17</v>
      </c>
      <c r="I27" s="168" t="s">
        <v>17</v>
      </c>
      <c r="J27" s="168" t="s">
        <v>17</v>
      </c>
      <c r="K27" s="168" t="s">
        <v>17</v>
      </c>
      <c r="L27" s="63"/>
      <c r="M27" s="63"/>
    </row>
    <row r="28" spans="1:13" ht="15" x14ac:dyDescent="0.25">
      <c r="A28" s="70" t="s">
        <v>98</v>
      </c>
      <c r="B28" s="168" t="s">
        <v>17</v>
      </c>
      <c r="C28" s="168" t="s">
        <v>17</v>
      </c>
      <c r="D28" s="168" t="s">
        <v>17</v>
      </c>
      <c r="E28" s="168" t="s">
        <v>17</v>
      </c>
      <c r="F28" s="168" t="s">
        <v>17</v>
      </c>
      <c r="G28" s="168" t="s">
        <v>17</v>
      </c>
      <c r="H28" s="168" t="s">
        <v>17</v>
      </c>
      <c r="I28" s="168" t="s">
        <v>17</v>
      </c>
      <c r="J28" s="168" t="s">
        <v>17</v>
      </c>
      <c r="K28" s="168" t="s">
        <v>17</v>
      </c>
      <c r="L28" s="63"/>
      <c r="M28" s="63"/>
    </row>
    <row r="29" spans="1:13" ht="15" x14ac:dyDescent="0.25">
      <c r="A29" s="70" t="s">
        <v>99</v>
      </c>
      <c r="B29" s="168" t="s">
        <v>17</v>
      </c>
      <c r="C29" s="168" t="s">
        <v>17</v>
      </c>
      <c r="D29" s="168" t="s">
        <v>17</v>
      </c>
      <c r="E29" s="168" t="s">
        <v>17</v>
      </c>
      <c r="F29" s="168" t="s">
        <v>17</v>
      </c>
      <c r="G29" s="168" t="s">
        <v>17</v>
      </c>
      <c r="H29" s="168" t="s">
        <v>17</v>
      </c>
      <c r="I29" s="168" t="s">
        <v>17</v>
      </c>
      <c r="J29" s="168" t="s">
        <v>17</v>
      </c>
      <c r="K29" s="168" t="s">
        <v>17</v>
      </c>
      <c r="L29" s="63"/>
      <c r="M29" s="63"/>
    </row>
    <row r="30" spans="1:13" ht="15" x14ac:dyDescent="0.25">
      <c r="A30" s="70" t="s">
        <v>116</v>
      </c>
      <c r="B30" s="168" t="s">
        <v>17</v>
      </c>
      <c r="C30" s="168" t="s">
        <v>17</v>
      </c>
      <c r="D30" s="168" t="s">
        <v>17</v>
      </c>
      <c r="E30" s="168" t="s">
        <v>17</v>
      </c>
      <c r="F30" s="168" t="s">
        <v>17</v>
      </c>
      <c r="G30" s="168" t="s">
        <v>17</v>
      </c>
      <c r="H30" s="168" t="s">
        <v>17</v>
      </c>
      <c r="I30" s="168" t="s">
        <v>17</v>
      </c>
      <c r="J30" s="168" t="s">
        <v>17</v>
      </c>
      <c r="K30" s="168" t="s">
        <v>17</v>
      </c>
      <c r="L30" s="63"/>
      <c r="M30" s="63"/>
    </row>
    <row r="31" spans="1:13" ht="15" x14ac:dyDescent="0.25">
      <c r="A31" s="74" t="s">
        <v>13</v>
      </c>
      <c r="B31" s="168" t="s">
        <v>17</v>
      </c>
      <c r="C31" s="168" t="s">
        <v>17</v>
      </c>
      <c r="D31" s="168" t="s">
        <v>17</v>
      </c>
      <c r="E31" s="168" t="s">
        <v>17</v>
      </c>
      <c r="F31" s="168" t="s">
        <v>17</v>
      </c>
      <c r="G31" s="168" t="s">
        <v>17</v>
      </c>
      <c r="H31" s="168" t="s">
        <v>17</v>
      </c>
      <c r="I31" s="168" t="s">
        <v>17</v>
      </c>
      <c r="J31" s="168" t="s">
        <v>17</v>
      </c>
      <c r="K31" s="168" t="s">
        <v>17</v>
      </c>
      <c r="L31" s="63"/>
      <c r="M31" s="63"/>
    </row>
  </sheetData>
  <conditionalFormatting sqref="A1:A31 L1:M31 B2:K31">
    <cfRule type="cellIs" dxfId="79" priority="1" operator="equal">
      <formula>TRUE</formula>
    </cfRule>
  </conditionalFormatting>
  <hyperlinks>
    <hyperlink ref="N1" r:id="rId1" display="\\ryt6bsrvfil0001\observatory\Health Intelligence\Information resources\Information products\Maternal&amp;ChildPathfinder\REY Wales 2015\Children in poverty\20151221_ChildrenInPoverty_DH_v1a.xlsx"/>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sheetPr>
  <dimension ref="A1:M33"/>
  <sheetViews>
    <sheetView workbookViewId="0">
      <pane ySplit="1" topLeftCell="A2" activePane="bottomLeft" state="frozen"/>
      <selection activeCell="J35" sqref="J35"/>
      <selection pane="bottomLeft" activeCell="J34" sqref="J34"/>
    </sheetView>
  </sheetViews>
  <sheetFormatPr defaultRowHeight="15" x14ac:dyDescent="0.25"/>
  <cols>
    <col min="1" max="1" width="25.125" style="70" bestFit="1" customWidth="1"/>
    <col min="2" max="2" width="8.75" style="70" bestFit="1" customWidth="1"/>
    <col min="3" max="3" width="9.875" style="70" bestFit="1" customWidth="1"/>
    <col min="4" max="5" width="8.375" style="70" bestFit="1" customWidth="1"/>
    <col min="6" max="7" width="9" style="70"/>
    <col min="8" max="8" width="9.375" style="70" bestFit="1" customWidth="1"/>
    <col min="9" max="9" width="10.125" style="70" bestFit="1" customWidth="1"/>
    <col min="10" max="16384" width="9" style="70"/>
  </cols>
  <sheetData>
    <row r="1" spans="1:13" x14ac:dyDescent="0.25">
      <c r="A1" s="65" t="s">
        <v>87</v>
      </c>
      <c r="B1" s="65" t="s">
        <v>88</v>
      </c>
      <c r="C1" s="65" t="s">
        <v>12</v>
      </c>
      <c r="D1" s="65" t="s">
        <v>18</v>
      </c>
      <c r="E1" s="65" t="s">
        <v>19</v>
      </c>
      <c r="F1" s="69" t="s">
        <v>110</v>
      </c>
      <c r="G1" s="69" t="s">
        <v>111</v>
      </c>
      <c r="H1" s="69" t="s">
        <v>89</v>
      </c>
      <c r="I1" s="65" t="s">
        <v>90</v>
      </c>
      <c r="J1" s="65"/>
      <c r="K1" s="60" t="s">
        <v>173</v>
      </c>
      <c r="L1" s="118" t="s">
        <v>427</v>
      </c>
    </row>
    <row r="2" spans="1:13" x14ac:dyDescent="0.25">
      <c r="A2" s="70" t="s">
        <v>59</v>
      </c>
      <c r="B2" s="171">
        <v>20</v>
      </c>
      <c r="C2" s="172"/>
      <c r="D2" s="172"/>
      <c r="E2" s="172"/>
      <c r="F2" s="172">
        <f>$B$24</f>
        <v>295</v>
      </c>
      <c r="G2" s="172"/>
      <c r="H2" s="172"/>
      <c r="I2" s="171"/>
    </row>
    <row r="3" spans="1:13" x14ac:dyDescent="0.25">
      <c r="A3" s="70" t="s">
        <v>60</v>
      </c>
      <c r="B3" s="171">
        <v>60</v>
      </c>
      <c r="C3" s="172"/>
      <c r="D3" s="172"/>
      <c r="E3" s="172"/>
      <c r="F3" s="172">
        <f t="shared" ref="F3:F7" si="0">$B$24</f>
        <v>295</v>
      </c>
      <c r="G3" s="172"/>
      <c r="H3" s="172"/>
      <c r="I3" s="171"/>
      <c r="K3" s="345"/>
      <c r="L3" s="345"/>
      <c r="M3" s="218"/>
    </row>
    <row r="4" spans="1:13" x14ac:dyDescent="0.25">
      <c r="A4" s="70" t="s">
        <v>61</v>
      </c>
      <c r="B4" s="171">
        <v>60</v>
      </c>
      <c r="C4" s="172"/>
      <c r="D4" s="172"/>
      <c r="E4" s="172"/>
      <c r="F4" s="172">
        <f t="shared" si="0"/>
        <v>295</v>
      </c>
      <c r="G4" s="172"/>
      <c r="H4" s="172"/>
      <c r="I4" s="171"/>
      <c r="J4" s="222"/>
      <c r="K4" s="223"/>
      <c r="L4" s="219"/>
      <c r="M4" s="218"/>
    </row>
    <row r="5" spans="1:13" x14ac:dyDescent="0.25">
      <c r="A5" s="70" t="s">
        <v>62</v>
      </c>
      <c r="B5" s="171">
        <v>35</v>
      </c>
      <c r="C5" s="172"/>
      <c r="D5" s="172"/>
      <c r="E5" s="172"/>
      <c r="F5" s="172">
        <f t="shared" si="0"/>
        <v>295</v>
      </c>
      <c r="G5" s="172"/>
      <c r="H5" s="172"/>
      <c r="I5" s="171"/>
      <c r="J5" s="222"/>
      <c r="K5" s="223"/>
      <c r="L5" s="219"/>
      <c r="M5" s="218"/>
    </row>
    <row r="6" spans="1:13" x14ac:dyDescent="0.25">
      <c r="A6" s="70" t="s">
        <v>63</v>
      </c>
      <c r="B6" s="171">
        <v>35</v>
      </c>
      <c r="C6" s="172"/>
      <c r="D6" s="172"/>
      <c r="E6" s="172"/>
      <c r="F6" s="172">
        <f t="shared" si="0"/>
        <v>295</v>
      </c>
      <c r="G6" s="172"/>
      <c r="H6" s="172"/>
      <c r="I6" s="171"/>
      <c r="J6" s="222"/>
      <c r="K6" s="223"/>
      <c r="L6" s="219"/>
      <c r="M6" s="218"/>
    </row>
    <row r="7" spans="1:13" x14ac:dyDescent="0.25">
      <c r="A7" s="70" t="s">
        <v>64</v>
      </c>
      <c r="B7" s="171">
        <v>85</v>
      </c>
      <c r="C7" s="172"/>
      <c r="D7" s="172"/>
      <c r="E7" s="172"/>
      <c r="F7" s="172">
        <f t="shared" si="0"/>
        <v>295</v>
      </c>
      <c r="G7" s="172"/>
      <c r="H7" s="172"/>
      <c r="I7" s="171"/>
      <c r="J7" s="222"/>
      <c r="K7" s="223"/>
      <c r="L7" s="219"/>
      <c r="M7" s="218"/>
    </row>
    <row r="8" spans="1:13" x14ac:dyDescent="0.25">
      <c r="A8" s="70" t="s">
        <v>91</v>
      </c>
      <c r="B8" s="171">
        <v>85</v>
      </c>
      <c r="C8" s="172"/>
      <c r="D8" s="172"/>
      <c r="E8" s="172"/>
      <c r="F8" s="172">
        <f>B25</f>
        <v>85</v>
      </c>
      <c r="G8" s="172"/>
      <c r="H8" s="172"/>
      <c r="I8" s="171"/>
      <c r="J8" s="222"/>
      <c r="K8" s="223"/>
      <c r="L8" s="219"/>
      <c r="M8" s="218"/>
    </row>
    <row r="9" spans="1:13" x14ac:dyDescent="0.25">
      <c r="A9" s="70" t="s">
        <v>66</v>
      </c>
      <c r="B9" s="171">
        <v>35</v>
      </c>
      <c r="C9" s="172"/>
      <c r="D9" s="172"/>
      <c r="E9" s="172"/>
      <c r="F9" s="172">
        <f>$B$26</f>
        <v>280</v>
      </c>
      <c r="G9" s="172"/>
      <c r="H9" s="172"/>
      <c r="I9" s="171"/>
      <c r="J9" s="222"/>
      <c r="K9" s="223"/>
      <c r="L9" s="219"/>
      <c r="M9" s="218"/>
    </row>
    <row r="10" spans="1:13" x14ac:dyDescent="0.25">
      <c r="A10" s="70" t="s">
        <v>67</v>
      </c>
      <c r="B10" s="171">
        <v>45</v>
      </c>
      <c r="C10" s="172"/>
      <c r="D10" s="172"/>
      <c r="E10" s="172"/>
      <c r="F10" s="172">
        <f t="shared" ref="F10:F11" si="1">$B$26</f>
        <v>280</v>
      </c>
      <c r="G10" s="172"/>
      <c r="H10" s="172"/>
      <c r="I10" s="171"/>
      <c r="J10" s="222"/>
      <c r="K10" s="223"/>
      <c r="L10" s="219"/>
      <c r="M10" s="218"/>
    </row>
    <row r="11" spans="1:13" x14ac:dyDescent="0.25">
      <c r="A11" s="70" t="s">
        <v>68</v>
      </c>
      <c r="B11" s="171">
        <v>200</v>
      </c>
      <c r="C11" s="172"/>
      <c r="D11" s="172"/>
      <c r="E11" s="172"/>
      <c r="F11" s="172">
        <f t="shared" si="1"/>
        <v>280</v>
      </c>
      <c r="G11" s="172"/>
      <c r="H11" s="172"/>
      <c r="I11" s="171"/>
      <c r="J11" s="222"/>
      <c r="K11" s="223"/>
      <c r="L11" s="219"/>
      <c r="M11" s="218"/>
    </row>
    <row r="12" spans="1:13" x14ac:dyDescent="0.25">
      <c r="A12" s="70" t="s">
        <v>69</v>
      </c>
      <c r="B12" s="171">
        <v>310</v>
      </c>
      <c r="C12" s="172"/>
      <c r="D12" s="172"/>
      <c r="E12" s="172"/>
      <c r="F12" s="172">
        <f>$B$27</f>
        <v>460</v>
      </c>
      <c r="G12" s="172"/>
      <c r="H12" s="172"/>
      <c r="I12" s="171"/>
      <c r="J12" s="222"/>
      <c r="K12" s="223"/>
      <c r="L12" s="219"/>
      <c r="M12" s="218"/>
    </row>
    <row r="13" spans="1:13" x14ac:dyDescent="0.25">
      <c r="A13" s="70" t="s">
        <v>92</v>
      </c>
      <c r="B13" s="171">
        <v>75</v>
      </c>
      <c r="C13" s="172"/>
      <c r="D13" s="172"/>
      <c r="E13" s="172"/>
      <c r="F13" s="172">
        <f t="shared" ref="F13:F14" si="2">$B$27</f>
        <v>460</v>
      </c>
      <c r="G13" s="172"/>
      <c r="H13" s="172"/>
      <c r="I13" s="171"/>
      <c r="J13" s="222"/>
      <c r="K13" s="223"/>
      <c r="L13" s="219"/>
      <c r="M13" s="218"/>
    </row>
    <row r="14" spans="1:13" x14ac:dyDescent="0.25">
      <c r="A14" s="70" t="s">
        <v>71</v>
      </c>
      <c r="B14" s="171">
        <v>75</v>
      </c>
      <c r="C14" s="172"/>
      <c r="D14" s="172"/>
      <c r="E14" s="172"/>
      <c r="F14" s="172">
        <f t="shared" si="2"/>
        <v>460</v>
      </c>
      <c r="G14" s="172"/>
      <c r="H14" s="172"/>
      <c r="I14" s="171"/>
      <c r="J14" s="222"/>
      <c r="K14" s="223"/>
      <c r="L14" s="219"/>
      <c r="M14" s="218"/>
    </row>
    <row r="15" spans="1:13" x14ac:dyDescent="0.25">
      <c r="A15" s="70" t="s">
        <v>72</v>
      </c>
      <c r="B15" s="171">
        <v>95</v>
      </c>
      <c r="C15" s="172"/>
      <c r="D15" s="172"/>
      <c r="E15" s="172"/>
      <c r="F15" s="172">
        <f>$B$28</f>
        <v>570</v>
      </c>
      <c r="G15" s="172"/>
      <c r="H15" s="172"/>
      <c r="I15" s="171"/>
      <c r="J15" s="222"/>
      <c r="K15" s="223"/>
      <c r="L15" s="219"/>
      <c r="M15" s="218"/>
    </row>
    <row r="16" spans="1:13" x14ac:dyDescent="0.25">
      <c r="A16" s="70" t="s">
        <v>73</v>
      </c>
      <c r="B16" s="171">
        <v>475</v>
      </c>
      <c r="C16" s="172"/>
      <c r="D16" s="172"/>
      <c r="E16" s="172"/>
      <c r="F16" s="172">
        <f>$B$28</f>
        <v>570</v>
      </c>
      <c r="G16" s="172"/>
      <c r="H16" s="172"/>
      <c r="I16" s="171"/>
      <c r="J16" s="222"/>
      <c r="K16" s="223"/>
      <c r="L16" s="219"/>
      <c r="M16" s="218"/>
    </row>
    <row r="17" spans="1:13" x14ac:dyDescent="0.25">
      <c r="A17" s="70" t="s">
        <v>74</v>
      </c>
      <c r="B17" s="171">
        <v>45</v>
      </c>
      <c r="C17" s="172"/>
      <c r="D17" s="172"/>
      <c r="E17" s="172"/>
      <c r="F17" s="172">
        <f>$B$29</f>
        <v>55</v>
      </c>
      <c r="G17" s="172"/>
      <c r="H17" s="172"/>
      <c r="I17" s="171"/>
      <c r="J17" s="222"/>
      <c r="K17" s="223"/>
      <c r="L17" s="219"/>
      <c r="M17" s="218"/>
    </row>
    <row r="18" spans="1:13" x14ac:dyDescent="0.25">
      <c r="A18" s="70" t="s">
        <v>93</v>
      </c>
      <c r="B18" s="171">
        <v>10</v>
      </c>
      <c r="C18" s="172"/>
      <c r="D18" s="172"/>
      <c r="E18" s="172"/>
      <c r="F18" s="172">
        <f>$B$29</f>
        <v>55</v>
      </c>
      <c r="G18" s="172"/>
      <c r="H18" s="172"/>
      <c r="I18" s="171"/>
      <c r="J18" s="222"/>
      <c r="K18" s="223"/>
      <c r="L18" s="219"/>
      <c r="M18" s="218"/>
    </row>
    <row r="19" spans="1:13" x14ac:dyDescent="0.25">
      <c r="A19" s="70" t="s">
        <v>14</v>
      </c>
      <c r="B19" s="171">
        <v>80</v>
      </c>
      <c r="C19" s="172"/>
      <c r="D19" s="172"/>
      <c r="E19" s="172"/>
      <c r="F19" s="172">
        <f>$B$30</f>
        <v>340</v>
      </c>
      <c r="G19" s="172"/>
      <c r="H19" s="172"/>
      <c r="I19" s="171"/>
      <c r="J19" s="222"/>
      <c r="K19" s="223"/>
      <c r="L19" s="219"/>
      <c r="M19" s="218"/>
    </row>
    <row r="20" spans="1:13" x14ac:dyDescent="0.25">
      <c r="A20" s="70" t="s">
        <v>76</v>
      </c>
      <c r="B20" s="171">
        <v>20</v>
      </c>
      <c r="C20" s="172"/>
      <c r="D20" s="172"/>
      <c r="E20" s="172"/>
      <c r="F20" s="172">
        <f t="shared" ref="F20:F23" si="3">$B$30</f>
        <v>340</v>
      </c>
      <c r="G20" s="172"/>
      <c r="H20" s="172"/>
      <c r="I20" s="171"/>
      <c r="J20" s="222"/>
      <c r="K20" s="223"/>
      <c r="L20" s="219"/>
      <c r="M20" s="218"/>
    </row>
    <row r="21" spans="1:13" x14ac:dyDescent="0.25">
      <c r="A21" s="70" t="s">
        <v>77</v>
      </c>
      <c r="B21" s="171">
        <v>50</v>
      </c>
      <c r="C21" s="172"/>
      <c r="D21" s="172"/>
      <c r="E21" s="172"/>
      <c r="F21" s="172">
        <f t="shared" si="3"/>
        <v>340</v>
      </c>
      <c r="G21" s="172"/>
      <c r="H21" s="172"/>
      <c r="I21" s="171"/>
      <c r="J21" s="222"/>
      <c r="K21" s="223"/>
      <c r="L21" s="219"/>
      <c r="M21" s="218"/>
    </row>
    <row r="22" spans="1:13" x14ac:dyDescent="0.25">
      <c r="A22" s="70" t="s">
        <v>15</v>
      </c>
      <c r="B22" s="171">
        <v>50</v>
      </c>
      <c r="C22" s="172"/>
      <c r="D22" s="172"/>
      <c r="E22" s="172"/>
      <c r="F22" s="172">
        <f t="shared" si="3"/>
        <v>340</v>
      </c>
      <c r="G22" s="172"/>
      <c r="H22" s="172"/>
      <c r="I22" s="171"/>
      <c r="J22" s="222"/>
      <c r="K22" s="223"/>
      <c r="L22" s="219"/>
      <c r="M22" s="218"/>
    </row>
    <row r="23" spans="1:13" x14ac:dyDescent="0.25">
      <c r="A23" s="70" t="s">
        <v>78</v>
      </c>
      <c r="B23" s="171">
        <v>140</v>
      </c>
      <c r="C23" s="172"/>
      <c r="D23" s="172"/>
      <c r="E23" s="172"/>
      <c r="F23" s="172">
        <f t="shared" si="3"/>
        <v>340</v>
      </c>
      <c r="G23" s="172"/>
      <c r="H23" s="172"/>
      <c r="I23" s="171"/>
      <c r="J23" s="222"/>
      <c r="K23" s="223"/>
      <c r="L23" s="219"/>
      <c r="M23" s="218"/>
    </row>
    <row r="24" spans="1:13" x14ac:dyDescent="0.25">
      <c r="A24" s="145" t="s">
        <v>94</v>
      </c>
      <c r="B24" s="220">
        <v>295</v>
      </c>
      <c r="C24" s="172"/>
      <c r="D24" s="172"/>
      <c r="E24" s="172"/>
      <c r="F24" s="172">
        <f>B24</f>
        <v>295</v>
      </c>
      <c r="G24" s="172"/>
      <c r="H24" s="172"/>
      <c r="I24" s="171"/>
      <c r="J24" s="222"/>
      <c r="K24" s="223"/>
      <c r="L24" s="219"/>
      <c r="M24" s="218"/>
    </row>
    <row r="25" spans="1:13" x14ac:dyDescent="0.25">
      <c r="A25" s="145" t="s">
        <v>96</v>
      </c>
      <c r="B25" s="220">
        <v>85</v>
      </c>
      <c r="C25" s="172"/>
      <c r="D25" s="172"/>
      <c r="E25" s="172"/>
      <c r="F25" s="172">
        <f t="shared" ref="F25:F31" si="4">B25</f>
        <v>85</v>
      </c>
      <c r="G25" s="172"/>
      <c r="H25" s="172"/>
      <c r="I25" s="171"/>
      <c r="J25" s="222"/>
      <c r="K25" s="223"/>
      <c r="L25" s="219"/>
      <c r="M25" s="218"/>
    </row>
    <row r="26" spans="1:13" x14ac:dyDescent="0.25">
      <c r="A26" s="145" t="s">
        <v>95</v>
      </c>
      <c r="B26" s="220">
        <v>280</v>
      </c>
      <c r="C26" s="172"/>
      <c r="D26" s="172"/>
      <c r="E26" s="172"/>
      <c r="F26" s="172">
        <f t="shared" si="4"/>
        <v>280</v>
      </c>
      <c r="G26" s="172"/>
      <c r="H26" s="172"/>
      <c r="I26" s="171"/>
      <c r="J26" s="6"/>
      <c r="K26" s="224"/>
      <c r="L26" s="95"/>
      <c r="M26" s="217"/>
    </row>
    <row r="27" spans="1:13" x14ac:dyDescent="0.25">
      <c r="A27" s="145" t="s">
        <v>97</v>
      </c>
      <c r="B27" s="220">
        <v>460</v>
      </c>
      <c r="C27" s="172"/>
      <c r="D27" s="172"/>
      <c r="E27" s="172"/>
      <c r="F27" s="172">
        <f t="shared" si="4"/>
        <v>460</v>
      </c>
      <c r="G27" s="172"/>
      <c r="H27" s="172"/>
      <c r="I27" s="171"/>
      <c r="J27" s="6"/>
      <c r="K27" s="224"/>
      <c r="L27" s="95"/>
      <c r="M27" s="217"/>
    </row>
    <row r="28" spans="1:13" x14ac:dyDescent="0.25">
      <c r="A28" s="220" t="s">
        <v>99</v>
      </c>
      <c r="B28" s="220">
        <v>570</v>
      </c>
      <c r="C28" s="172"/>
      <c r="D28" s="172"/>
      <c r="E28" s="172"/>
      <c r="F28" s="172">
        <f t="shared" si="4"/>
        <v>570</v>
      </c>
      <c r="G28" s="172"/>
      <c r="H28" s="172"/>
      <c r="I28" s="171"/>
      <c r="J28" s="6"/>
      <c r="K28" s="224"/>
      <c r="L28" s="95"/>
      <c r="M28" s="217"/>
    </row>
    <row r="29" spans="1:13" x14ac:dyDescent="0.25">
      <c r="A29" s="95" t="s">
        <v>98</v>
      </c>
      <c r="B29" s="221">
        <v>55</v>
      </c>
      <c r="C29" s="172"/>
      <c r="D29" s="172"/>
      <c r="E29" s="172"/>
      <c r="F29" s="172">
        <f t="shared" si="4"/>
        <v>55</v>
      </c>
      <c r="G29" s="172"/>
      <c r="H29" s="172"/>
      <c r="I29" s="171"/>
      <c r="J29" s="6"/>
      <c r="K29" s="224"/>
      <c r="L29" s="95"/>
      <c r="M29" s="217"/>
    </row>
    <row r="30" spans="1:13" x14ac:dyDescent="0.25">
      <c r="A30" s="145" t="s">
        <v>100</v>
      </c>
      <c r="B30" s="220">
        <v>340</v>
      </c>
      <c r="C30" s="172"/>
      <c r="D30" s="172"/>
      <c r="E30" s="172"/>
      <c r="F30" s="172">
        <f t="shared" si="4"/>
        <v>340</v>
      </c>
      <c r="G30" s="172"/>
      <c r="H30" s="172"/>
      <c r="I30" s="171"/>
      <c r="J30" s="224"/>
      <c r="K30" s="224"/>
      <c r="L30" s="217"/>
      <c r="M30" s="217"/>
    </row>
    <row r="31" spans="1:13" x14ac:dyDescent="0.25">
      <c r="A31" s="145" t="s">
        <v>13</v>
      </c>
      <c r="B31" s="220">
        <v>2080</v>
      </c>
      <c r="C31" s="172"/>
      <c r="D31" s="172"/>
      <c r="E31" s="172"/>
      <c r="F31" s="172">
        <f t="shared" si="4"/>
        <v>2080</v>
      </c>
      <c r="G31" s="172"/>
      <c r="H31" s="172"/>
      <c r="I31" s="171"/>
      <c r="J31" s="6"/>
      <c r="K31" s="224"/>
      <c r="L31" s="95"/>
      <c r="M31" s="217"/>
    </row>
    <row r="32" spans="1:13" x14ac:dyDescent="0.25">
      <c r="J32" s="6"/>
      <c r="K32" s="224"/>
      <c r="L32" s="95"/>
      <c r="M32" s="217"/>
    </row>
    <row r="33" spans="10:13" x14ac:dyDescent="0.25">
      <c r="J33" s="6"/>
      <c r="K33" s="224"/>
      <c r="L33" s="95"/>
      <c r="M33" s="217"/>
    </row>
  </sheetData>
  <mergeCells count="1">
    <mergeCell ref="K3:L3"/>
  </mergeCells>
  <conditionalFormatting sqref="F1:H1">
    <cfRule type="cellIs" dxfId="78" priority="5" operator="equal">
      <formula>TRUE</formula>
    </cfRule>
  </conditionalFormatting>
  <conditionalFormatting sqref="F2:G30 F25:F31">
    <cfRule type="cellIs" dxfId="77" priority="4" operator="equal">
      <formula>TRUE</formula>
    </cfRule>
  </conditionalFormatting>
  <conditionalFormatting sqref="K1">
    <cfRule type="cellIs" dxfId="76" priority="3" operator="equal">
      <formula>TRUE</formula>
    </cfRule>
  </conditionalFormatting>
  <conditionalFormatting sqref="B2:B23 C2:I31">
    <cfRule type="cellIs" dxfId="75" priority="2" operator="equal">
      <formula>TRUE</formula>
    </cfRule>
  </conditionalFormatting>
  <conditionalFormatting sqref="B2:B23 C2:I31">
    <cfRule type="cellIs" dxfId="74" priority="1" operator="equal">
      <formula>TRUE</formula>
    </cfRule>
  </conditionalFormatting>
  <hyperlinks>
    <hyperlink ref="L1"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sheetPr>
  <dimension ref="A1:O31"/>
  <sheetViews>
    <sheetView workbookViewId="0">
      <pane ySplit="1" topLeftCell="A2" activePane="bottomLeft" state="frozen"/>
      <selection activeCell="J35" sqref="J35"/>
      <selection pane="bottomLeft" activeCell="B2" sqref="B2"/>
    </sheetView>
  </sheetViews>
  <sheetFormatPr defaultRowHeight="15" x14ac:dyDescent="0.25"/>
  <cols>
    <col min="1" max="1" width="25" style="70" bestFit="1" customWidth="1"/>
    <col min="2" max="2" width="11.375" style="70" bestFit="1" customWidth="1"/>
    <col min="3" max="9" width="10.5" style="70" bestFit="1" customWidth="1"/>
    <col min="10" max="10" width="5.875" style="70" bestFit="1" customWidth="1"/>
    <col min="11" max="11" width="9.625" style="70" bestFit="1" customWidth="1"/>
    <col min="12" max="12" width="1.875" style="70" customWidth="1"/>
    <col min="13" max="16384" width="9" style="70"/>
  </cols>
  <sheetData>
    <row r="1" spans="1:15" x14ac:dyDescent="0.25">
      <c r="A1" s="65" t="s">
        <v>87</v>
      </c>
      <c r="B1" s="98" t="s">
        <v>147</v>
      </c>
      <c r="C1" s="98" t="s">
        <v>146</v>
      </c>
      <c r="D1" s="98" t="s">
        <v>145</v>
      </c>
      <c r="E1" s="98" t="s">
        <v>131</v>
      </c>
      <c r="F1" s="98" t="s">
        <v>130</v>
      </c>
      <c r="G1" s="98" t="s">
        <v>129</v>
      </c>
      <c r="H1" s="98" t="s">
        <v>128</v>
      </c>
      <c r="I1" s="98" t="s">
        <v>127</v>
      </c>
      <c r="J1" s="51" t="s">
        <v>134</v>
      </c>
      <c r="K1" s="51" t="s">
        <v>133</v>
      </c>
      <c r="N1" s="60" t="s">
        <v>173</v>
      </c>
      <c r="O1" s="118" t="s">
        <v>188</v>
      </c>
    </row>
    <row r="2" spans="1:15" x14ac:dyDescent="0.25">
      <c r="A2" s="70" t="s">
        <v>59</v>
      </c>
      <c r="B2" s="175">
        <v>44.29530201342282</v>
      </c>
      <c r="C2" s="175">
        <v>54.193548387096783</v>
      </c>
      <c r="D2" s="175">
        <v>60.093896713615024</v>
      </c>
      <c r="E2" s="175">
        <v>64.38356164383562</v>
      </c>
      <c r="F2" s="175">
        <v>47.014925373134332</v>
      </c>
      <c r="G2" s="175">
        <v>60</v>
      </c>
      <c r="H2" s="175">
        <v>0</v>
      </c>
      <c r="I2" s="175">
        <v>37.878787878787875</v>
      </c>
      <c r="J2" s="175">
        <v>59.677419354838712</v>
      </c>
      <c r="K2" s="175">
        <v>41.304347826086953</v>
      </c>
    </row>
    <row r="3" spans="1:15" ht="15.75" thickBot="1" x14ac:dyDescent="0.3">
      <c r="A3" s="70" t="s">
        <v>60</v>
      </c>
      <c r="B3" s="175">
        <v>49.438202247191008</v>
      </c>
      <c r="C3" s="175">
        <v>44.086021505376344</v>
      </c>
      <c r="D3" s="175">
        <v>52.397260273972599</v>
      </c>
      <c r="E3" s="175">
        <v>52.380952380952387</v>
      </c>
      <c r="F3" s="175">
        <v>50.813008130081307</v>
      </c>
      <c r="G3" s="175">
        <v>42.241379310344826</v>
      </c>
      <c r="H3" s="175">
        <v>41.048034934497821</v>
      </c>
      <c r="I3" s="175">
        <v>44.642857142857146</v>
      </c>
      <c r="J3" s="175">
        <v>45.054945054945058</v>
      </c>
      <c r="K3" s="175">
        <v>41.666666666666671</v>
      </c>
    </row>
    <row r="4" spans="1:15" ht="15.75" thickBot="1" x14ac:dyDescent="0.3">
      <c r="A4" s="70" t="s">
        <v>61</v>
      </c>
      <c r="B4" s="175">
        <v>45.428571428571431</v>
      </c>
      <c r="C4" s="175">
        <v>45.283018867924532</v>
      </c>
      <c r="D4" s="175">
        <v>42.372881355932201</v>
      </c>
      <c r="E4" s="175">
        <v>38.620689655172413</v>
      </c>
      <c r="F4" s="175">
        <v>46.32352941176471</v>
      </c>
      <c r="G4" s="175">
        <v>40.54054054054054</v>
      </c>
      <c r="H4" s="175">
        <v>34.677419354838712</v>
      </c>
      <c r="I4" s="175">
        <v>32.972972972972975</v>
      </c>
      <c r="J4" s="175">
        <v>37.5</v>
      </c>
      <c r="K4" s="175">
        <v>32.631578947368425</v>
      </c>
      <c r="M4" s="99" t="s">
        <v>189</v>
      </c>
      <c r="N4" s="103"/>
    </row>
    <row r="5" spans="1:15" x14ac:dyDescent="0.25">
      <c r="A5" s="70" t="s">
        <v>62</v>
      </c>
      <c r="B5" s="175">
        <v>62.359550561797747</v>
      </c>
      <c r="C5" s="175">
        <v>61.904761904761905</v>
      </c>
      <c r="D5" s="175">
        <v>50</v>
      </c>
      <c r="E5" s="175">
        <v>48.245614035087719</v>
      </c>
      <c r="F5" s="175">
        <v>48.913043478260867</v>
      </c>
      <c r="G5" s="175">
        <v>42.528735632183903</v>
      </c>
      <c r="H5" s="175">
        <v>44.871794871794876</v>
      </c>
      <c r="I5" s="175">
        <v>23.232323232323232</v>
      </c>
      <c r="J5" s="175">
        <v>41.818181818181813</v>
      </c>
      <c r="K5" s="175">
        <v>36.666666666666664</v>
      </c>
    </row>
    <row r="6" spans="1:15" x14ac:dyDescent="0.25">
      <c r="A6" s="70" t="s">
        <v>63</v>
      </c>
      <c r="B6" s="175">
        <v>52.867830423940156</v>
      </c>
      <c r="C6" s="175">
        <v>59.504132231404959</v>
      </c>
      <c r="D6" s="175">
        <v>65.277777777777786</v>
      </c>
      <c r="E6" s="175">
        <v>65.686274509803923</v>
      </c>
      <c r="F6" s="175">
        <v>60.317460317460316</v>
      </c>
      <c r="G6" s="175">
        <v>52.72727272727272</v>
      </c>
      <c r="H6" s="175">
        <v>57.142857142857139</v>
      </c>
      <c r="I6" s="175">
        <v>45.348837209302324</v>
      </c>
      <c r="J6" s="175">
        <v>47.560975609756099</v>
      </c>
      <c r="K6" s="175">
        <v>37.234042553191486</v>
      </c>
    </row>
    <row r="7" spans="1:15" x14ac:dyDescent="0.25">
      <c r="A7" s="70" t="s">
        <v>64</v>
      </c>
      <c r="B7" s="175">
        <v>53.383458646616546</v>
      </c>
      <c r="C7" s="175">
        <v>49.122807017543856</v>
      </c>
      <c r="D7" s="175">
        <v>46.280991735537192</v>
      </c>
      <c r="E7" s="175">
        <v>44.936708860759495</v>
      </c>
      <c r="F7" s="175">
        <v>43.621399176954732</v>
      </c>
      <c r="G7" s="175">
        <v>46.931407942238266</v>
      </c>
      <c r="H7" s="175">
        <v>42.70386266094421</v>
      </c>
      <c r="I7" s="175">
        <v>40.255591054313101</v>
      </c>
      <c r="J7" s="175">
        <v>41.573033707865171</v>
      </c>
      <c r="K7" s="175">
        <v>43.684210526315795</v>
      </c>
    </row>
    <row r="8" spans="1:15" x14ac:dyDescent="0.25">
      <c r="A8" s="70" t="s">
        <v>91</v>
      </c>
      <c r="B8" s="175">
        <v>45.569620253164558</v>
      </c>
      <c r="C8" s="175">
        <v>45.454545454545453</v>
      </c>
      <c r="D8" s="175">
        <v>44.881889763779526</v>
      </c>
      <c r="E8" s="175">
        <v>47.321428571428569</v>
      </c>
      <c r="F8" s="175">
        <v>39.682539682539684</v>
      </c>
      <c r="G8" s="175">
        <v>47.037037037037038</v>
      </c>
      <c r="H8" s="175">
        <v>37.804878048780488</v>
      </c>
      <c r="I8" s="175">
        <v>41.085271317829459</v>
      </c>
      <c r="J8" s="175">
        <v>35.858585858585855</v>
      </c>
      <c r="K8" s="175">
        <v>43.147208121827411</v>
      </c>
    </row>
    <row r="9" spans="1:15" x14ac:dyDescent="0.25">
      <c r="A9" s="70" t="s">
        <v>66</v>
      </c>
      <c r="B9" s="175">
        <v>45.061728395061728</v>
      </c>
      <c r="C9" s="175">
        <v>44.554455445544555</v>
      </c>
      <c r="D9" s="175">
        <v>51.612903225806448</v>
      </c>
      <c r="E9" s="175">
        <v>47.272727272727273</v>
      </c>
      <c r="F9" s="175">
        <v>44.354838709677416</v>
      </c>
      <c r="G9" s="175">
        <v>47.692307692307693</v>
      </c>
      <c r="H9" s="175">
        <v>41.216216216216218</v>
      </c>
      <c r="I9" s="175">
        <v>36.666666666666664</v>
      </c>
      <c r="J9" s="175">
        <v>33.093525179856115</v>
      </c>
      <c r="K9" s="175">
        <v>38.461538461538467</v>
      </c>
    </row>
    <row r="10" spans="1:15" x14ac:dyDescent="0.25">
      <c r="A10" s="70" t="s">
        <v>67</v>
      </c>
      <c r="B10" s="175">
        <v>52.371541501976282</v>
      </c>
      <c r="C10" s="175">
        <v>47.516198704103672</v>
      </c>
      <c r="D10" s="175">
        <v>46.198830409356724</v>
      </c>
      <c r="E10" s="175">
        <v>41.946308724832214</v>
      </c>
      <c r="F10" s="175">
        <v>38.028169014084504</v>
      </c>
      <c r="G10" s="175">
        <v>36.697247706422019</v>
      </c>
      <c r="H10" s="175">
        <v>33.771929824561404</v>
      </c>
      <c r="I10" s="175">
        <v>40.434782608695649</v>
      </c>
      <c r="J10" s="175">
        <v>35.036496350364963</v>
      </c>
      <c r="K10" s="175">
        <v>36.507936507936506</v>
      </c>
    </row>
    <row r="11" spans="1:15" x14ac:dyDescent="0.25">
      <c r="A11" s="70" t="s">
        <v>68</v>
      </c>
      <c r="B11" s="175">
        <v>48.201438848920866</v>
      </c>
      <c r="C11" s="175">
        <v>50.709939148073026</v>
      </c>
      <c r="D11" s="175">
        <v>54.493307839388152</v>
      </c>
      <c r="E11" s="175">
        <v>50.660792951541858</v>
      </c>
      <c r="F11" s="175">
        <v>45.534407027818446</v>
      </c>
      <c r="G11" s="175">
        <v>42.458100558659218</v>
      </c>
      <c r="H11" s="175">
        <v>40.431654676258994</v>
      </c>
      <c r="I11" s="175">
        <v>42.258652094717668</v>
      </c>
      <c r="J11" s="175">
        <v>41.935483870967744</v>
      </c>
      <c r="K11" s="175">
        <v>44.29530201342282</v>
      </c>
    </row>
    <row r="12" spans="1:15" x14ac:dyDescent="0.25">
      <c r="A12" s="70" t="s">
        <v>69</v>
      </c>
      <c r="B12" s="175">
        <v>51.178781925343806</v>
      </c>
      <c r="C12" s="175">
        <v>42.823803967327891</v>
      </c>
      <c r="D12" s="175">
        <v>53.286384976525824</v>
      </c>
      <c r="E12" s="175">
        <v>48.246674727932287</v>
      </c>
      <c r="F12" s="175">
        <v>43.044906900328591</v>
      </c>
      <c r="G12" s="175">
        <v>45.93572778827977</v>
      </c>
      <c r="H12" s="175">
        <v>41.004672897196258</v>
      </c>
      <c r="I12" s="175">
        <v>42.775229357798167</v>
      </c>
      <c r="J12" s="175">
        <v>42.384887839433297</v>
      </c>
      <c r="K12" s="175">
        <v>39.070351758793969</v>
      </c>
    </row>
    <row r="13" spans="1:15" x14ac:dyDescent="0.25">
      <c r="A13" s="70" t="s">
        <v>92</v>
      </c>
      <c r="B13" s="175">
        <v>47.810218978102192</v>
      </c>
      <c r="C13" s="175">
        <v>45.806451612903224</v>
      </c>
      <c r="D13" s="175">
        <v>40.506329113924053</v>
      </c>
      <c r="E13" s="175">
        <v>31.481481481481481</v>
      </c>
      <c r="F13" s="175">
        <v>21.98581560283688</v>
      </c>
      <c r="G13" s="175">
        <v>26.428571428571431</v>
      </c>
      <c r="H13" s="175">
        <v>24.46043165467626</v>
      </c>
      <c r="I13" s="175">
        <v>21.705426356589147</v>
      </c>
      <c r="J13" s="175">
        <v>34.946236559139784</v>
      </c>
      <c r="K13" s="175">
        <v>39.175257731958766</v>
      </c>
    </row>
    <row r="14" spans="1:15" x14ac:dyDescent="0.25">
      <c r="A14" s="70" t="s">
        <v>71</v>
      </c>
      <c r="B14" s="175">
        <v>55.754475703324815</v>
      </c>
      <c r="C14" s="175">
        <v>41.513292433537835</v>
      </c>
      <c r="D14" s="175">
        <v>45.215311004784688</v>
      </c>
      <c r="E14" s="175">
        <v>38.390804597701148</v>
      </c>
      <c r="F14" s="175">
        <v>29.88826815642458</v>
      </c>
      <c r="G14" s="175">
        <v>32.905982905982903</v>
      </c>
      <c r="H14" s="175">
        <v>34.597156398104268</v>
      </c>
      <c r="I14" s="175">
        <v>32.307692307692307</v>
      </c>
      <c r="J14" s="175">
        <v>30.414746543778804</v>
      </c>
      <c r="K14" s="175">
        <v>34.722222222222221</v>
      </c>
    </row>
    <row r="15" spans="1:15" x14ac:dyDescent="0.25">
      <c r="A15" s="70" t="s">
        <v>72</v>
      </c>
      <c r="B15" s="175">
        <v>44.311377245508979</v>
      </c>
      <c r="C15" s="175">
        <v>37.654320987654323</v>
      </c>
      <c r="D15" s="175">
        <v>49.315068493150683</v>
      </c>
      <c r="E15" s="175">
        <v>40.501792114695341</v>
      </c>
      <c r="F15" s="175">
        <v>31.351351351351354</v>
      </c>
      <c r="G15" s="175">
        <v>44.725738396624472</v>
      </c>
      <c r="H15" s="175">
        <v>52.674897119341566</v>
      </c>
      <c r="I15" s="175">
        <v>37.373737373737377</v>
      </c>
      <c r="J15" s="175">
        <v>41.450777202072537</v>
      </c>
      <c r="K15" s="175">
        <v>40.677966101694921</v>
      </c>
    </row>
    <row r="16" spans="1:15" x14ac:dyDescent="0.25">
      <c r="A16" s="70" t="s">
        <v>73</v>
      </c>
      <c r="B16" s="175">
        <v>39.384116693679097</v>
      </c>
      <c r="C16" s="175">
        <v>45.774647887323944</v>
      </c>
      <c r="D16" s="175">
        <v>58.87323943661972</v>
      </c>
      <c r="E16" s="175">
        <v>46.116504854368934</v>
      </c>
      <c r="F16" s="175">
        <v>42.457231726283048</v>
      </c>
      <c r="G16" s="175">
        <v>49.575757575757571</v>
      </c>
      <c r="H16" s="175">
        <v>50.324254215304798</v>
      </c>
      <c r="I16" s="175">
        <v>46.44670050761421</v>
      </c>
      <c r="J16" s="175">
        <v>47.681159420289852</v>
      </c>
      <c r="K16" s="175">
        <v>57.926829268292678</v>
      </c>
    </row>
    <row r="17" spans="1:11" x14ac:dyDescent="0.25">
      <c r="A17" s="70" t="s">
        <v>74</v>
      </c>
      <c r="B17" s="175">
        <v>27.66798418972332</v>
      </c>
      <c r="C17" s="175">
        <v>35.567010309278352</v>
      </c>
      <c r="D17" s="175">
        <v>31.05263157894737</v>
      </c>
      <c r="E17" s="175">
        <v>20.300751879699249</v>
      </c>
      <c r="F17" s="175">
        <v>31.372549019607842</v>
      </c>
      <c r="G17" s="175">
        <v>35.714285714285715</v>
      </c>
      <c r="H17" s="175">
        <v>33.333333333333329</v>
      </c>
      <c r="I17" s="175">
        <v>32.327586206896555</v>
      </c>
      <c r="J17" s="175">
        <v>20.11173184357542</v>
      </c>
      <c r="K17" s="175">
        <v>21.82741116751269</v>
      </c>
    </row>
    <row r="18" spans="1:11" x14ac:dyDescent="0.25">
      <c r="A18" s="70" t="s">
        <v>93</v>
      </c>
      <c r="B18" s="175">
        <v>62.773722627737229</v>
      </c>
      <c r="C18" s="175">
        <v>50.318471337579616</v>
      </c>
      <c r="D18" s="175">
        <v>51.875000000000007</v>
      </c>
      <c r="E18" s="175">
        <v>52.459016393442624</v>
      </c>
      <c r="F18" s="175">
        <v>60.215053763440864</v>
      </c>
      <c r="G18" s="175">
        <v>54.330708661417326</v>
      </c>
      <c r="H18" s="175">
        <v>63.513513513513509</v>
      </c>
      <c r="I18" s="175">
        <v>53.030303030303031</v>
      </c>
      <c r="J18" s="175">
        <v>42.857142857142854</v>
      </c>
      <c r="K18" s="175">
        <v>22.857142857142858</v>
      </c>
    </row>
    <row r="19" spans="1:11" x14ac:dyDescent="0.25">
      <c r="A19" s="70" t="s">
        <v>14</v>
      </c>
      <c r="B19" s="175">
        <v>53.333333333333336</v>
      </c>
      <c r="C19" s="175">
        <v>45.017182130584196</v>
      </c>
      <c r="D19" s="175">
        <v>41.228070175438596</v>
      </c>
      <c r="E19" s="175">
        <v>37.264150943396224</v>
      </c>
      <c r="F19" s="175">
        <v>30.851063829787233</v>
      </c>
      <c r="G19" s="175">
        <v>33.609958506224068</v>
      </c>
      <c r="H19" s="175">
        <v>33.333333333333329</v>
      </c>
      <c r="I19" s="175">
        <v>33.196721311475407</v>
      </c>
      <c r="J19" s="175">
        <v>30.396475770925107</v>
      </c>
      <c r="K19" s="175">
        <v>30.152671755725191</v>
      </c>
    </row>
    <row r="20" spans="1:11" x14ac:dyDescent="0.25">
      <c r="A20" s="70" t="s">
        <v>76</v>
      </c>
      <c r="B20" s="175">
        <v>38.064516129032256</v>
      </c>
      <c r="C20" s="175">
        <v>52.702702702702695</v>
      </c>
      <c r="D20" s="175">
        <v>52.173913043478258</v>
      </c>
      <c r="E20" s="175">
        <v>46.666666666666664</v>
      </c>
      <c r="F20" s="175">
        <v>34.545454545454547</v>
      </c>
      <c r="G20" s="175">
        <v>40.54054054054054</v>
      </c>
      <c r="H20" s="175">
        <v>30.463576158940398</v>
      </c>
      <c r="I20" s="175">
        <v>32.330827067669169</v>
      </c>
      <c r="J20" s="175">
        <v>26.056338028169012</v>
      </c>
      <c r="K20" s="175">
        <v>15.068493150684931</v>
      </c>
    </row>
    <row r="21" spans="1:11" x14ac:dyDescent="0.25">
      <c r="A21" s="70" t="s">
        <v>77</v>
      </c>
      <c r="B21" s="175">
        <v>51.02639296187683</v>
      </c>
      <c r="C21" s="175">
        <v>40.963855421686745</v>
      </c>
      <c r="D21" s="175">
        <v>43.577981651376149</v>
      </c>
      <c r="E21" s="175">
        <v>40.555555555555557</v>
      </c>
      <c r="F21" s="175">
        <v>39.772727272727273</v>
      </c>
      <c r="G21" s="175">
        <v>46.073298429319372</v>
      </c>
      <c r="H21" s="175">
        <v>42.328042328042329</v>
      </c>
      <c r="I21" s="175">
        <v>39.285714285714285</v>
      </c>
      <c r="J21" s="175">
        <v>40.476190476190474</v>
      </c>
      <c r="K21" s="175">
        <v>40.495867768595041</v>
      </c>
    </row>
    <row r="22" spans="1:11" x14ac:dyDescent="0.25">
      <c r="A22" s="70" t="s">
        <v>15</v>
      </c>
      <c r="B22" s="175">
        <v>44.897959183673471</v>
      </c>
      <c r="C22" s="175">
        <v>46.496815286624205</v>
      </c>
      <c r="D22" s="175">
        <v>54.744525547445257</v>
      </c>
      <c r="E22" s="175">
        <v>42.068965517241381</v>
      </c>
      <c r="F22" s="175">
        <v>39.506172839506171</v>
      </c>
      <c r="G22" s="175">
        <v>54.700854700854705</v>
      </c>
      <c r="H22" s="175">
        <v>41.666666666666671</v>
      </c>
      <c r="I22" s="175">
        <v>40</v>
      </c>
      <c r="J22" s="175">
        <v>41.764705882352942</v>
      </c>
      <c r="K22" s="175">
        <v>44.642857142857146</v>
      </c>
    </row>
    <row r="23" spans="1:11" x14ac:dyDescent="0.25">
      <c r="A23" s="70" t="s">
        <v>78</v>
      </c>
      <c r="B23" s="175">
        <v>37.595907928388748</v>
      </c>
      <c r="C23" s="175">
        <v>45.585585585585584</v>
      </c>
      <c r="D23" s="175">
        <v>43.772241992882563</v>
      </c>
      <c r="E23" s="175">
        <v>45.322245322245323</v>
      </c>
      <c r="F23" s="175">
        <v>32.747252747252745</v>
      </c>
      <c r="G23" s="175">
        <v>40.039447731755423</v>
      </c>
      <c r="H23" s="175">
        <v>47.534516765285993</v>
      </c>
      <c r="I23" s="175">
        <v>48.625792811839325</v>
      </c>
      <c r="J23" s="175">
        <v>35.675675675675677</v>
      </c>
      <c r="K23" s="175">
        <v>42.990654205607477</v>
      </c>
    </row>
    <row r="24" spans="1:11" x14ac:dyDescent="0.25">
      <c r="A24" s="70" t="s">
        <v>94</v>
      </c>
      <c r="B24" s="175" t="s">
        <v>17</v>
      </c>
      <c r="C24" s="175" t="s">
        <v>17</v>
      </c>
      <c r="D24" s="175" t="s">
        <v>17</v>
      </c>
      <c r="E24" s="175" t="s">
        <v>17</v>
      </c>
      <c r="F24" s="175" t="s">
        <v>17</v>
      </c>
      <c r="G24" s="175" t="s">
        <v>17</v>
      </c>
      <c r="H24" s="175" t="s">
        <v>17</v>
      </c>
      <c r="I24" s="175" t="s">
        <v>17</v>
      </c>
      <c r="J24" s="175" t="s">
        <v>17</v>
      </c>
      <c r="K24" s="175" t="s">
        <v>17</v>
      </c>
    </row>
    <row r="25" spans="1:11" x14ac:dyDescent="0.25">
      <c r="A25" s="70" t="s">
        <v>95</v>
      </c>
      <c r="B25" s="175" t="s">
        <v>17</v>
      </c>
      <c r="C25" s="175" t="s">
        <v>17</v>
      </c>
      <c r="D25" s="175" t="s">
        <v>17</v>
      </c>
      <c r="E25" s="175" t="s">
        <v>17</v>
      </c>
      <c r="F25" s="175" t="s">
        <v>17</v>
      </c>
      <c r="G25" s="175" t="s">
        <v>17</v>
      </c>
      <c r="H25" s="175" t="s">
        <v>17</v>
      </c>
      <c r="I25" s="175" t="s">
        <v>17</v>
      </c>
      <c r="J25" s="175" t="s">
        <v>17</v>
      </c>
      <c r="K25" s="175" t="s">
        <v>17</v>
      </c>
    </row>
    <row r="26" spans="1:11" x14ac:dyDescent="0.25">
      <c r="A26" s="70" t="s">
        <v>96</v>
      </c>
      <c r="B26" s="175" t="s">
        <v>17</v>
      </c>
      <c r="C26" s="175" t="s">
        <v>17</v>
      </c>
      <c r="D26" s="175" t="s">
        <v>17</v>
      </c>
      <c r="E26" s="175" t="s">
        <v>17</v>
      </c>
      <c r="F26" s="175" t="s">
        <v>17</v>
      </c>
      <c r="G26" s="175" t="s">
        <v>17</v>
      </c>
      <c r="H26" s="175" t="s">
        <v>17</v>
      </c>
      <c r="I26" s="175" t="s">
        <v>17</v>
      </c>
      <c r="J26" s="175" t="s">
        <v>17</v>
      </c>
      <c r="K26" s="175" t="s">
        <v>17</v>
      </c>
    </row>
    <row r="27" spans="1:11" x14ac:dyDescent="0.25">
      <c r="A27" s="70" t="s">
        <v>97</v>
      </c>
      <c r="B27" s="175" t="s">
        <v>17</v>
      </c>
      <c r="C27" s="175" t="s">
        <v>17</v>
      </c>
      <c r="D27" s="175" t="s">
        <v>17</v>
      </c>
      <c r="E27" s="175" t="s">
        <v>17</v>
      </c>
      <c r="F27" s="175" t="s">
        <v>17</v>
      </c>
      <c r="G27" s="175" t="s">
        <v>17</v>
      </c>
      <c r="H27" s="175" t="s">
        <v>17</v>
      </c>
      <c r="I27" s="175" t="s">
        <v>17</v>
      </c>
      <c r="J27" s="175" t="s">
        <v>17</v>
      </c>
      <c r="K27" s="175" t="s">
        <v>17</v>
      </c>
    </row>
    <row r="28" spans="1:11" x14ac:dyDescent="0.25">
      <c r="A28" s="70" t="s">
        <v>98</v>
      </c>
      <c r="B28" s="175" t="s">
        <v>17</v>
      </c>
      <c r="C28" s="175" t="s">
        <v>17</v>
      </c>
      <c r="D28" s="175" t="s">
        <v>17</v>
      </c>
      <c r="E28" s="175" t="s">
        <v>17</v>
      </c>
      <c r="F28" s="175" t="s">
        <v>17</v>
      </c>
      <c r="G28" s="175" t="s">
        <v>17</v>
      </c>
      <c r="H28" s="175" t="s">
        <v>17</v>
      </c>
      <c r="I28" s="175" t="s">
        <v>17</v>
      </c>
      <c r="J28" s="175" t="s">
        <v>17</v>
      </c>
      <c r="K28" s="175" t="s">
        <v>17</v>
      </c>
    </row>
    <row r="29" spans="1:11" x14ac:dyDescent="0.25">
      <c r="A29" s="70" t="s">
        <v>99</v>
      </c>
      <c r="B29" s="175" t="s">
        <v>17</v>
      </c>
      <c r="C29" s="175" t="s">
        <v>17</v>
      </c>
      <c r="D29" s="175" t="s">
        <v>17</v>
      </c>
      <c r="E29" s="175" t="s">
        <v>17</v>
      </c>
      <c r="F29" s="175" t="s">
        <v>17</v>
      </c>
      <c r="G29" s="175" t="s">
        <v>17</v>
      </c>
      <c r="H29" s="175" t="s">
        <v>17</v>
      </c>
      <c r="I29" s="175" t="s">
        <v>17</v>
      </c>
      <c r="J29" s="175" t="s">
        <v>17</v>
      </c>
      <c r="K29" s="175" t="s">
        <v>17</v>
      </c>
    </row>
    <row r="30" spans="1:11" x14ac:dyDescent="0.25">
      <c r="A30" s="70" t="s">
        <v>116</v>
      </c>
      <c r="B30" s="175" t="s">
        <v>17</v>
      </c>
      <c r="C30" s="175" t="s">
        <v>17</v>
      </c>
      <c r="D30" s="175" t="s">
        <v>17</v>
      </c>
      <c r="E30" s="175" t="s">
        <v>17</v>
      </c>
      <c r="F30" s="175" t="s">
        <v>17</v>
      </c>
      <c r="G30" s="175" t="s">
        <v>17</v>
      </c>
      <c r="H30" s="175" t="s">
        <v>17</v>
      </c>
      <c r="I30" s="175" t="s">
        <v>17</v>
      </c>
      <c r="J30" s="175" t="s">
        <v>17</v>
      </c>
      <c r="K30" s="175" t="s">
        <v>17</v>
      </c>
    </row>
    <row r="31" spans="1:11" x14ac:dyDescent="0.25">
      <c r="A31" s="70" t="s">
        <v>117</v>
      </c>
      <c r="B31" s="175">
        <v>48.342081679682494</v>
      </c>
      <c r="C31" s="175">
        <v>46.25110261687739</v>
      </c>
      <c r="D31" s="175">
        <v>49.81938118423119</v>
      </c>
      <c r="E31" s="175">
        <v>45.158540743266279</v>
      </c>
      <c r="F31" s="175">
        <v>40.546369518332135</v>
      </c>
      <c r="G31" s="175">
        <v>43.829923273657286</v>
      </c>
      <c r="H31" s="175">
        <v>41.12952731737262</v>
      </c>
      <c r="I31" s="175">
        <v>40.490162236796685</v>
      </c>
      <c r="J31" s="175">
        <v>39.433040078201373</v>
      </c>
      <c r="K31" s="175">
        <v>40.978110826267006</v>
      </c>
    </row>
  </sheetData>
  <conditionalFormatting sqref="N1">
    <cfRule type="cellIs" dxfId="73" priority="2" operator="equal">
      <formula>TRUE</formula>
    </cfRule>
  </conditionalFormatting>
  <conditionalFormatting sqref="B2:K31">
    <cfRule type="cellIs" dxfId="72" priority="1" operator="equal">
      <formula>TRUE</formula>
    </cfRule>
  </conditionalFormatting>
  <hyperlinks>
    <hyperlink ref="O1" r:id="rId1" display="\\ryt6bsrvfil0001\observatory\Health Intelligence\Information resources\Information products\Maternal&amp;ChildPathfinder\REY Wales 2015\Interactive Spreadsheet\Data files\20151214_homelessness_InteractiveSpreadsheet_GJ_v1a.xlsx"/>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sheetPr>
  <dimension ref="A1:L31"/>
  <sheetViews>
    <sheetView zoomScaleNormal="100" workbookViewId="0">
      <pane ySplit="1" topLeftCell="A2" activePane="bottomLeft" state="frozen"/>
      <selection activeCell="J35" sqref="J35"/>
      <selection pane="bottomLeft" activeCell="B26" sqref="B26"/>
    </sheetView>
  </sheetViews>
  <sheetFormatPr defaultRowHeight="15" x14ac:dyDescent="0.25"/>
  <cols>
    <col min="1" max="1" width="25.125" style="55" bestFit="1" customWidth="1"/>
    <col min="2" max="7" width="9" style="55"/>
    <col min="8" max="8" width="9.375" style="55" bestFit="1" customWidth="1"/>
    <col min="9" max="9" width="10.125" style="55" bestFit="1" customWidth="1"/>
    <col min="10" max="16384" width="9" style="55"/>
  </cols>
  <sheetData>
    <row r="1" spans="1:12" x14ac:dyDescent="0.25">
      <c r="A1" s="206" t="s">
        <v>87</v>
      </c>
      <c r="B1" s="206" t="s">
        <v>88</v>
      </c>
      <c r="C1" s="206" t="s">
        <v>12</v>
      </c>
      <c r="D1" s="206" t="s">
        <v>18</v>
      </c>
      <c r="E1" s="206" t="s">
        <v>19</v>
      </c>
      <c r="F1" s="207" t="s">
        <v>28</v>
      </c>
      <c r="G1" s="207" t="s">
        <v>27</v>
      </c>
      <c r="H1" s="206" t="s">
        <v>89</v>
      </c>
      <c r="I1" s="208" t="s">
        <v>90</v>
      </c>
      <c r="K1" s="60" t="s">
        <v>173</v>
      </c>
      <c r="L1" s="116" t="s">
        <v>174</v>
      </c>
    </row>
    <row r="2" spans="1:12" x14ac:dyDescent="0.25">
      <c r="A2" s="210" t="s">
        <v>59</v>
      </c>
      <c r="B2" s="211">
        <v>129</v>
      </c>
      <c r="C2" s="212">
        <v>204.63197969543145</v>
      </c>
      <c r="D2" s="212">
        <v>170.84244810352621</v>
      </c>
      <c r="E2" s="212">
        <v>243.19136791234629</v>
      </c>
      <c r="F2" s="212">
        <v>1415</v>
      </c>
      <c r="G2" s="212">
        <v>221.70690816790184</v>
      </c>
      <c r="H2" s="212">
        <v>283.48373203895756</v>
      </c>
      <c r="I2" s="209" t="s">
        <v>56</v>
      </c>
    </row>
    <row r="3" spans="1:12" x14ac:dyDescent="0.25">
      <c r="A3" s="210" t="s">
        <v>60</v>
      </c>
      <c r="B3" s="211">
        <v>276</v>
      </c>
      <c r="C3" s="212">
        <v>254.40132731127292</v>
      </c>
      <c r="D3" s="212">
        <v>225.27277579257179</v>
      </c>
      <c r="E3" s="212">
        <v>286.27643218278439</v>
      </c>
      <c r="F3" s="212">
        <v>1415</v>
      </c>
      <c r="G3" s="212">
        <v>221.70690816790184</v>
      </c>
      <c r="H3" s="212">
        <v>283.48373203895756</v>
      </c>
      <c r="I3" s="209" t="s">
        <v>20</v>
      </c>
    </row>
    <row r="4" spans="1:12" x14ac:dyDescent="0.25">
      <c r="A4" s="210" t="s">
        <v>61</v>
      </c>
      <c r="B4" s="211">
        <v>244</v>
      </c>
      <c r="C4" s="212">
        <v>259.07836058611173</v>
      </c>
      <c r="D4" s="212">
        <v>227.58995675349954</v>
      </c>
      <c r="E4" s="212">
        <v>293.73460676502145</v>
      </c>
      <c r="F4" s="212">
        <v>1415</v>
      </c>
      <c r="G4" s="212">
        <v>221.70690816790184</v>
      </c>
      <c r="H4" s="212">
        <v>283.48373203895756</v>
      </c>
      <c r="I4" s="209" t="s">
        <v>20</v>
      </c>
    </row>
    <row r="5" spans="1:12" x14ac:dyDescent="0.25">
      <c r="A5" s="210" t="s">
        <v>62</v>
      </c>
      <c r="B5" s="211">
        <v>193</v>
      </c>
      <c r="C5" s="212">
        <v>222.9152229152229</v>
      </c>
      <c r="D5" s="212">
        <v>192.57473987142336</v>
      </c>
      <c r="E5" s="212">
        <v>256.7106040924935</v>
      </c>
      <c r="F5" s="212">
        <v>1415</v>
      </c>
      <c r="G5" s="212">
        <v>221.70690816790184</v>
      </c>
      <c r="H5" s="212">
        <v>283.48373203895756</v>
      </c>
      <c r="I5" s="209" t="s">
        <v>56</v>
      </c>
    </row>
    <row r="6" spans="1:12" x14ac:dyDescent="0.25">
      <c r="A6" s="210" t="s">
        <v>63</v>
      </c>
      <c r="B6" s="211">
        <v>255</v>
      </c>
      <c r="C6" s="212">
        <v>175.65612729902873</v>
      </c>
      <c r="D6" s="212">
        <v>154.75767027041687</v>
      </c>
      <c r="E6" s="212">
        <v>198.60880347179167</v>
      </c>
      <c r="F6" s="212">
        <v>1415</v>
      </c>
      <c r="G6" s="212">
        <v>221.70690816790184</v>
      </c>
      <c r="H6" s="212">
        <v>283.48373203895756</v>
      </c>
      <c r="I6" s="209" t="s">
        <v>56</v>
      </c>
    </row>
    <row r="7" spans="1:12" x14ac:dyDescent="0.25">
      <c r="A7" s="210" t="s">
        <v>64</v>
      </c>
      <c r="B7" s="211">
        <v>318</v>
      </c>
      <c r="C7" s="212">
        <v>225.90040491582013</v>
      </c>
      <c r="D7" s="212">
        <v>201.75363584552889</v>
      </c>
      <c r="E7" s="212">
        <v>252.16105658521261</v>
      </c>
      <c r="F7" s="212">
        <v>1415</v>
      </c>
      <c r="G7" s="212">
        <v>221.70690816790184</v>
      </c>
      <c r="H7" s="212">
        <v>283.48373203895756</v>
      </c>
      <c r="I7" s="209" t="s">
        <v>56</v>
      </c>
    </row>
    <row r="8" spans="1:12" x14ac:dyDescent="0.25">
      <c r="A8" s="210" t="s">
        <v>91</v>
      </c>
      <c r="B8" s="211">
        <v>223</v>
      </c>
      <c r="C8" s="212">
        <v>211.75576868293609</v>
      </c>
      <c r="D8" s="212">
        <v>184.87452125608826</v>
      </c>
      <c r="E8" s="212">
        <v>241.47278882566491</v>
      </c>
      <c r="F8" s="212">
        <v>223</v>
      </c>
      <c r="G8" s="212">
        <v>211.75576868293609</v>
      </c>
      <c r="H8" s="212">
        <v>283.48373203895756</v>
      </c>
      <c r="I8" s="209" t="s">
        <v>56</v>
      </c>
    </row>
    <row r="9" spans="1:12" x14ac:dyDescent="0.25">
      <c r="A9" s="210" t="s">
        <v>66</v>
      </c>
      <c r="B9" s="211">
        <v>156</v>
      </c>
      <c r="C9" s="212">
        <v>287.61061946902652</v>
      </c>
      <c r="D9" s="212">
        <v>244.24780207647177</v>
      </c>
      <c r="E9" s="212">
        <v>336.50282007529069</v>
      </c>
      <c r="F9" s="212">
        <v>703</v>
      </c>
      <c r="G9" s="212">
        <v>214.42078936131276</v>
      </c>
      <c r="H9" s="212">
        <v>283.48373203895756</v>
      </c>
      <c r="I9" s="209" t="s">
        <v>20</v>
      </c>
    </row>
    <row r="10" spans="1:12" x14ac:dyDescent="0.25">
      <c r="A10" s="210" t="s">
        <v>67</v>
      </c>
      <c r="B10" s="211">
        <v>141</v>
      </c>
      <c r="C10" s="212">
        <v>130.1218161683278</v>
      </c>
      <c r="D10" s="212">
        <v>109.52998293595947</v>
      </c>
      <c r="E10" s="212">
        <v>153.4851380252062</v>
      </c>
      <c r="F10" s="212">
        <v>703</v>
      </c>
      <c r="G10" s="212">
        <v>214.42078936131276</v>
      </c>
      <c r="H10" s="212">
        <v>283.48373203895756</v>
      </c>
      <c r="I10" s="209" t="s">
        <v>56</v>
      </c>
    </row>
    <row r="11" spans="1:12" x14ac:dyDescent="0.25">
      <c r="A11" s="210" t="s">
        <v>68</v>
      </c>
      <c r="B11" s="211">
        <v>406</v>
      </c>
      <c r="C11" s="212">
        <v>245.67348420670459</v>
      </c>
      <c r="D11" s="212">
        <v>222.35719127917503</v>
      </c>
      <c r="E11" s="212">
        <v>270.78658620573083</v>
      </c>
      <c r="F11" s="212">
        <v>703</v>
      </c>
      <c r="G11" s="212">
        <v>214.42078936131276</v>
      </c>
      <c r="H11" s="212">
        <v>283.48373203895756</v>
      </c>
      <c r="I11" s="209" t="s">
        <v>56</v>
      </c>
    </row>
    <row r="12" spans="1:12" x14ac:dyDescent="0.25">
      <c r="A12" s="210" t="s">
        <v>69</v>
      </c>
      <c r="B12" s="211">
        <v>722</v>
      </c>
      <c r="C12" s="212">
        <v>342.40728445414015</v>
      </c>
      <c r="D12" s="212">
        <v>317.8863164835559</v>
      </c>
      <c r="E12" s="212">
        <v>368.33072762316942</v>
      </c>
      <c r="F12" s="212">
        <v>1734</v>
      </c>
      <c r="G12" s="212">
        <v>375.30030517498864</v>
      </c>
      <c r="H12" s="212">
        <v>283.48373203895756</v>
      </c>
      <c r="I12" s="209" t="s">
        <v>55</v>
      </c>
    </row>
    <row r="13" spans="1:12" x14ac:dyDescent="0.25">
      <c r="A13" s="210" t="s">
        <v>92</v>
      </c>
      <c r="B13" s="211">
        <v>516</v>
      </c>
      <c r="C13" s="212">
        <v>419.81938003417133</v>
      </c>
      <c r="D13" s="212">
        <v>384.37699013011627</v>
      </c>
      <c r="E13" s="212">
        <v>457.67322646126127</v>
      </c>
      <c r="F13" s="212">
        <v>1734</v>
      </c>
      <c r="G13" s="212">
        <v>375.30030517498864</v>
      </c>
      <c r="H13" s="212">
        <v>283.48373203895756</v>
      </c>
      <c r="I13" s="209" t="s">
        <v>55</v>
      </c>
    </row>
    <row r="14" spans="1:12" x14ac:dyDescent="0.25">
      <c r="A14" s="210" t="s">
        <v>71</v>
      </c>
      <c r="B14" s="211">
        <v>496</v>
      </c>
      <c r="C14" s="212">
        <v>386.71448619990645</v>
      </c>
      <c r="D14" s="212">
        <v>353.42985139202602</v>
      </c>
      <c r="E14" s="212">
        <v>422.31066095963803</v>
      </c>
      <c r="F14" s="212">
        <v>1734</v>
      </c>
      <c r="G14" s="212">
        <v>375.30030517498864</v>
      </c>
      <c r="H14" s="212">
        <v>283.48373203895756</v>
      </c>
      <c r="I14" s="209" t="s">
        <v>55</v>
      </c>
    </row>
    <row r="15" spans="1:12" x14ac:dyDescent="0.25">
      <c r="A15" s="210" t="s">
        <v>72</v>
      </c>
      <c r="B15" s="211">
        <v>213</v>
      </c>
      <c r="C15" s="212">
        <v>180.08116334122423</v>
      </c>
      <c r="D15" s="212">
        <v>156.70877725914798</v>
      </c>
      <c r="E15" s="212">
        <v>205.9796483962821</v>
      </c>
      <c r="F15" s="212">
        <v>1106</v>
      </c>
      <c r="G15" s="212">
        <v>232.40664859526362</v>
      </c>
      <c r="H15" s="212">
        <v>283.48373203895756</v>
      </c>
      <c r="I15" s="209" t="s">
        <v>56</v>
      </c>
    </row>
    <row r="16" spans="1:12" x14ac:dyDescent="0.25">
      <c r="A16" s="210" t="s">
        <v>73</v>
      </c>
      <c r="B16" s="211">
        <v>893</v>
      </c>
      <c r="C16" s="212">
        <v>249.71337490562343</v>
      </c>
      <c r="D16" s="212">
        <v>233.60351025806406</v>
      </c>
      <c r="E16" s="212">
        <v>266.6491631218048</v>
      </c>
      <c r="F16" s="212">
        <v>1106</v>
      </c>
      <c r="G16" s="212">
        <v>232.40664859526362</v>
      </c>
      <c r="H16" s="212">
        <v>283.48373203895756</v>
      </c>
      <c r="I16" s="209" t="s">
        <v>56</v>
      </c>
    </row>
    <row r="17" spans="1:9" x14ac:dyDescent="0.25">
      <c r="A17" s="210" t="s">
        <v>74</v>
      </c>
      <c r="B17" s="211">
        <v>971</v>
      </c>
      <c r="C17" s="212">
        <v>420.76526411578629</v>
      </c>
      <c r="D17" s="212">
        <v>394.71555623024625</v>
      </c>
      <c r="E17" s="212">
        <v>448.0942724318715</v>
      </c>
      <c r="F17" s="212">
        <v>1232</v>
      </c>
      <c r="G17" s="212">
        <v>426.66666666666663</v>
      </c>
      <c r="H17" s="212">
        <v>283.48373203895756</v>
      </c>
      <c r="I17" s="209" t="s">
        <v>55</v>
      </c>
    </row>
    <row r="18" spans="1:9" x14ac:dyDescent="0.25">
      <c r="A18" s="210" t="s">
        <v>93</v>
      </c>
      <c r="B18" s="211">
        <v>261</v>
      </c>
      <c r="C18" s="212">
        <v>450.15522593997929</v>
      </c>
      <c r="D18" s="212">
        <v>397.19839760960519</v>
      </c>
      <c r="E18" s="212">
        <v>508.25417652678129</v>
      </c>
      <c r="F18" s="212">
        <v>1232</v>
      </c>
      <c r="G18" s="212">
        <v>426.66666666666663</v>
      </c>
      <c r="H18" s="212">
        <v>283.48373203895756</v>
      </c>
      <c r="I18" s="209" t="s">
        <v>55</v>
      </c>
    </row>
    <row r="19" spans="1:9" x14ac:dyDescent="0.25">
      <c r="A19" s="210" t="s">
        <v>14</v>
      </c>
      <c r="B19" s="211">
        <v>534</v>
      </c>
      <c r="C19" s="212">
        <v>304.16951469583046</v>
      </c>
      <c r="D19" s="212">
        <v>278.91766778736496</v>
      </c>
      <c r="E19" s="212">
        <v>331.10921129208464</v>
      </c>
      <c r="F19" s="212">
        <v>1670</v>
      </c>
      <c r="G19" s="212">
        <v>301.85814474730677</v>
      </c>
      <c r="H19" s="212">
        <v>283.48373203895756</v>
      </c>
      <c r="I19" s="209" t="s">
        <v>20</v>
      </c>
    </row>
    <row r="20" spans="1:9" x14ac:dyDescent="0.25">
      <c r="A20" s="210" t="s">
        <v>76</v>
      </c>
      <c r="B20" s="211">
        <v>270</v>
      </c>
      <c r="C20" s="212">
        <v>422.20484753713839</v>
      </c>
      <c r="D20" s="212">
        <v>373.34529103783609</v>
      </c>
      <c r="E20" s="212">
        <v>475.72489782796328</v>
      </c>
      <c r="F20" s="212">
        <v>1670</v>
      </c>
      <c r="G20" s="212">
        <v>301.85814474730677</v>
      </c>
      <c r="H20" s="212">
        <v>283.48373203895756</v>
      </c>
      <c r="I20" s="209" t="s">
        <v>55</v>
      </c>
    </row>
    <row r="21" spans="1:9" x14ac:dyDescent="0.25">
      <c r="A21" s="210" t="s">
        <v>77</v>
      </c>
      <c r="B21" s="211">
        <v>360</v>
      </c>
      <c r="C21" s="212">
        <v>413.17571444967291</v>
      </c>
      <c r="D21" s="212">
        <v>371.59648194240771</v>
      </c>
      <c r="E21" s="212">
        <v>458.16641799609778</v>
      </c>
      <c r="F21" s="212">
        <v>1670</v>
      </c>
      <c r="G21" s="212">
        <v>301.85814474730677</v>
      </c>
      <c r="H21" s="212">
        <v>283.48373203895756</v>
      </c>
      <c r="I21" s="209" t="s">
        <v>55</v>
      </c>
    </row>
    <row r="22" spans="1:9" x14ac:dyDescent="0.25">
      <c r="A22" s="210" t="s">
        <v>15</v>
      </c>
      <c r="B22" s="211">
        <v>112</v>
      </c>
      <c r="C22" s="212">
        <v>150.13404825737265</v>
      </c>
      <c r="D22" s="212">
        <v>123.61623287031315</v>
      </c>
      <c r="E22" s="212">
        <v>180.69099972246639</v>
      </c>
      <c r="F22" s="212">
        <v>1670</v>
      </c>
      <c r="G22" s="212">
        <v>301.85814474730677</v>
      </c>
      <c r="H22" s="212">
        <v>283.48373203895756</v>
      </c>
      <c r="I22" s="209" t="s">
        <v>56</v>
      </c>
    </row>
    <row r="23" spans="1:9" x14ac:dyDescent="0.25">
      <c r="A23" s="210" t="s">
        <v>78</v>
      </c>
      <c r="B23" s="211">
        <v>394</v>
      </c>
      <c r="C23" s="212">
        <v>259.21052631578948</v>
      </c>
      <c r="D23" s="212">
        <v>234.24704660992941</v>
      </c>
      <c r="E23" s="212">
        <v>286.12804575797998</v>
      </c>
      <c r="F23" s="212">
        <v>1670</v>
      </c>
      <c r="G23" s="212">
        <v>301.85814474730677</v>
      </c>
      <c r="H23" s="212">
        <v>283.48373203895756</v>
      </c>
      <c r="I23" s="209" t="s">
        <v>20</v>
      </c>
    </row>
    <row r="24" spans="1:9" x14ac:dyDescent="0.25">
      <c r="A24" s="210" t="s">
        <v>94</v>
      </c>
      <c r="B24" s="211">
        <v>1415</v>
      </c>
      <c r="C24" s="212">
        <v>221.70690816790184</v>
      </c>
      <c r="D24" s="212">
        <v>210.30538958286016</v>
      </c>
      <c r="E24" s="212">
        <v>233.57014867228563</v>
      </c>
      <c r="F24" s="212">
        <v>1415</v>
      </c>
      <c r="G24" s="212">
        <v>221.70690816790184</v>
      </c>
      <c r="H24" s="212">
        <v>283.48373203895756</v>
      </c>
      <c r="I24" s="209" t="s">
        <v>56</v>
      </c>
    </row>
    <row r="25" spans="1:9" x14ac:dyDescent="0.25">
      <c r="A25" s="210" t="s">
        <v>95</v>
      </c>
      <c r="B25" s="211">
        <v>703</v>
      </c>
      <c r="C25" s="212">
        <v>214.42078936131276</v>
      </c>
      <c r="D25" s="212">
        <v>198.86313412811367</v>
      </c>
      <c r="E25" s="212">
        <v>230.88058217311433</v>
      </c>
      <c r="F25" s="212">
        <v>703</v>
      </c>
      <c r="G25" s="212">
        <v>214.42078936131276</v>
      </c>
      <c r="H25" s="212">
        <v>283.48373203895756</v>
      </c>
      <c r="I25" s="209" t="s">
        <v>56</v>
      </c>
    </row>
    <row r="26" spans="1:9" x14ac:dyDescent="0.25">
      <c r="A26" s="210" t="s">
        <v>96</v>
      </c>
      <c r="B26" s="211">
        <v>223</v>
      </c>
      <c r="C26" s="212">
        <v>211.75576868293609</v>
      </c>
      <c r="D26" s="212">
        <v>184.87452125608826</v>
      </c>
      <c r="E26" s="212">
        <v>241.47278882566491</v>
      </c>
      <c r="F26" s="212">
        <v>223</v>
      </c>
      <c r="G26" s="212">
        <v>211.75576868293609</v>
      </c>
      <c r="H26" s="212">
        <v>283.48373203895756</v>
      </c>
      <c r="I26" s="209" t="s">
        <v>56</v>
      </c>
    </row>
    <row r="27" spans="1:9" x14ac:dyDescent="0.25">
      <c r="A27" s="210" t="s">
        <v>97</v>
      </c>
      <c r="B27" s="211">
        <v>1734</v>
      </c>
      <c r="C27" s="212">
        <v>375.30030517498864</v>
      </c>
      <c r="D27" s="212">
        <v>357.84330060179303</v>
      </c>
      <c r="E27" s="212">
        <v>393.39456943286388</v>
      </c>
      <c r="F27" s="212">
        <v>1734</v>
      </c>
      <c r="G27" s="212">
        <v>375.30030517498864</v>
      </c>
      <c r="H27" s="212">
        <v>283.48373203895756</v>
      </c>
      <c r="I27" s="209" t="s">
        <v>55</v>
      </c>
    </row>
    <row r="28" spans="1:9" x14ac:dyDescent="0.25">
      <c r="A28" s="210" t="s">
        <v>98</v>
      </c>
      <c r="B28" s="211">
        <v>1232</v>
      </c>
      <c r="C28" s="212">
        <v>426.66666666666663</v>
      </c>
      <c r="D28" s="212">
        <v>403.17391487544455</v>
      </c>
      <c r="E28" s="212">
        <v>451.18061834633119</v>
      </c>
      <c r="F28" s="212">
        <v>1232</v>
      </c>
      <c r="G28" s="212">
        <v>426.66666666666663</v>
      </c>
      <c r="H28" s="212">
        <v>283.48373203895756</v>
      </c>
      <c r="I28" s="209" t="s">
        <v>55</v>
      </c>
    </row>
    <row r="29" spans="1:9" x14ac:dyDescent="0.25">
      <c r="A29" s="210" t="s">
        <v>99</v>
      </c>
      <c r="B29" s="211">
        <v>1106</v>
      </c>
      <c r="C29" s="212">
        <v>232.40664859526362</v>
      </c>
      <c r="D29" s="212">
        <v>218.91140947248348</v>
      </c>
      <c r="E29" s="212">
        <v>246.52183375521378</v>
      </c>
      <c r="F29" s="212">
        <v>1106</v>
      </c>
      <c r="G29" s="212">
        <v>232.40664859526362</v>
      </c>
      <c r="H29" s="212">
        <v>283.48373203895756</v>
      </c>
      <c r="I29" s="209" t="s">
        <v>56</v>
      </c>
    </row>
    <row r="30" spans="1:9" x14ac:dyDescent="0.25">
      <c r="A30" s="210" t="s">
        <v>100</v>
      </c>
      <c r="B30" s="211">
        <v>1670</v>
      </c>
      <c r="C30" s="212">
        <v>301.85814474730677</v>
      </c>
      <c r="D30" s="212">
        <v>287.55400158566374</v>
      </c>
      <c r="E30" s="212">
        <v>316.69456638511332</v>
      </c>
      <c r="F30" s="212">
        <v>1670</v>
      </c>
      <c r="G30" s="212">
        <v>301.85814474730677</v>
      </c>
      <c r="H30" s="212">
        <v>283.48373203895756</v>
      </c>
      <c r="I30" s="209" t="s">
        <v>55</v>
      </c>
    </row>
    <row r="31" spans="1:9" x14ac:dyDescent="0.25">
      <c r="A31" s="210" t="s">
        <v>13</v>
      </c>
      <c r="B31" s="211">
        <v>8083</v>
      </c>
      <c r="C31" s="212">
        <v>283.48373203895756</v>
      </c>
      <c r="D31" s="212">
        <v>277.33728034971176</v>
      </c>
      <c r="E31" s="212">
        <v>289.73300313389404</v>
      </c>
      <c r="F31" s="212">
        <v>8083</v>
      </c>
      <c r="G31" s="212">
        <v>283.48373203895756</v>
      </c>
      <c r="H31" s="212">
        <v>283.48373203895756</v>
      </c>
      <c r="I31" s="209" t="s">
        <v>20</v>
      </c>
    </row>
  </sheetData>
  <conditionalFormatting sqref="A2:A31">
    <cfRule type="cellIs" dxfId="71" priority="4" operator="equal">
      <formula>TRUE</formula>
    </cfRule>
  </conditionalFormatting>
  <conditionalFormatting sqref="F2:G31">
    <cfRule type="cellIs" dxfId="70" priority="3" operator="equal">
      <formula>TRUE</formula>
    </cfRule>
  </conditionalFormatting>
  <conditionalFormatting sqref="K1">
    <cfRule type="cellIs" dxfId="69" priority="2" operator="equal">
      <formula>TRUE</formula>
    </cfRule>
  </conditionalFormatting>
  <conditionalFormatting sqref="A2:A31">
    <cfRule type="cellIs" dxfId="68" priority="1" operator="equal">
      <formula>TRUE</formula>
    </cfRule>
  </conditionalFormatting>
  <hyperlinks>
    <hyperlink ref="L1"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sheetPr>
  <dimension ref="A1:O31"/>
  <sheetViews>
    <sheetView workbookViewId="0">
      <pane ySplit="1" topLeftCell="A2" activePane="bottomLeft" state="frozen"/>
      <selection activeCell="J35" sqref="J35"/>
      <selection pane="bottomLeft" activeCell="J35" sqref="J35"/>
    </sheetView>
  </sheetViews>
  <sheetFormatPr defaultRowHeight="15" x14ac:dyDescent="0.25"/>
  <cols>
    <col min="1" max="1" width="25.125" style="55" bestFit="1" customWidth="1"/>
    <col min="2" max="2" width="11.375" style="55" bestFit="1" customWidth="1"/>
    <col min="3" max="8" width="10.5" style="55" bestFit="1" customWidth="1"/>
    <col min="9" max="10" width="9" style="55"/>
    <col min="11" max="11" width="9.625" style="55" bestFit="1" customWidth="1"/>
    <col min="12" max="12" width="2.375" style="55" customWidth="1"/>
    <col min="13" max="13" width="9" style="55"/>
    <col min="14" max="14" width="11.625" style="55" customWidth="1"/>
    <col min="15" max="15" width="12.875" style="55" customWidth="1"/>
    <col min="16" max="16384" width="9" style="55"/>
  </cols>
  <sheetData>
    <row r="1" spans="1:15" x14ac:dyDescent="0.25">
      <c r="A1" s="58" t="s">
        <v>87</v>
      </c>
      <c r="B1" s="98" t="s">
        <v>147</v>
      </c>
      <c r="C1" s="98" t="s">
        <v>146</v>
      </c>
      <c r="D1" s="98" t="s">
        <v>145</v>
      </c>
      <c r="E1" s="98" t="s">
        <v>131</v>
      </c>
      <c r="F1" s="98" t="s">
        <v>130</v>
      </c>
      <c r="G1" s="98" t="s">
        <v>129</v>
      </c>
      <c r="H1" s="98" t="s">
        <v>128</v>
      </c>
      <c r="I1" s="58" t="s">
        <v>135</v>
      </c>
      <c r="J1" s="58" t="s">
        <v>134</v>
      </c>
      <c r="K1" s="58" t="s">
        <v>133</v>
      </c>
      <c r="N1" s="60" t="s">
        <v>173</v>
      </c>
      <c r="O1" s="116" t="s">
        <v>174</v>
      </c>
    </row>
    <row r="2" spans="1:15" ht="15.75" thickBot="1" x14ac:dyDescent="0.3">
      <c r="A2" s="56" t="s">
        <v>59</v>
      </c>
      <c r="B2" s="97" t="s">
        <v>17</v>
      </c>
      <c r="C2" s="97" t="s">
        <v>17</v>
      </c>
      <c r="D2" s="97" t="s">
        <v>17</v>
      </c>
      <c r="E2" s="97" t="s">
        <v>17</v>
      </c>
      <c r="F2" s="97" t="s">
        <v>17</v>
      </c>
      <c r="G2" s="97" t="s">
        <v>17</v>
      </c>
      <c r="H2" s="97" t="s">
        <v>17</v>
      </c>
      <c r="I2" s="59">
        <v>262.85143902844783</v>
      </c>
      <c r="J2" s="59">
        <v>237.3597788977402</v>
      </c>
      <c r="K2" s="59">
        <v>204.63197969543145</v>
      </c>
    </row>
    <row r="3" spans="1:15" ht="15.75" thickBot="1" x14ac:dyDescent="0.3">
      <c r="A3" s="56" t="s">
        <v>60</v>
      </c>
      <c r="B3" s="97" t="s">
        <v>17</v>
      </c>
      <c r="C3" s="97" t="s">
        <v>17</v>
      </c>
      <c r="D3" s="97" t="s">
        <v>17</v>
      </c>
      <c r="E3" s="97" t="s">
        <v>17</v>
      </c>
      <c r="F3" s="97" t="s">
        <v>17</v>
      </c>
      <c r="G3" s="97" t="s">
        <v>17</v>
      </c>
      <c r="H3" s="97" t="s">
        <v>17</v>
      </c>
      <c r="I3" s="59">
        <v>211.65527714502659</v>
      </c>
      <c r="J3" s="59">
        <v>243.99260628465802</v>
      </c>
      <c r="K3" s="59">
        <v>254.40132731127292</v>
      </c>
      <c r="M3" s="107" t="s">
        <v>186</v>
      </c>
      <c r="N3" s="108"/>
    </row>
    <row r="4" spans="1:15" x14ac:dyDescent="0.25">
      <c r="A4" s="56" t="s">
        <v>61</v>
      </c>
      <c r="B4" s="97" t="s">
        <v>17</v>
      </c>
      <c r="C4" s="97" t="s">
        <v>17</v>
      </c>
      <c r="D4" s="97" t="s">
        <v>17</v>
      </c>
      <c r="E4" s="97" t="s">
        <v>17</v>
      </c>
      <c r="F4" s="97" t="s">
        <v>17</v>
      </c>
      <c r="G4" s="97" t="s">
        <v>17</v>
      </c>
      <c r="H4" s="97" t="s">
        <v>17</v>
      </c>
      <c r="I4" s="59">
        <v>182.76197685735914</v>
      </c>
      <c r="J4" s="59">
        <v>207.55322563389325</v>
      </c>
      <c r="K4" s="59">
        <v>259.07836058611173</v>
      </c>
    </row>
    <row r="5" spans="1:15" x14ac:dyDescent="0.25">
      <c r="A5" s="56" t="s">
        <v>62</v>
      </c>
      <c r="B5" s="97" t="s">
        <v>17</v>
      </c>
      <c r="C5" s="97" t="s">
        <v>17</v>
      </c>
      <c r="D5" s="97" t="s">
        <v>17</v>
      </c>
      <c r="E5" s="97" t="s">
        <v>17</v>
      </c>
      <c r="F5" s="97" t="s">
        <v>17</v>
      </c>
      <c r="G5" s="97" t="s">
        <v>17</v>
      </c>
      <c r="H5" s="97" t="s">
        <v>17</v>
      </c>
      <c r="I5" s="59">
        <v>268.98357533920495</v>
      </c>
      <c r="J5" s="59">
        <v>211.73979531819785</v>
      </c>
      <c r="K5" s="59">
        <v>222.9152229152229</v>
      </c>
    </row>
    <row r="6" spans="1:15" x14ac:dyDescent="0.25">
      <c r="A6" s="56" t="s">
        <v>63</v>
      </c>
      <c r="B6" s="97" t="s">
        <v>17</v>
      </c>
      <c r="C6" s="97" t="s">
        <v>17</v>
      </c>
      <c r="D6" s="97" t="s">
        <v>17</v>
      </c>
      <c r="E6" s="97" t="s">
        <v>17</v>
      </c>
      <c r="F6" s="97" t="s">
        <v>17</v>
      </c>
      <c r="G6" s="97" t="s">
        <v>17</v>
      </c>
      <c r="H6" s="97" t="s">
        <v>17</v>
      </c>
      <c r="I6" s="59">
        <v>119.38444551790766</v>
      </c>
      <c r="J6" s="59">
        <v>112.62962708605177</v>
      </c>
      <c r="K6" s="59">
        <v>175.65612729902873</v>
      </c>
    </row>
    <row r="7" spans="1:15" x14ac:dyDescent="0.25">
      <c r="A7" s="56" t="s">
        <v>64</v>
      </c>
      <c r="B7" s="97" t="s">
        <v>17</v>
      </c>
      <c r="C7" s="97" t="s">
        <v>17</v>
      </c>
      <c r="D7" s="97" t="s">
        <v>17</v>
      </c>
      <c r="E7" s="97" t="s">
        <v>17</v>
      </c>
      <c r="F7" s="97" t="s">
        <v>17</v>
      </c>
      <c r="G7" s="97" t="s">
        <v>17</v>
      </c>
      <c r="H7" s="97" t="s">
        <v>17</v>
      </c>
      <c r="I7" s="59">
        <v>224.41520467836258</v>
      </c>
      <c r="J7" s="59">
        <v>255.7325523251661</v>
      </c>
      <c r="K7" s="59">
        <v>225.90040491582013</v>
      </c>
    </row>
    <row r="8" spans="1:15" x14ac:dyDescent="0.25">
      <c r="A8" s="56" t="s">
        <v>91</v>
      </c>
      <c r="B8" s="97" t="s">
        <v>17</v>
      </c>
      <c r="C8" s="97" t="s">
        <v>17</v>
      </c>
      <c r="D8" s="97" t="s">
        <v>17</v>
      </c>
      <c r="E8" s="97" t="s">
        <v>17</v>
      </c>
      <c r="F8" s="97" t="s">
        <v>17</v>
      </c>
      <c r="G8" s="97" t="s">
        <v>17</v>
      </c>
      <c r="H8" s="97" t="s">
        <v>17</v>
      </c>
      <c r="I8" s="59">
        <v>259.39600492284393</v>
      </c>
      <c r="J8" s="59">
        <v>215.97661039328491</v>
      </c>
      <c r="K8" s="59">
        <v>211.75576868293609</v>
      </c>
    </row>
    <row r="9" spans="1:15" x14ac:dyDescent="0.25">
      <c r="A9" s="56" t="s">
        <v>66</v>
      </c>
      <c r="B9" s="97" t="s">
        <v>17</v>
      </c>
      <c r="C9" s="97" t="s">
        <v>17</v>
      </c>
      <c r="D9" s="97" t="s">
        <v>17</v>
      </c>
      <c r="E9" s="97" t="s">
        <v>17</v>
      </c>
      <c r="F9" s="97" t="s">
        <v>17</v>
      </c>
      <c r="G9" s="97" t="s">
        <v>17</v>
      </c>
      <c r="H9" s="97" t="s">
        <v>17</v>
      </c>
      <c r="I9" s="59">
        <v>302.75229357798167</v>
      </c>
      <c r="J9" s="59">
        <v>281.1170704642131</v>
      </c>
      <c r="K9" s="59">
        <v>287.61061946902652</v>
      </c>
    </row>
    <row r="10" spans="1:15" x14ac:dyDescent="0.25">
      <c r="A10" s="56" t="s">
        <v>67</v>
      </c>
      <c r="B10" s="97" t="s">
        <v>17</v>
      </c>
      <c r="C10" s="97" t="s">
        <v>17</v>
      </c>
      <c r="D10" s="97" t="s">
        <v>17</v>
      </c>
      <c r="E10" s="97" t="s">
        <v>17</v>
      </c>
      <c r="F10" s="97" t="s">
        <v>17</v>
      </c>
      <c r="G10" s="97" t="s">
        <v>17</v>
      </c>
      <c r="H10" s="97" t="s">
        <v>17</v>
      </c>
      <c r="I10" s="59">
        <v>151.77065767284992</v>
      </c>
      <c r="J10" s="59">
        <v>148.26411271756146</v>
      </c>
      <c r="K10" s="59">
        <v>130.1218161683278</v>
      </c>
    </row>
    <row r="11" spans="1:15" x14ac:dyDescent="0.25">
      <c r="A11" s="56" t="s">
        <v>68</v>
      </c>
      <c r="B11" s="97" t="s">
        <v>17</v>
      </c>
      <c r="C11" s="97" t="s">
        <v>17</v>
      </c>
      <c r="D11" s="97" t="s">
        <v>17</v>
      </c>
      <c r="E11" s="97" t="s">
        <v>17</v>
      </c>
      <c r="F11" s="97" t="s">
        <v>17</v>
      </c>
      <c r="G11" s="97" t="s">
        <v>17</v>
      </c>
      <c r="H11" s="97" t="s">
        <v>17</v>
      </c>
      <c r="I11" s="59">
        <v>266.83921858630674</v>
      </c>
      <c r="J11" s="59">
        <v>275.84116398908759</v>
      </c>
      <c r="K11" s="59">
        <v>245.67348420670459</v>
      </c>
    </row>
    <row r="12" spans="1:15" x14ac:dyDescent="0.25">
      <c r="A12" s="56" t="s">
        <v>69</v>
      </c>
      <c r="B12" s="97" t="s">
        <v>17</v>
      </c>
      <c r="C12" s="97" t="s">
        <v>17</v>
      </c>
      <c r="D12" s="97" t="s">
        <v>17</v>
      </c>
      <c r="E12" s="97" t="s">
        <v>17</v>
      </c>
      <c r="F12" s="97" t="s">
        <v>17</v>
      </c>
      <c r="G12" s="97" t="s">
        <v>17</v>
      </c>
      <c r="H12" s="97" t="s">
        <v>17</v>
      </c>
      <c r="I12" s="59">
        <v>347.67407982907645</v>
      </c>
      <c r="J12" s="59">
        <v>339.49579831932772</v>
      </c>
      <c r="K12" s="59">
        <v>342.40728445414015</v>
      </c>
    </row>
    <row r="13" spans="1:15" x14ac:dyDescent="0.25">
      <c r="A13" s="56" t="s">
        <v>92</v>
      </c>
      <c r="B13" s="97" t="s">
        <v>17</v>
      </c>
      <c r="C13" s="97" t="s">
        <v>17</v>
      </c>
      <c r="D13" s="97" t="s">
        <v>17</v>
      </c>
      <c r="E13" s="97" t="s">
        <v>17</v>
      </c>
      <c r="F13" s="97" t="s">
        <v>17</v>
      </c>
      <c r="G13" s="97" t="s">
        <v>17</v>
      </c>
      <c r="H13" s="97" t="s">
        <v>17</v>
      </c>
      <c r="I13" s="59">
        <v>477.98022714274043</v>
      </c>
      <c r="J13" s="59">
        <v>500.44466003718975</v>
      </c>
      <c r="K13" s="59">
        <v>419.81938003417133</v>
      </c>
    </row>
    <row r="14" spans="1:15" x14ac:dyDescent="0.25">
      <c r="A14" s="56" t="s">
        <v>71</v>
      </c>
      <c r="B14" s="97" t="s">
        <v>17</v>
      </c>
      <c r="C14" s="97" t="s">
        <v>17</v>
      </c>
      <c r="D14" s="97" t="s">
        <v>17</v>
      </c>
      <c r="E14" s="97" t="s">
        <v>17</v>
      </c>
      <c r="F14" s="97" t="s">
        <v>17</v>
      </c>
      <c r="G14" s="97" t="s">
        <v>17</v>
      </c>
      <c r="H14" s="97" t="s">
        <v>17</v>
      </c>
      <c r="I14" s="59">
        <v>346.27154131100014</v>
      </c>
      <c r="J14" s="59">
        <v>365.11316142260074</v>
      </c>
      <c r="K14" s="59">
        <v>386.71448619990645</v>
      </c>
    </row>
    <row r="15" spans="1:15" x14ac:dyDescent="0.25">
      <c r="A15" s="56" t="s">
        <v>72</v>
      </c>
      <c r="B15" s="97" t="s">
        <v>17</v>
      </c>
      <c r="C15" s="97" t="s">
        <v>17</v>
      </c>
      <c r="D15" s="97" t="s">
        <v>17</v>
      </c>
      <c r="E15" s="97" t="s">
        <v>17</v>
      </c>
      <c r="F15" s="97" t="s">
        <v>17</v>
      </c>
      <c r="G15" s="97" t="s">
        <v>17</v>
      </c>
      <c r="H15" s="97" t="s">
        <v>17</v>
      </c>
      <c r="I15" s="59">
        <v>213.02285467874083</v>
      </c>
      <c r="J15" s="59">
        <v>237.38872403560831</v>
      </c>
      <c r="K15" s="59">
        <v>180.08116334122423</v>
      </c>
    </row>
    <row r="16" spans="1:15" x14ac:dyDescent="0.25">
      <c r="A16" s="56" t="s">
        <v>73</v>
      </c>
      <c r="B16" s="97" t="s">
        <v>17</v>
      </c>
      <c r="C16" s="97" t="s">
        <v>17</v>
      </c>
      <c r="D16" s="97" t="s">
        <v>17</v>
      </c>
      <c r="E16" s="97" t="s">
        <v>17</v>
      </c>
      <c r="F16" s="97" t="s">
        <v>17</v>
      </c>
      <c r="G16" s="97" t="s">
        <v>17</v>
      </c>
      <c r="H16" s="97" t="s">
        <v>17</v>
      </c>
      <c r="I16" s="59">
        <v>276.64116705212598</v>
      </c>
      <c r="J16" s="59">
        <v>231.56629264941608</v>
      </c>
      <c r="K16" s="59">
        <v>249.71337490562343</v>
      </c>
    </row>
    <row r="17" spans="1:11" x14ac:dyDescent="0.25">
      <c r="A17" s="56" t="s">
        <v>74</v>
      </c>
      <c r="B17" s="97" t="s">
        <v>17</v>
      </c>
      <c r="C17" s="97" t="s">
        <v>17</v>
      </c>
      <c r="D17" s="97" t="s">
        <v>17</v>
      </c>
      <c r="E17" s="97" t="s">
        <v>17</v>
      </c>
      <c r="F17" s="97" t="s">
        <v>17</v>
      </c>
      <c r="G17" s="97" t="s">
        <v>17</v>
      </c>
      <c r="H17" s="97" t="s">
        <v>17</v>
      </c>
      <c r="I17" s="59">
        <v>376.98412698412699</v>
      </c>
      <c r="J17" s="59">
        <v>353.4385078009239</v>
      </c>
      <c r="K17" s="59">
        <v>420.76526411578629</v>
      </c>
    </row>
    <row r="18" spans="1:11" x14ac:dyDescent="0.25">
      <c r="A18" s="56" t="s">
        <v>93</v>
      </c>
      <c r="B18" s="97" t="s">
        <v>17</v>
      </c>
      <c r="C18" s="97" t="s">
        <v>17</v>
      </c>
      <c r="D18" s="97" t="s">
        <v>17</v>
      </c>
      <c r="E18" s="97" t="s">
        <v>17</v>
      </c>
      <c r="F18" s="97" t="s">
        <v>17</v>
      </c>
      <c r="G18" s="97" t="s">
        <v>17</v>
      </c>
      <c r="H18" s="97" t="s">
        <v>17</v>
      </c>
      <c r="I18" s="59">
        <v>408.31074977416444</v>
      </c>
      <c r="J18" s="59">
        <v>418.94032740714658</v>
      </c>
      <c r="K18" s="59">
        <v>450.15522593997929</v>
      </c>
    </row>
    <row r="19" spans="1:11" x14ac:dyDescent="0.25">
      <c r="A19" s="56" t="s">
        <v>14</v>
      </c>
      <c r="B19" s="97" t="s">
        <v>17</v>
      </c>
      <c r="C19" s="97" t="s">
        <v>17</v>
      </c>
      <c r="D19" s="97" t="s">
        <v>17</v>
      </c>
      <c r="E19" s="97" t="s">
        <v>17</v>
      </c>
      <c r="F19" s="97" t="s">
        <v>17</v>
      </c>
      <c r="G19" s="97" t="s">
        <v>17</v>
      </c>
      <c r="H19" s="97" t="s">
        <v>17</v>
      </c>
      <c r="I19" s="59">
        <v>323.1321593434775</v>
      </c>
      <c r="J19" s="59">
        <v>361.65228817916932</v>
      </c>
      <c r="K19" s="59">
        <v>304.16951469583046</v>
      </c>
    </row>
    <row r="20" spans="1:11" x14ac:dyDescent="0.25">
      <c r="A20" s="56" t="s">
        <v>76</v>
      </c>
      <c r="B20" s="97" t="s">
        <v>17</v>
      </c>
      <c r="C20" s="97" t="s">
        <v>17</v>
      </c>
      <c r="D20" s="97" t="s">
        <v>17</v>
      </c>
      <c r="E20" s="97" t="s">
        <v>17</v>
      </c>
      <c r="F20" s="97" t="s">
        <v>17</v>
      </c>
      <c r="G20" s="97" t="s">
        <v>17</v>
      </c>
      <c r="H20" s="97" t="s">
        <v>17</v>
      </c>
      <c r="I20" s="59">
        <v>339.33407678827467</v>
      </c>
      <c r="J20" s="59">
        <v>364.12358133669608</v>
      </c>
      <c r="K20" s="59">
        <v>422.20484753713839</v>
      </c>
    </row>
    <row r="21" spans="1:11" x14ac:dyDescent="0.25">
      <c r="A21" s="56" t="s">
        <v>77</v>
      </c>
      <c r="B21" s="97" t="s">
        <v>17</v>
      </c>
      <c r="C21" s="97" t="s">
        <v>17</v>
      </c>
      <c r="D21" s="97" t="s">
        <v>17</v>
      </c>
      <c r="E21" s="97" t="s">
        <v>17</v>
      </c>
      <c r="F21" s="97" t="s">
        <v>17</v>
      </c>
      <c r="G21" s="97" t="s">
        <v>17</v>
      </c>
      <c r="H21" s="97" t="s">
        <v>17</v>
      </c>
      <c r="I21" s="59">
        <v>519.95305164319257</v>
      </c>
      <c r="J21" s="59">
        <v>474.05876951331499</v>
      </c>
      <c r="K21" s="59">
        <v>413.17571444967291</v>
      </c>
    </row>
    <row r="22" spans="1:11" x14ac:dyDescent="0.25">
      <c r="A22" s="56" t="s">
        <v>15</v>
      </c>
      <c r="B22" s="97" t="s">
        <v>17</v>
      </c>
      <c r="C22" s="97" t="s">
        <v>17</v>
      </c>
      <c r="D22" s="97" t="s">
        <v>17</v>
      </c>
      <c r="E22" s="97" t="s">
        <v>17</v>
      </c>
      <c r="F22" s="97" t="s">
        <v>17</v>
      </c>
      <c r="G22" s="97" t="s">
        <v>17</v>
      </c>
      <c r="H22" s="97" t="s">
        <v>17</v>
      </c>
      <c r="I22" s="59">
        <v>231.4071696094168</v>
      </c>
      <c r="J22" s="59">
        <v>172.20503161576752</v>
      </c>
      <c r="K22" s="59">
        <v>150.13404825737265</v>
      </c>
    </row>
    <row r="23" spans="1:11" x14ac:dyDescent="0.25">
      <c r="A23" s="56" t="s">
        <v>78</v>
      </c>
      <c r="B23" s="97" t="s">
        <v>17</v>
      </c>
      <c r="C23" s="97" t="s">
        <v>17</v>
      </c>
      <c r="D23" s="97" t="s">
        <v>17</v>
      </c>
      <c r="E23" s="97" t="s">
        <v>17</v>
      </c>
      <c r="F23" s="97" t="s">
        <v>17</v>
      </c>
      <c r="G23" s="97" t="s">
        <v>17</v>
      </c>
      <c r="H23" s="97" t="s">
        <v>17</v>
      </c>
      <c r="I23" s="59">
        <v>268.13454005133053</v>
      </c>
      <c r="J23" s="59">
        <v>260.37157887727244</v>
      </c>
      <c r="K23" s="59">
        <v>259.21052631578948</v>
      </c>
    </row>
    <row r="24" spans="1:11" x14ac:dyDescent="0.25">
      <c r="A24" s="56" t="s">
        <v>94</v>
      </c>
      <c r="B24" s="97" t="s">
        <v>17</v>
      </c>
      <c r="C24" s="97" t="s">
        <v>17</v>
      </c>
      <c r="D24" s="97" t="s">
        <v>17</v>
      </c>
      <c r="E24" s="97" t="s">
        <v>17</v>
      </c>
      <c r="F24" s="97" t="s">
        <v>17</v>
      </c>
      <c r="G24" s="97" t="s">
        <v>17</v>
      </c>
      <c r="H24" s="97" t="s">
        <v>17</v>
      </c>
      <c r="I24" s="59">
        <v>201.38855484470955</v>
      </c>
      <c r="J24" s="59">
        <v>206.06194480821725</v>
      </c>
      <c r="K24" s="59">
        <v>221.70690816790184</v>
      </c>
    </row>
    <row r="25" spans="1:11" x14ac:dyDescent="0.25">
      <c r="A25" s="56" t="s">
        <v>95</v>
      </c>
      <c r="B25" s="97" t="s">
        <v>17</v>
      </c>
      <c r="C25" s="97" t="s">
        <v>17</v>
      </c>
      <c r="D25" s="97" t="s">
        <v>17</v>
      </c>
      <c r="E25" s="97" t="s">
        <v>17</v>
      </c>
      <c r="F25" s="97" t="s">
        <v>17</v>
      </c>
      <c r="G25" s="97" t="s">
        <v>17</v>
      </c>
      <c r="H25" s="97" t="s">
        <v>17</v>
      </c>
      <c r="I25" s="59">
        <v>234.92318630026892</v>
      </c>
      <c r="J25" s="59">
        <v>234.42507859955435</v>
      </c>
      <c r="K25" s="59">
        <v>214.42078936131276</v>
      </c>
    </row>
    <row r="26" spans="1:11" x14ac:dyDescent="0.25">
      <c r="A26" s="56" t="s">
        <v>96</v>
      </c>
      <c r="B26" s="97" t="s">
        <v>17</v>
      </c>
      <c r="C26" s="97" t="s">
        <v>17</v>
      </c>
      <c r="D26" s="97" t="s">
        <v>17</v>
      </c>
      <c r="E26" s="97" t="s">
        <v>17</v>
      </c>
      <c r="F26" s="97" t="s">
        <v>17</v>
      </c>
      <c r="G26" s="97" t="s">
        <v>17</v>
      </c>
      <c r="H26" s="97" t="s">
        <v>17</v>
      </c>
      <c r="I26" s="59">
        <v>259.39600492284393</v>
      </c>
      <c r="J26" s="59">
        <v>215.97661039328491</v>
      </c>
      <c r="K26" s="59">
        <v>211.75576868293609</v>
      </c>
    </row>
    <row r="27" spans="1:11" x14ac:dyDescent="0.25">
      <c r="A27" s="56" t="s">
        <v>97</v>
      </c>
      <c r="B27" s="97" t="s">
        <v>17</v>
      </c>
      <c r="C27" s="97" t="s">
        <v>17</v>
      </c>
      <c r="D27" s="97" t="s">
        <v>17</v>
      </c>
      <c r="E27" s="97" t="s">
        <v>17</v>
      </c>
      <c r="F27" s="97" t="s">
        <v>17</v>
      </c>
      <c r="G27" s="97" t="s">
        <v>17</v>
      </c>
      <c r="H27" s="97" t="s">
        <v>17</v>
      </c>
      <c r="I27" s="59">
        <v>382.53298269651498</v>
      </c>
      <c r="J27" s="59">
        <v>389.97275204359676</v>
      </c>
      <c r="K27" s="59">
        <v>375.30030517498864</v>
      </c>
    </row>
    <row r="28" spans="1:11" x14ac:dyDescent="0.25">
      <c r="A28" s="56" t="s">
        <v>98</v>
      </c>
      <c r="B28" s="97" t="s">
        <v>17</v>
      </c>
      <c r="C28" s="97" t="s">
        <v>17</v>
      </c>
      <c r="D28" s="97" t="s">
        <v>17</v>
      </c>
      <c r="E28" s="97" t="s">
        <v>17</v>
      </c>
      <c r="F28" s="97" t="s">
        <v>17</v>
      </c>
      <c r="G28" s="97" t="s">
        <v>17</v>
      </c>
      <c r="H28" s="97" t="s">
        <v>17</v>
      </c>
      <c r="I28" s="59">
        <v>383.12954102427784</v>
      </c>
      <c r="J28" s="59">
        <v>366.43727949138929</v>
      </c>
      <c r="K28" s="59">
        <v>426.66666666666663</v>
      </c>
    </row>
    <row r="29" spans="1:11" x14ac:dyDescent="0.25">
      <c r="A29" s="56" t="s">
        <v>99</v>
      </c>
      <c r="B29" s="97" t="s">
        <v>17</v>
      </c>
      <c r="C29" s="97" t="s">
        <v>17</v>
      </c>
      <c r="D29" s="97" t="s">
        <v>17</v>
      </c>
      <c r="E29" s="97" t="s">
        <v>17</v>
      </c>
      <c r="F29" s="97" t="s">
        <v>17</v>
      </c>
      <c r="G29" s="97" t="s">
        <v>17</v>
      </c>
      <c r="H29" s="97" t="s">
        <v>17</v>
      </c>
      <c r="I29" s="59">
        <v>260.36495222965073</v>
      </c>
      <c r="J29" s="59">
        <v>233.03588624253709</v>
      </c>
      <c r="K29" s="59">
        <v>232.40664859526362</v>
      </c>
    </row>
    <row r="30" spans="1:11" x14ac:dyDescent="0.25">
      <c r="A30" s="56" t="s">
        <v>100</v>
      </c>
      <c r="B30" s="97" t="s">
        <v>17</v>
      </c>
      <c r="C30" s="97" t="s">
        <v>17</v>
      </c>
      <c r="D30" s="97" t="s">
        <v>17</v>
      </c>
      <c r="E30" s="97" t="s">
        <v>17</v>
      </c>
      <c r="F30" s="97" t="s">
        <v>17</v>
      </c>
      <c r="G30" s="97" t="s">
        <v>17</v>
      </c>
      <c r="H30" s="97" t="s">
        <v>17</v>
      </c>
      <c r="I30" s="59">
        <v>328.23197744663713</v>
      </c>
      <c r="J30" s="59">
        <v>326.49202857714192</v>
      </c>
      <c r="K30" s="59">
        <v>301.85814474730677</v>
      </c>
    </row>
    <row r="31" spans="1:11" x14ac:dyDescent="0.25">
      <c r="A31" s="56" t="s">
        <v>13</v>
      </c>
      <c r="B31" s="97" t="s">
        <v>17</v>
      </c>
      <c r="C31" s="97" t="s">
        <v>17</v>
      </c>
      <c r="D31" s="97" t="s">
        <v>17</v>
      </c>
      <c r="E31" s="97" t="s">
        <v>17</v>
      </c>
      <c r="F31" s="97" t="s">
        <v>17</v>
      </c>
      <c r="G31" s="97" t="s">
        <v>17</v>
      </c>
      <c r="H31" s="97" t="s">
        <v>17</v>
      </c>
      <c r="I31" s="59">
        <v>289.74430737654916</v>
      </c>
      <c r="J31" s="59">
        <v>283.61927310634837</v>
      </c>
      <c r="K31" s="59">
        <v>283.48373203895756</v>
      </c>
    </row>
  </sheetData>
  <conditionalFormatting sqref="A2:A31">
    <cfRule type="cellIs" dxfId="67" priority="3" operator="equal">
      <formula>TRUE</formula>
    </cfRule>
  </conditionalFormatting>
  <conditionalFormatting sqref="N1">
    <cfRule type="cellIs" dxfId="66" priority="1" operator="equal">
      <formula>TRUE</formula>
    </cfRule>
  </conditionalFormatting>
  <hyperlinks>
    <hyperlink ref="O1"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Q64"/>
  <sheetViews>
    <sheetView zoomScaleNormal="100" workbookViewId="0">
      <pane ySplit="1" topLeftCell="A2" activePane="bottomLeft" state="frozen"/>
      <selection activeCell="J35" sqref="J35"/>
      <selection pane="bottomLeft" activeCell="J35" sqref="J35"/>
    </sheetView>
  </sheetViews>
  <sheetFormatPr defaultRowHeight="12.75" x14ac:dyDescent="0.2"/>
  <cols>
    <col min="1" max="1" width="25.125" style="49" bestFit="1" customWidth="1"/>
    <col min="2" max="7" width="9" style="49"/>
    <col min="8" max="8" width="9.375" style="49" bestFit="1" customWidth="1"/>
    <col min="9" max="9" width="11.25" style="49" customWidth="1"/>
    <col min="10" max="10" width="13.875" style="49" customWidth="1"/>
    <col min="11" max="16384" width="9" style="49"/>
  </cols>
  <sheetData>
    <row r="1" spans="1:17" s="58" customFormat="1" x14ac:dyDescent="0.2">
      <c r="A1" s="58" t="s">
        <v>87</v>
      </c>
      <c r="B1" s="58" t="s">
        <v>88</v>
      </c>
      <c r="C1" s="58" t="s">
        <v>12</v>
      </c>
      <c r="D1" s="58" t="s">
        <v>18</v>
      </c>
      <c r="E1" s="58" t="s">
        <v>19</v>
      </c>
      <c r="F1" s="58" t="s">
        <v>110</v>
      </c>
      <c r="G1" s="58" t="s">
        <v>111</v>
      </c>
      <c r="H1" s="58" t="s">
        <v>89</v>
      </c>
      <c r="I1" s="58" t="s">
        <v>90</v>
      </c>
      <c r="J1" s="58" t="s">
        <v>344</v>
      </c>
      <c r="K1" s="119" t="s">
        <v>345</v>
      </c>
    </row>
    <row r="2" spans="1:17" ht="15" x14ac:dyDescent="0.25">
      <c r="A2" s="55" t="s">
        <v>59</v>
      </c>
      <c r="B2" s="191">
        <v>237</v>
      </c>
      <c r="C2" s="191">
        <v>32.377049180327901</v>
      </c>
      <c r="D2" s="213">
        <v>29.086922760866699</v>
      </c>
      <c r="E2" s="213">
        <v>35.851183483738097</v>
      </c>
      <c r="F2" s="214">
        <v>1962</v>
      </c>
      <c r="G2" s="214">
        <v>27.778564349426599</v>
      </c>
      <c r="H2" s="191">
        <v>26.469725129609699</v>
      </c>
      <c r="I2" s="191" t="s">
        <v>55</v>
      </c>
      <c r="P2" s="158"/>
      <c r="Q2" s="158"/>
    </row>
    <row r="3" spans="1:17" ht="15" x14ac:dyDescent="0.25">
      <c r="A3" s="55" t="s">
        <v>60</v>
      </c>
      <c r="B3" s="191">
        <v>356</v>
      </c>
      <c r="C3" s="191">
        <v>30.0675675675676</v>
      </c>
      <c r="D3" s="213">
        <v>27.523488526639301</v>
      </c>
      <c r="E3" s="213">
        <v>32.740573617673498</v>
      </c>
      <c r="F3" s="214">
        <v>1962</v>
      </c>
      <c r="G3" s="214">
        <v>27.778564349426599</v>
      </c>
      <c r="H3" s="191">
        <v>26.469725129609699</v>
      </c>
      <c r="I3" s="191" t="s">
        <v>55</v>
      </c>
      <c r="P3" s="158"/>
    </row>
    <row r="4" spans="1:17" ht="15" x14ac:dyDescent="0.25">
      <c r="A4" s="55" t="s">
        <v>61</v>
      </c>
      <c r="B4" s="191">
        <v>236</v>
      </c>
      <c r="C4" s="191">
        <v>23.742454728370198</v>
      </c>
      <c r="D4" s="213">
        <v>21.201453918440201</v>
      </c>
      <c r="E4" s="213">
        <v>26.485633891889599</v>
      </c>
      <c r="F4" s="214">
        <v>1962</v>
      </c>
      <c r="G4" s="214">
        <v>27.778564349426599</v>
      </c>
      <c r="H4" s="191">
        <v>26.469725129609699</v>
      </c>
      <c r="I4" s="191" t="s">
        <v>20</v>
      </c>
      <c r="P4" s="158"/>
    </row>
    <row r="5" spans="1:17" ht="15" x14ac:dyDescent="0.25">
      <c r="A5" s="55" t="s">
        <v>62</v>
      </c>
      <c r="B5" s="191">
        <v>256</v>
      </c>
      <c r="C5" s="191">
        <v>27.615965480043101</v>
      </c>
      <c r="D5" s="213">
        <v>24.834626449397799</v>
      </c>
      <c r="E5" s="213">
        <v>30.5820631355971</v>
      </c>
      <c r="F5" s="214">
        <v>1962</v>
      </c>
      <c r="G5" s="214">
        <v>27.778564349426599</v>
      </c>
      <c r="H5" s="191">
        <v>26.469725129609699</v>
      </c>
      <c r="I5" s="191" t="s">
        <v>20</v>
      </c>
      <c r="P5" s="158"/>
    </row>
    <row r="6" spans="1:17" ht="15" x14ac:dyDescent="0.25">
      <c r="A6" s="55" t="s">
        <v>63</v>
      </c>
      <c r="B6" s="191">
        <v>406</v>
      </c>
      <c r="C6" s="191">
        <v>24.969249692496899</v>
      </c>
      <c r="D6" s="213">
        <v>22.926034433841401</v>
      </c>
      <c r="E6" s="213">
        <v>27.130461853896001</v>
      </c>
      <c r="F6" s="214">
        <v>1962</v>
      </c>
      <c r="G6" s="214">
        <v>27.778564349426599</v>
      </c>
      <c r="H6" s="191">
        <v>26.469725129609699</v>
      </c>
      <c r="I6" s="191" t="s">
        <v>20</v>
      </c>
      <c r="P6" s="158"/>
    </row>
    <row r="7" spans="1:17" ht="15" x14ac:dyDescent="0.25">
      <c r="A7" s="55" t="s">
        <v>64</v>
      </c>
      <c r="B7" s="191">
        <v>471</v>
      </c>
      <c r="C7" s="191">
        <v>29.4375</v>
      </c>
      <c r="D7" s="213">
        <v>27.255654432137799</v>
      </c>
      <c r="E7" s="213">
        <v>31.7178501832806</v>
      </c>
      <c r="F7" s="214">
        <v>1962</v>
      </c>
      <c r="G7" s="214">
        <v>27.778564349426599</v>
      </c>
      <c r="H7" s="191">
        <v>26.469725129609699</v>
      </c>
      <c r="I7" s="191" t="s">
        <v>55</v>
      </c>
      <c r="P7" s="158"/>
    </row>
    <row r="8" spans="1:17" ht="15" x14ac:dyDescent="0.25">
      <c r="A8" s="55" t="s">
        <v>112</v>
      </c>
      <c r="B8" s="191">
        <v>254</v>
      </c>
      <c r="C8" s="191">
        <v>23.939679547596601</v>
      </c>
      <c r="D8" s="213">
        <v>21.468953960232799</v>
      </c>
      <c r="E8" s="213">
        <v>26.598439349720501</v>
      </c>
      <c r="F8" s="214">
        <v>254</v>
      </c>
      <c r="G8" s="214">
        <v>23.939679547596601</v>
      </c>
      <c r="H8" s="191">
        <v>26.469725129609699</v>
      </c>
      <c r="I8" s="191" t="s">
        <v>20</v>
      </c>
      <c r="P8" s="158"/>
    </row>
    <row r="9" spans="1:17" ht="15" x14ac:dyDescent="0.25">
      <c r="A9" s="55" t="s">
        <v>66</v>
      </c>
      <c r="B9" s="191">
        <v>156</v>
      </c>
      <c r="C9" s="191">
        <v>28.729281767955801</v>
      </c>
      <c r="D9" s="213">
        <v>25.083113250890101</v>
      </c>
      <c r="E9" s="213">
        <v>32.674306813713599</v>
      </c>
      <c r="F9" s="214">
        <v>899</v>
      </c>
      <c r="G9" s="214">
        <v>28.332808068074399</v>
      </c>
      <c r="H9" s="191">
        <v>26.469725129609699</v>
      </c>
      <c r="I9" s="191" t="s">
        <v>20</v>
      </c>
      <c r="P9" s="158"/>
    </row>
    <row r="10" spans="1:17" ht="15" x14ac:dyDescent="0.25">
      <c r="A10" s="55" t="s">
        <v>67</v>
      </c>
      <c r="B10" s="191">
        <v>344</v>
      </c>
      <c r="C10" s="191">
        <v>31.0189359783589</v>
      </c>
      <c r="D10" s="213">
        <v>28.365868233808602</v>
      </c>
      <c r="E10" s="213">
        <v>33.8030514039907</v>
      </c>
      <c r="F10" s="214">
        <v>899</v>
      </c>
      <c r="G10" s="214">
        <v>28.332808068074399</v>
      </c>
      <c r="H10" s="191">
        <v>26.469725129609699</v>
      </c>
      <c r="I10" s="191" t="s">
        <v>55</v>
      </c>
      <c r="P10" s="158"/>
    </row>
    <row r="11" spans="1:17" ht="15" x14ac:dyDescent="0.25">
      <c r="A11" s="55" t="s">
        <v>68</v>
      </c>
      <c r="B11" s="191">
        <v>399</v>
      </c>
      <c r="C11" s="191">
        <v>26.232741617357</v>
      </c>
      <c r="D11" s="213">
        <v>24.0838164017464</v>
      </c>
      <c r="E11" s="213">
        <v>28.501422615867</v>
      </c>
      <c r="F11" s="214">
        <v>899</v>
      </c>
      <c r="G11" s="214">
        <v>28.332808068074399</v>
      </c>
      <c r="H11" s="191">
        <v>26.469725129609699</v>
      </c>
      <c r="I11" s="191" t="s">
        <v>20</v>
      </c>
      <c r="P11" s="158"/>
    </row>
    <row r="12" spans="1:17" ht="15" x14ac:dyDescent="0.25">
      <c r="A12" s="55" t="s">
        <v>69</v>
      </c>
      <c r="B12" s="191">
        <v>631</v>
      </c>
      <c r="C12" s="191">
        <v>26.346555323590799</v>
      </c>
      <c r="D12" s="213">
        <v>24.621184545197199</v>
      </c>
      <c r="E12" s="213">
        <v>28.147685229280601</v>
      </c>
      <c r="F12" s="214">
        <v>1391</v>
      </c>
      <c r="G12" s="214">
        <v>26.662833045811801</v>
      </c>
      <c r="H12" s="191">
        <v>26.469725129609699</v>
      </c>
      <c r="I12" s="191" t="s">
        <v>20</v>
      </c>
      <c r="P12" s="158"/>
    </row>
    <row r="13" spans="1:17" ht="15" x14ac:dyDescent="0.25">
      <c r="A13" s="55" t="s">
        <v>92</v>
      </c>
      <c r="B13" s="191">
        <v>402</v>
      </c>
      <c r="C13" s="191">
        <v>28.632478632478598</v>
      </c>
      <c r="D13" s="213">
        <v>26.328722463125501</v>
      </c>
      <c r="E13" s="213">
        <v>31.0528465997577</v>
      </c>
      <c r="F13" s="214">
        <v>1391</v>
      </c>
      <c r="G13" s="214">
        <v>26.662833045811801</v>
      </c>
      <c r="H13" s="191">
        <v>26.469725129609699</v>
      </c>
      <c r="I13" s="191" t="s">
        <v>20</v>
      </c>
      <c r="P13" s="158"/>
    </row>
    <row r="14" spans="1:17" ht="15" x14ac:dyDescent="0.25">
      <c r="A14" s="55" t="s">
        <v>71</v>
      </c>
      <c r="B14" s="191">
        <v>358</v>
      </c>
      <c r="C14" s="191">
        <v>25.246826516220001</v>
      </c>
      <c r="D14" s="213">
        <v>23.0545870247716</v>
      </c>
      <c r="E14" s="213">
        <v>27.572824636274099</v>
      </c>
      <c r="F14" s="214">
        <v>1391</v>
      </c>
      <c r="G14" s="214">
        <v>26.662833045811801</v>
      </c>
      <c r="H14" s="191">
        <v>26.469725129609699</v>
      </c>
      <c r="I14" s="191" t="s">
        <v>20</v>
      </c>
      <c r="P14" s="158"/>
    </row>
    <row r="15" spans="1:17" ht="15" x14ac:dyDescent="0.25">
      <c r="A15" s="55" t="s">
        <v>72</v>
      </c>
      <c r="B15" s="191">
        <v>273</v>
      </c>
      <c r="C15" s="191">
        <v>21</v>
      </c>
      <c r="D15" s="213">
        <v>18.872905714097001</v>
      </c>
      <c r="E15" s="213">
        <v>23.297983755912199</v>
      </c>
      <c r="F15" s="214">
        <v>990</v>
      </c>
      <c r="G15" s="214">
        <v>22.137745974955301</v>
      </c>
      <c r="H15" s="191">
        <v>26.469725129609699</v>
      </c>
      <c r="I15" s="191" t="s">
        <v>56</v>
      </c>
      <c r="P15" s="158"/>
    </row>
    <row r="16" spans="1:17" ht="15" x14ac:dyDescent="0.25">
      <c r="A16" s="55" t="s">
        <v>73</v>
      </c>
      <c r="B16" s="191">
        <v>717</v>
      </c>
      <c r="C16" s="191">
        <v>22.6040353089533</v>
      </c>
      <c r="D16" s="213">
        <v>21.1820789716113</v>
      </c>
      <c r="E16" s="213">
        <v>24.092269723865201</v>
      </c>
      <c r="F16" s="214">
        <v>990</v>
      </c>
      <c r="G16" s="214">
        <v>22.137745974955301</v>
      </c>
      <c r="H16" s="191">
        <v>26.469725129609699</v>
      </c>
      <c r="I16" s="191" t="s">
        <v>56</v>
      </c>
      <c r="P16" s="158"/>
    </row>
    <row r="17" spans="1:16" ht="15" x14ac:dyDescent="0.25">
      <c r="A17" s="55" t="s">
        <v>74</v>
      </c>
      <c r="B17" s="191">
        <v>740</v>
      </c>
      <c r="C17" s="191">
        <v>27.478648347567798</v>
      </c>
      <c r="D17" s="213">
        <v>25.825582960918101</v>
      </c>
      <c r="E17" s="213">
        <v>29.195876215623802</v>
      </c>
      <c r="F17" s="214">
        <v>952</v>
      </c>
      <c r="G17" s="214">
        <v>28.375558867362098</v>
      </c>
      <c r="H17" s="191">
        <v>26.469725129609699</v>
      </c>
      <c r="I17" s="191" t="s">
        <v>20</v>
      </c>
      <c r="P17" s="158"/>
    </row>
    <row r="18" spans="1:16" ht="15" x14ac:dyDescent="0.25">
      <c r="A18" s="55" t="s">
        <v>93</v>
      </c>
      <c r="B18" s="191">
        <v>212</v>
      </c>
      <c r="C18" s="191">
        <v>32.024169184290002</v>
      </c>
      <c r="D18" s="213">
        <v>28.5824205984615</v>
      </c>
      <c r="E18" s="213">
        <v>35.673342333743399</v>
      </c>
      <c r="F18" s="214">
        <v>952</v>
      </c>
      <c r="G18" s="214">
        <v>28.375558867362098</v>
      </c>
      <c r="H18" s="191">
        <v>26.469725129609699</v>
      </c>
      <c r="I18" s="191" t="s">
        <v>55</v>
      </c>
      <c r="P18" s="158"/>
    </row>
    <row r="19" spans="1:16" ht="15" x14ac:dyDescent="0.25">
      <c r="A19" s="55" t="s">
        <v>14</v>
      </c>
      <c r="B19" s="191">
        <v>552</v>
      </c>
      <c r="C19" s="191">
        <v>27.072094163805801</v>
      </c>
      <c r="D19" s="213">
        <v>25.187884305263299</v>
      </c>
      <c r="E19" s="213">
        <v>29.042536692625099</v>
      </c>
      <c r="F19" s="214">
        <v>1670</v>
      </c>
      <c r="G19" s="214">
        <v>26.3906447534766</v>
      </c>
      <c r="H19" s="191">
        <v>26.469725129609699</v>
      </c>
      <c r="I19" s="191" t="s">
        <v>20</v>
      </c>
      <c r="P19" s="158"/>
    </row>
    <row r="20" spans="1:16" ht="15" x14ac:dyDescent="0.25">
      <c r="A20" s="55" t="s">
        <v>76</v>
      </c>
      <c r="B20" s="191">
        <v>208</v>
      </c>
      <c r="C20" s="191">
        <v>28.1461434370771</v>
      </c>
      <c r="D20" s="213">
        <v>25.0231681885775</v>
      </c>
      <c r="E20" s="213">
        <v>31.495152810138698</v>
      </c>
      <c r="F20" s="214">
        <v>1670</v>
      </c>
      <c r="G20" s="214">
        <v>26.3906447534766</v>
      </c>
      <c r="H20" s="191">
        <v>26.469725129609699</v>
      </c>
      <c r="I20" s="191" t="s">
        <v>20</v>
      </c>
      <c r="P20" s="158"/>
    </row>
    <row r="21" spans="1:16" ht="15" x14ac:dyDescent="0.25">
      <c r="A21" s="55" t="s">
        <v>77</v>
      </c>
      <c r="B21" s="191">
        <v>269</v>
      </c>
      <c r="C21" s="191">
        <v>26.846307385229501</v>
      </c>
      <c r="D21" s="213">
        <v>24.194565227091399</v>
      </c>
      <c r="E21" s="213">
        <v>29.6749108415063</v>
      </c>
      <c r="F21" s="214">
        <v>1670</v>
      </c>
      <c r="G21" s="214">
        <v>26.3906447534766</v>
      </c>
      <c r="H21" s="191">
        <v>26.469725129609699</v>
      </c>
      <c r="I21" s="191" t="s">
        <v>20</v>
      </c>
      <c r="P21" s="158"/>
    </row>
    <row r="22" spans="1:16" ht="15" x14ac:dyDescent="0.25">
      <c r="A22" s="55" t="s">
        <v>15</v>
      </c>
      <c r="B22" s="191">
        <v>193</v>
      </c>
      <c r="C22" s="191">
        <v>23.3373639661427</v>
      </c>
      <c r="D22" s="213">
        <v>20.5818331494748</v>
      </c>
      <c r="E22" s="213">
        <v>26.339457262560401</v>
      </c>
      <c r="F22" s="214">
        <v>1670</v>
      </c>
      <c r="G22" s="214">
        <v>26.3906447534766</v>
      </c>
      <c r="H22" s="191">
        <v>26.469725129609699</v>
      </c>
      <c r="I22" s="191" t="s">
        <v>56</v>
      </c>
      <c r="P22" s="158"/>
    </row>
    <row r="23" spans="1:16" ht="15" x14ac:dyDescent="0.25">
      <c r="A23" s="55" t="s">
        <v>78</v>
      </c>
      <c r="B23" s="191">
        <v>448</v>
      </c>
      <c r="C23" s="191">
        <v>26.031377106333501</v>
      </c>
      <c r="D23" s="213">
        <v>24.0131979326028</v>
      </c>
      <c r="E23" s="213">
        <v>28.156323025147699</v>
      </c>
      <c r="F23" s="214">
        <v>1670</v>
      </c>
      <c r="G23" s="214">
        <v>26.3906447534766</v>
      </c>
      <c r="H23" s="191">
        <v>26.469725129609699</v>
      </c>
      <c r="I23" s="191" t="s">
        <v>20</v>
      </c>
      <c r="P23" s="158"/>
    </row>
    <row r="24" spans="1:16" ht="15" x14ac:dyDescent="0.25">
      <c r="A24" s="55" t="s">
        <v>94</v>
      </c>
      <c r="B24" s="191">
        <v>1962</v>
      </c>
      <c r="C24" s="191">
        <v>27.778564349426599</v>
      </c>
      <c r="D24" s="213">
        <v>26.7462596631871</v>
      </c>
      <c r="E24" s="213">
        <v>28.835028588696101</v>
      </c>
      <c r="F24" s="214">
        <v>1962</v>
      </c>
      <c r="G24" s="214">
        <v>27.778564349426599</v>
      </c>
      <c r="H24" s="191">
        <v>26.469725129609699</v>
      </c>
      <c r="I24" s="191" t="s">
        <v>55</v>
      </c>
      <c r="P24" s="158"/>
    </row>
    <row r="25" spans="1:16" ht="15" x14ac:dyDescent="0.25">
      <c r="A25" s="55" t="s">
        <v>95</v>
      </c>
      <c r="B25" s="191">
        <v>899</v>
      </c>
      <c r="C25" s="191">
        <v>28.332808068074399</v>
      </c>
      <c r="D25" s="213">
        <v>26.791810686066501</v>
      </c>
      <c r="E25" s="213">
        <v>29.9262076123592</v>
      </c>
      <c r="F25" s="214">
        <v>899</v>
      </c>
      <c r="G25" s="214">
        <v>28.332808068074399</v>
      </c>
      <c r="H25" s="191">
        <v>26.469725129609699</v>
      </c>
      <c r="I25" s="191" t="s">
        <v>55</v>
      </c>
      <c r="P25" s="158"/>
    </row>
    <row r="26" spans="1:16" ht="15" x14ac:dyDescent="0.25">
      <c r="A26" s="55" t="s">
        <v>96</v>
      </c>
      <c r="B26" s="191">
        <v>254</v>
      </c>
      <c r="C26" s="191">
        <v>23.939679547596601</v>
      </c>
      <c r="D26" s="213">
        <v>21.468953960232799</v>
      </c>
      <c r="E26" s="213">
        <v>26.598439349720501</v>
      </c>
      <c r="F26" s="214">
        <v>254</v>
      </c>
      <c r="G26" s="214">
        <v>23.939679547596601</v>
      </c>
      <c r="H26" s="191">
        <v>26.469725129609699</v>
      </c>
      <c r="I26" s="191" t="s">
        <v>20</v>
      </c>
      <c r="P26" s="158"/>
    </row>
    <row r="27" spans="1:16" ht="15" x14ac:dyDescent="0.25">
      <c r="A27" s="55" t="s">
        <v>97</v>
      </c>
      <c r="B27" s="191">
        <v>1391</v>
      </c>
      <c r="C27" s="191">
        <v>26.662833045811801</v>
      </c>
      <c r="D27" s="213">
        <v>25.480379960367799</v>
      </c>
      <c r="E27" s="213">
        <v>27.879630042617201</v>
      </c>
      <c r="F27" s="214">
        <v>1391</v>
      </c>
      <c r="G27" s="214">
        <v>26.662833045811801</v>
      </c>
      <c r="H27" s="191">
        <v>26.469725129609699</v>
      </c>
      <c r="I27" s="191" t="s">
        <v>20</v>
      </c>
      <c r="P27" s="158"/>
    </row>
    <row r="28" spans="1:16" ht="15" x14ac:dyDescent="0.25">
      <c r="A28" s="55" t="s">
        <v>98</v>
      </c>
      <c r="B28" s="191">
        <v>952</v>
      </c>
      <c r="C28" s="191">
        <v>28.375558867362098</v>
      </c>
      <c r="D28" s="213">
        <v>26.875461857654798</v>
      </c>
      <c r="E28" s="213">
        <v>29.925120819420499</v>
      </c>
      <c r="F28" s="214">
        <v>952</v>
      </c>
      <c r="G28" s="214">
        <v>28.375558867362098</v>
      </c>
      <c r="H28" s="191">
        <v>26.469725129609699</v>
      </c>
      <c r="I28" s="191" t="s">
        <v>55</v>
      </c>
      <c r="P28" s="158"/>
    </row>
    <row r="29" spans="1:16" ht="15" x14ac:dyDescent="0.25">
      <c r="A29" s="55" t="s">
        <v>99</v>
      </c>
      <c r="B29" s="191">
        <v>990</v>
      </c>
      <c r="C29" s="191">
        <v>22.137745974955301</v>
      </c>
      <c r="D29" s="213">
        <v>20.945102036191201</v>
      </c>
      <c r="E29" s="213">
        <v>23.378218074154098</v>
      </c>
      <c r="F29" s="214">
        <v>990</v>
      </c>
      <c r="G29" s="214">
        <v>22.137745974955301</v>
      </c>
      <c r="H29" s="191">
        <v>26.469725129609699</v>
      </c>
      <c r="I29" s="191" t="s">
        <v>56</v>
      </c>
      <c r="P29" s="158"/>
    </row>
    <row r="30" spans="1:16" ht="15" x14ac:dyDescent="0.25">
      <c r="A30" s="55" t="s">
        <v>100</v>
      </c>
      <c r="B30" s="191">
        <v>1670</v>
      </c>
      <c r="C30" s="191">
        <v>26.3906447534766</v>
      </c>
      <c r="D30" s="213">
        <v>25.319242519453901</v>
      </c>
      <c r="E30" s="213">
        <v>27.4906951138565</v>
      </c>
      <c r="F30" s="214">
        <v>1670</v>
      </c>
      <c r="G30" s="214">
        <v>26.3906447534766</v>
      </c>
      <c r="H30" s="191">
        <v>26.469725129609699</v>
      </c>
      <c r="I30" s="191" t="s">
        <v>20</v>
      </c>
      <c r="P30" s="158"/>
    </row>
    <row r="31" spans="1:16" x14ac:dyDescent="0.2">
      <c r="A31" s="49" t="s">
        <v>13</v>
      </c>
      <c r="B31" s="191">
        <v>8118</v>
      </c>
      <c r="C31" s="191">
        <v>26.469725129609699</v>
      </c>
      <c r="D31" s="213" t="s">
        <v>17</v>
      </c>
      <c r="E31" s="213" t="s">
        <v>17</v>
      </c>
      <c r="F31" s="214" t="s">
        <v>17</v>
      </c>
      <c r="G31" s="214" t="s">
        <v>17</v>
      </c>
      <c r="H31" s="191">
        <v>26.469725129609699</v>
      </c>
      <c r="I31" s="191" t="s">
        <v>20</v>
      </c>
      <c r="P31" s="158"/>
    </row>
    <row r="35" spans="2:8" x14ac:dyDescent="0.2">
      <c r="B35" s="191"/>
      <c r="C35" s="191"/>
      <c r="D35" s="191"/>
      <c r="E35" s="191"/>
      <c r="F35" s="191"/>
      <c r="G35" s="191"/>
      <c r="H35" s="191"/>
    </row>
    <row r="36" spans="2:8" x14ac:dyDescent="0.2">
      <c r="B36" s="191"/>
      <c r="C36" s="191"/>
      <c r="D36" s="191"/>
      <c r="E36" s="191"/>
      <c r="F36" s="191"/>
      <c r="G36" s="191"/>
      <c r="H36" s="191"/>
    </row>
    <row r="37" spans="2:8" x14ac:dyDescent="0.2">
      <c r="B37" s="191"/>
      <c r="C37" s="191"/>
      <c r="D37" s="191"/>
      <c r="E37" s="191"/>
      <c r="F37" s="191"/>
      <c r="G37" s="191"/>
      <c r="H37" s="191"/>
    </row>
    <row r="38" spans="2:8" x14ac:dyDescent="0.2">
      <c r="B38" s="191"/>
      <c r="C38" s="191"/>
      <c r="D38" s="191"/>
      <c r="E38" s="191"/>
      <c r="F38" s="191"/>
      <c r="G38" s="191"/>
      <c r="H38" s="191"/>
    </row>
    <row r="39" spans="2:8" x14ac:dyDescent="0.2">
      <c r="B39" s="191"/>
      <c r="C39" s="191"/>
      <c r="D39" s="191"/>
      <c r="E39" s="191"/>
      <c r="F39" s="191"/>
      <c r="G39" s="191"/>
      <c r="H39" s="191"/>
    </row>
    <row r="40" spans="2:8" x14ac:dyDescent="0.2">
      <c r="B40" s="191"/>
      <c r="C40" s="191"/>
      <c r="D40" s="191"/>
      <c r="E40" s="191"/>
      <c r="F40" s="191"/>
      <c r="G40" s="191"/>
      <c r="H40" s="191"/>
    </row>
    <row r="41" spans="2:8" x14ac:dyDescent="0.2">
      <c r="B41" s="191"/>
      <c r="C41" s="191"/>
      <c r="D41" s="191"/>
      <c r="E41" s="191"/>
      <c r="F41" s="191"/>
      <c r="G41" s="191"/>
      <c r="H41" s="191"/>
    </row>
    <row r="42" spans="2:8" x14ac:dyDescent="0.2">
      <c r="B42" s="191"/>
      <c r="C42" s="191"/>
      <c r="D42" s="191"/>
      <c r="E42" s="191"/>
      <c r="F42" s="191"/>
      <c r="G42" s="191"/>
      <c r="H42" s="191"/>
    </row>
    <row r="43" spans="2:8" x14ac:dyDescent="0.2">
      <c r="B43" s="191"/>
      <c r="C43" s="191"/>
      <c r="D43" s="191"/>
      <c r="E43" s="191"/>
      <c r="F43" s="191"/>
      <c r="G43" s="191"/>
      <c r="H43" s="191"/>
    </row>
    <row r="44" spans="2:8" x14ac:dyDescent="0.2">
      <c r="B44" s="191"/>
      <c r="C44" s="191"/>
      <c r="D44" s="191"/>
      <c r="E44" s="191"/>
      <c r="F44" s="191"/>
      <c r="G44" s="191"/>
      <c r="H44" s="191"/>
    </row>
    <row r="45" spans="2:8" x14ac:dyDescent="0.2">
      <c r="B45" s="191"/>
      <c r="C45" s="191"/>
      <c r="D45" s="191"/>
      <c r="E45" s="191"/>
      <c r="F45" s="191"/>
      <c r="G45" s="191"/>
      <c r="H45" s="191"/>
    </row>
    <row r="46" spans="2:8" x14ac:dyDescent="0.2">
      <c r="B46" s="191"/>
      <c r="C46" s="191"/>
      <c r="D46" s="191"/>
      <c r="E46" s="191"/>
      <c r="F46" s="191"/>
      <c r="G46" s="191"/>
      <c r="H46" s="191"/>
    </row>
    <row r="47" spans="2:8" x14ac:dyDescent="0.2">
      <c r="B47" s="191"/>
      <c r="C47" s="191"/>
      <c r="D47" s="191"/>
      <c r="E47" s="191"/>
      <c r="F47" s="191"/>
      <c r="G47" s="191"/>
      <c r="H47" s="191"/>
    </row>
    <row r="48" spans="2:8" x14ac:dyDescent="0.2">
      <c r="B48" s="191"/>
      <c r="C48" s="191"/>
      <c r="D48" s="191"/>
      <c r="E48" s="191"/>
      <c r="F48" s="191"/>
      <c r="G48" s="191"/>
      <c r="H48" s="191"/>
    </row>
    <row r="49" spans="2:8" x14ac:dyDescent="0.2">
      <c r="B49" s="191"/>
      <c r="C49" s="191"/>
      <c r="D49" s="191"/>
      <c r="E49" s="191"/>
      <c r="F49" s="191"/>
      <c r="G49" s="191"/>
      <c r="H49" s="191"/>
    </row>
    <row r="50" spans="2:8" x14ac:dyDescent="0.2">
      <c r="B50" s="191"/>
      <c r="C50" s="191"/>
      <c r="D50" s="191"/>
      <c r="E50" s="191"/>
      <c r="F50" s="191"/>
      <c r="G50" s="191"/>
      <c r="H50" s="191"/>
    </row>
    <row r="51" spans="2:8" x14ac:dyDescent="0.2">
      <c r="B51" s="191"/>
      <c r="C51" s="191"/>
      <c r="D51" s="191"/>
      <c r="E51" s="191"/>
      <c r="F51" s="191"/>
      <c r="G51" s="191"/>
      <c r="H51" s="191"/>
    </row>
    <row r="52" spans="2:8" x14ac:dyDescent="0.2">
      <c r="B52" s="191"/>
      <c r="C52" s="191"/>
      <c r="D52" s="191"/>
      <c r="E52" s="191"/>
      <c r="F52" s="191"/>
      <c r="G52" s="191"/>
      <c r="H52" s="191"/>
    </row>
    <row r="53" spans="2:8" x14ac:dyDescent="0.2">
      <c r="B53" s="191"/>
      <c r="C53" s="191"/>
      <c r="D53" s="191"/>
      <c r="E53" s="191"/>
      <c r="F53" s="191"/>
      <c r="G53" s="191"/>
      <c r="H53" s="191"/>
    </row>
    <row r="54" spans="2:8" x14ac:dyDescent="0.2">
      <c r="B54" s="191"/>
      <c r="C54" s="191"/>
      <c r="D54" s="191"/>
      <c r="E54" s="191"/>
      <c r="F54" s="191"/>
      <c r="G54" s="191"/>
      <c r="H54" s="191"/>
    </row>
    <row r="55" spans="2:8" x14ac:dyDescent="0.2">
      <c r="B55" s="191"/>
      <c r="C55" s="191"/>
      <c r="D55" s="191"/>
      <c r="E55" s="191"/>
      <c r="F55" s="191"/>
      <c r="G55" s="191"/>
      <c r="H55" s="191"/>
    </row>
    <row r="56" spans="2:8" x14ac:dyDescent="0.2">
      <c r="B56" s="191"/>
      <c r="C56" s="191"/>
      <c r="D56" s="191"/>
      <c r="E56" s="191"/>
      <c r="F56" s="191"/>
      <c r="G56" s="191"/>
      <c r="H56" s="191"/>
    </row>
    <row r="57" spans="2:8" x14ac:dyDescent="0.2">
      <c r="B57" s="191"/>
      <c r="C57" s="191"/>
      <c r="D57" s="191"/>
      <c r="E57" s="191"/>
      <c r="F57" s="191"/>
      <c r="G57" s="191"/>
      <c r="H57" s="191"/>
    </row>
    <row r="58" spans="2:8" x14ac:dyDescent="0.2">
      <c r="B58" s="191"/>
      <c r="C58" s="191"/>
      <c r="D58" s="191"/>
      <c r="E58" s="191"/>
      <c r="F58" s="191"/>
      <c r="G58" s="191"/>
      <c r="H58" s="191"/>
    </row>
    <row r="59" spans="2:8" x14ac:dyDescent="0.2">
      <c r="B59" s="191"/>
      <c r="C59" s="191"/>
      <c r="D59" s="191"/>
      <c r="E59" s="191"/>
      <c r="F59" s="191"/>
      <c r="G59" s="191"/>
      <c r="H59" s="191"/>
    </row>
    <row r="60" spans="2:8" x14ac:dyDescent="0.2">
      <c r="B60" s="191"/>
      <c r="C60" s="191"/>
      <c r="D60" s="191"/>
      <c r="E60" s="191"/>
      <c r="F60" s="191"/>
      <c r="G60" s="191"/>
      <c r="H60" s="191"/>
    </row>
    <row r="61" spans="2:8" x14ac:dyDescent="0.2">
      <c r="B61" s="191"/>
      <c r="C61" s="191"/>
      <c r="D61" s="191"/>
      <c r="E61" s="191"/>
      <c r="F61" s="191"/>
      <c r="G61" s="191"/>
      <c r="H61" s="191"/>
    </row>
    <row r="62" spans="2:8" x14ac:dyDescent="0.2">
      <c r="B62" s="191"/>
      <c r="C62" s="191"/>
      <c r="D62" s="191"/>
      <c r="E62" s="191"/>
      <c r="F62" s="191"/>
      <c r="G62" s="191"/>
      <c r="H62" s="191"/>
    </row>
    <row r="63" spans="2:8" x14ac:dyDescent="0.2">
      <c r="B63" s="191"/>
      <c r="C63" s="191"/>
      <c r="D63" s="191"/>
      <c r="E63" s="191"/>
      <c r="F63" s="191"/>
      <c r="G63" s="191"/>
      <c r="H63" s="191"/>
    </row>
    <row r="64" spans="2:8" x14ac:dyDescent="0.2">
      <c r="B64" s="191"/>
      <c r="C64" s="191"/>
      <c r="D64" s="191"/>
      <c r="E64" s="191"/>
      <c r="F64" s="191"/>
      <c r="G64" s="191"/>
      <c r="H64" s="191"/>
    </row>
  </sheetData>
  <conditionalFormatting sqref="A1:XFD1048576">
    <cfRule type="cellIs" dxfId="65" priority="4" operator="equal">
      <formula>TRUE</formula>
    </cfRule>
  </conditionalFormatting>
  <conditionalFormatting sqref="A2:A30">
    <cfRule type="cellIs" dxfId="64" priority="2" operator="equal">
      <formula>FALSE</formula>
    </cfRule>
    <cfRule type="cellIs" dxfId="63" priority="3" operator="equal">
      <formula>TRUE</formula>
    </cfRule>
  </conditionalFormatting>
  <hyperlinks>
    <hyperlink ref="K1" r:id="rId1"/>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sheetPr>
  <dimension ref="A1:O42"/>
  <sheetViews>
    <sheetView workbookViewId="0">
      <pane ySplit="1" topLeftCell="A2" activePane="bottomLeft" state="frozen"/>
      <selection activeCell="J35" sqref="J35"/>
      <selection pane="bottomLeft" activeCell="I26" sqref="I26"/>
    </sheetView>
  </sheetViews>
  <sheetFormatPr defaultRowHeight="11.25" x14ac:dyDescent="0.15"/>
  <cols>
    <col min="14" max="14" width="10.75" customWidth="1"/>
  </cols>
  <sheetData>
    <row r="1" spans="1:15" ht="15" x14ac:dyDescent="0.25">
      <c r="A1" s="58" t="s">
        <v>87</v>
      </c>
      <c r="B1" s="98" t="s">
        <v>147</v>
      </c>
      <c r="C1" s="98" t="s">
        <v>146</v>
      </c>
      <c r="D1" s="98" t="s">
        <v>145</v>
      </c>
      <c r="E1" s="98" t="s">
        <v>131</v>
      </c>
      <c r="F1" s="98" t="s">
        <v>130</v>
      </c>
      <c r="G1" s="98" t="s">
        <v>129</v>
      </c>
      <c r="H1" s="98" t="s">
        <v>128</v>
      </c>
      <c r="I1" s="58" t="s">
        <v>135</v>
      </c>
      <c r="J1" s="58" t="s">
        <v>134</v>
      </c>
      <c r="K1" s="58" t="s">
        <v>133</v>
      </c>
      <c r="L1" s="58"/>
      <c r="M1" s="60" t="s">
        <v>173</v>
      </c>
      <c r="N1" s="119" t="s">
        <v>175</v>
      </c>
    </row>
    <row r="2" spans="1:15" ht="12.75" x14ac:dyDescent="0.2">
      <c r="A2" s="46" t="s">
        <v>59</v>
      </c>
      <c r="B2" s="49" t="s">
        <v>17</v>
      </c>
      <c r="C2" s="49" t="s">
        <v>17</v>
      </c>
      <c r="D2" s="49" t="s">
        <v>17</v>
      </c>
      <c r="E2" s="49" t="s">
        <v>17</v>
      </c>
      <c r="F2" s="49" t="s">
        <v>17</v>
      </c>
      <c r="G2" s="49" t="s">
        <v>17</v>
      </c>
      <c r="H2" s="49" t="s">
        <v>17</v>
      </c>
      <c r="I2" s="158">
        <v>26.153846153846157</v>
      </c>
      <c r="J2" s="158">
        <v>26.521739130434799</v>
      </c>
      <c r="K2" s="158">
        <v>32.377049180327901</v>
      </c>
      <c r="L2" s="49"/>
      <c r="M2" s="49"/>
    </row>
    <row r="3" spans="1:15" ht="13.5" thickBot="1" x14ac:dyDescent="0.25">
      <c r="A3" s="49" t="s">
        <v>60</v>
      </c>
      <c r="B3" s="49" t="s">
        <v>17</v>
      </c>
      <c r="C3" s="49" t="s">
        <v>17</v>
      </c>
      <c r="D3" s="49" t="s">
        <v>17</v>
      </c>
      <c r="E3" s="49" t="s">
        <v>17</v>
      </c>
      <c r="F3" s="49" t="s">
        <v>17</v>
      </c>
      <c r="G3" s="49" t="s">
        <v>17</v>
      </c>
      <c r="H3" s="49" t="s">
        <v>17</v>
      </c>
      <c r="I3" s="158">
        <v>29.623430962343093</v>
      </c>
      <c r="J3" s="158">
        <v>29.721669980119302</v>
      </c>
      <c r="K3" s="158">
        <v>30.0675675675676</v>
      </c>
      <c r="L3" s="49"/>
      <c r="M3" s="49"/>
    </row>
    <row r="4" spans="1:15" ht="15.75" thickBot="1" x14ac:dyDescent="0.3">
      <c r="A4" s="49" t="s">
        <v>61</v>
      </c>
      <c r="B4" s="49" t="s">
        <v>17</v>
      </c>
      <c r="C4" s="49" t="s">
        <v>17</v>
      </c>
      <c r="D4" s="49" t="s">
        <v>17</v>
      </c>
      <c r="E4" s="49" t="s">
        <v>17</v>
      </c>
      <c r="F4" s="49" t="s">
        <v>17</v>
      </c>
      <c r="G4" s="49" t="s">
        <v>17</v>
      </c>
      <c r="H4" s="49" t="s">
        <v>17</v>
      </c>
      <c r="I4" s="158">
        <v>26.041666666666668</v>
      </c>
      <c r="J4" s="158">
        <v>24.273664479850002</v>
      </c>
      <c r="K4" s="158">
        <v>23.742454728370198</v>
      </c>
      <c r="L4" s="49"/>
      <c r="M4" s="107" t="s">
        <v>186</v>
      </c>
      <c r="N4" s="108"/>
    </row>
    <row r="5" spans="1:15" ht="15" x14ac:dyDescent="0.25">
      <c r="A5" s="49" t="s">
        <v>62</v>
      </c>
      <c r="B5" s="49" t="s">
        <v>17</v>
      </c>
      <c r="C5" s="49" t="s">
        <v>17</v>
      </c>
      <c r="D5" s="49" t="s">
        <v>17</v>
      </c>
      <c r="E5" s="49" t="s">
        <v>17</v>
      </c>
      <c r="F5" s="49" t="s">
        <v>17</v>
      </c>
      <c r="G5" s="49" t="s">
        <v>17</v>
      </c>
      <c r="H5" s="49" t="s">
        <v>17</v>
      </c>
      <c r="I5" s="158">
        <v>26.214689265536723</v>
      </c>
      <c r="J5" s="158">
        <v>29.0948275862069</v>
      </c>
      <c r="K5" s="158">
        <v>27.615965480043101</v>
      </c>
      <c r="L5" s="49"/>
      <c r="M5" s="55"/>
    </row>
    <row r="6" spans="1:15" ht="12.75" x14ac:dyDescent="0.2">
      <c r="A6" s="49" t="s">
        <v>63</v>
      </c>
      <c r="B6" s="49" t="s">
        <v>17</v>
      </c>
      <c r="C6" s="49" t="s">
        <v>17</v>
      </c>
      <c r="D6" s="49" t="s">
        <v>17</v>
      </c>
      <c r="E6" s="49" t="s">
        <v>17</v>
      </c>
      <c r="F6" s="49" t="s">
        <v>17</v>
      </c>
      <c r="G6" s="49" t="s">
        <v>17</v>
      </c>
      <c r="H6" s="49" t="s">
        <v>17</v>
      </c>
      <c r="I6" s="158">
        <v>25.755995828988532</v>
      </c>
      <c r="J6" s="158">
        <v>25.265392781316301</v>
      </c>
      <c r="K6" s="158">
        <v>24.969249692496899</v>
      </c>
      <c r="L6" s="49"/>
      <c r="M6" s="49"/>
    </row>
    <row r="7" spans="1:15" ht="12.75" x14ac:dyDescent="0.2">
      <c r="A7" s="49" t="s">
        <v>64</v>
      </c>
      <c r="B7" s="49" t="s">
        <v>17</v>
      </c>
      <c r="C7" s="49" t="s">
        <v>17</v>
      </c>
      <c r="D7" s="49" t="s">
        <v>17</v>
      </c>
      <c r="E7" s="49" t="s">
        <v>17</v>
      </c>
      <c r="F7" s="49" t="s">
        <v>17</v>
      </c>
      <c r="G7" s="49" t="s">
        <v>17</v>
      </c>
      <c r="H7" s="49" t="s">
        <v>17</v>
      </c>
      <c r="I7" s="158">
        <v>26.553254437869821</v>
      </c>
      <c r="J7" s="158">
        <v>24.945295404814001</v>
      </c>
      <c r="K7" s="158">
        <v>29.4375</v>
      </c>
      <c r="L7" s="49"/>
      <c r="M7" s="49"/>
      <c r="O7" s="145"/>
    </row>
    <row r="8" spans="1:15" ht="12.75" x14ac:dyDescent="0.2">
      <c r="A8" s="49" t="s">
        <v>91</v>
      </c>
      <c r="B8" s="49" t="s">
        <v>17</v>
      </c>
      <c r="C8" s="49" t="s">
        <v>17</v>
      </c>
      <c r="D8" s="49" t="s">
        <v>17</v>
      </c>
      <c r="E8" s="49" t="s">
        <v>17</v>
      </c>
      <c r="F8" s="49" t="s">
        <v>17</v>
      </c>
      <c r="G8" s="49" t="s">
        <v>17</v>
      </c>
      <c r="H8" s="49" t="s">
        <v>17</v>
      </c>
      <c r="I8" s="158">
        <v>29.303278688524593</v>
      </c>
      <c r="J8" s="158">
        <v>23.220973782771502</v>
      </c>
      <c r="K8" s="158">
        <v>23.939679547596601</v>
      </c>
      <c r="L8" s="49"/>
      <c r="M8" s="49"/>
      <c r="O8" s="145"/>
    </row>
    <row r="9" spans="1:15" ht="12.75" x14ac:dyDescent="0.2">
      <c r="A9" s="49" t="s">
        <v>66</v>
      </c>
      <c r="B9" s="49" t="s">
        <v>17</v>
      </c>
      <c r="C9" s="49" t="s">
        <v>17</v>
      </c>
      <c r="D9" s="49" t="s">
        <v>17</v>
      </c>
      <c r="E9" s="49" t="s">
        <v>17</v>
      </c>
      <c r="F9" s="49" t="s">
        <v>17</v>
      </c>
      <c r="G9" s="49" t="s">
        <v>17</v>
      </c>
      <c r="H9" s="49" t="s">
        <v>17</v>
      </c>
      <c r="I9" s="158">
        <v>25.098814229249012</v>
      </c>
      <c r="J9" s="158">
        <v>22.597864768683301</v>
      </c>
      <c r="K9" s="158">
        <v>28.729281767955801</v>
      </c>
      <c r="L9" s="49"/>
      <c r="M9" s="49"/>
      <c r="O9" s="145"/>
    </row>
    <row r="10" spans="1:15" ht="12.75" x14ac:dyDescent="0.2">
      <c r="A10" s="49" t="s">
        <v>67</v>
      </c>
      <c r="B10" s="49" t="s">
        <v>17</v>
      </c>
      <c r="C10" s="49" t="s">
        <v>17</v>
      </c>
      <c r="D10" s="49" t="s">
        <v>17</v>
      </c>
      <c r="E10" s="49" t="s">
        <v>17</v>
      </c>
      <c r="F10" s="49" t="s">
        <v>17</v>
      </c>
      <c r="G10" s="49" t="s">
        <v>17</v>
      </c>
      <c r="H10" s="49" t="s">
        <v>17</v>
      </c>
      <c r="I10" s="158">
        <v>30.477223427331889</v>
      </c>
      <c r="J10" s="158">
        <v>27.167113494191199</v>
      </c>
      <c r="K10" s="158">
        <v>31.0189359783589</v>
      </c>
      <c r="L10" s="49"/>
      <c r="M10" s="49"/>
      <c r="O10" s="145"/>
    </row>
    <row r="11" spans="1:15" ht="12.75" x14ac:dyDescent="0.2">
      <c r="A11" s="49" t="s">
        <v>68</v>
      </c>
      <c r="B11" s="49" t="s">
        <v>17</v>
      </c>
      <c r="C11" s="49" t="s">
        <v>17</v>
      </c>
      <c r="D11" s="49" t="s">
        <v>17</v>
      </c>
      <c r="E11" s="49" t="s">
        <v>17</v>
      </c>
      <c r="F11" s="49" t="s">
        <v>17</v>
      </c>
      <c r="G11" s="49" t="s">
        <v>17</v>
      </c>
      <c r="H11" s="49" t="s">
        <v>17</v>
      </c>
      <c r="I11" s="158">
        <v>27.927272727272729</v>
      </c>
      <c r="J11" s="158">
        <v>27.239709443099301</v>
      </c>
      <c r="K11" s="158">
        <v>26.232741617357</v>
      </c>
      <c r="L11" s="49"/>
      <c r="M11" s="49"/>
      <c r="O11" s="145"/>
    </row>
    <row r="12" spans="1:15" ht="12.75" x14ac:dyDescent="0.2">
      <c r="A12" s="49" t="s">
        <v>69</v>
      </c>
      <c r="B12" s="49" t="s">
        <v>17</v>
      </c>
      <c r="C12" s="49" t="s">
        <v>17</v>
      </c>
      <c r="D12" s="49" t="s">
        <v>17</v>
      </c>
      <c r="E12" s="49" t="s">
        <v>17</v>
      </c>
      <c r="F12" s="49" t="s">
        <v>17</v>
      </c>
      <c r="G12" s="49" t="s">
        <v>17</v>
      </c>
      <c r="H12" s="49" t="s">
        <v>17</v>
      </c>
      <c r="I12" s="158">
        <v>28.644501278772378</v>
      </c>
      <c r="J12" s="158">
        <v>25.896093435360498</v>
      </c>
      <c r="K12" s="158">
        <v>26.346555323590799</v>
      </c>
      <c r="L12" s="49"/>
      <c r="M12" s="49"/>
      <c r="O12" s="145"/>
    </row>
    <row r="13" spans="1:15" ht="12.75" x14ac:dyDescent="0.2">
      <c r="A13" s="49" t="s">
        <v>92</v>
      </c>
      <c r="B13" s="49" t="s">
        <v>17</v>
      </c>
      <c r="C13" s="49" t="s">
        <v>17</v>
      </c>
      <c r="D13" s="49" t="s">
        <v>17</v>
      </c>
      <c r="E13" s="49" t="s">
        <v>17</v>
      </c>
      <c r="F13" s="49" t="s">
        <v>17</v>
      </c>
      <c r="G13" s="49" t="s">
        <v>17</v>
      </c>
      <c r="H13" s="49" t="s">
        <v>17</v>
      </c>
      <c r="I13" s="158">
        <v>29.847494553376908</v>
      </c>
      <c r="J13" s="158">
        <v>26.1287934863064</v>
      </c>
      <c r="K13" s="158">
        <v>28.632478632478598</v>
      </c>
      <c r="L13" s="49"/>
      <c r="M13" s="49"/>
      <c r="O13" s="145"/>
    </row>
    <row r="14" spans="1:15" ht="12.75" x14ac:dyDescent="0.2">
      <c r="A14" s="49" t="s">
        <v>71</v>
      </c>
      <c r="B14" s="49" t="s">
        <v>17</v>
      </c>
      <c r="C14" s="49" t="s">
        <v>17</v>
      </c>
      <c r="D14" s="49" t="s">
        <v>17</v>
      </c>
      <c r="E14" s="49" t="s">
        <v>17</v>
      </c>
      <c r="F14" s="49" t="s">
        <v>17</v>
      </c>
      <c r="G14" s="49" t="s">
        <v>17</v>
      </c>
      <c r="H14" s="49" t="s">
        <v>17</v>
      </c>
      <c r="I14" s="158">
        <v>29.619181946403383</v>
      </c>
      <c r="J14" s="158">
        <v>29.5794725588026</v>
      </c>
      <c r="K14" s="158">
        <v>25.246826516220001</v>
      </c>
      <c r="L14" s="49"/>
      <c r="M14" s="49"/>
      <c r="O14" s="145"/>
    </row>
    <row r="15" spans="1:15" ht="12.75" x14ac:dyDescent="0.2">
      <c r="A15" s="49" t="s">
        <v>72</v>
      </c>
      <c r="B15" s="49" t="s">
        <v>17</v>
      </c>
      <c r="C15" s="49" t="s">
        <v>17</v>
      </c>
      <c r="D15" s="49" t="s">
        <v>17</v>
      </c>
      <c r="E15" s="49" t="s">
        <v>17</v>
      </c>
      <c r="F15" s="49" t="s">
        <v>17</v>
      </c>
      <c r="G15" s="49" t="s">
        <v>17</v>
      </c>
      <c r="H15" s="49" t="s">
        <v>17</v>
      </c>
      <c r="I15" s="158">
        <v>25.290697674418606</v>
      </c>
      <c r="J15" s="158">
        <v>22.1329437545654</v>
      </c>
      <c r="K15" s="158">
        <v>21</v>
      </c>
      <c r="L15" s="49"/>
      <c r="M15" s="49"/>
      <c r="O15" s="145"/>
    </row>
    <row r="16" spans="1:15" ht="12.75" x14ac:dyDescent="0.2">
      <c r="A16" s="49" t="s">
        <v>73</v>
      </c>
      <c r="B16" s="49" t="s">
        <v>17</v>
      </c>
      <c r="C16" s="49" t="s">
        <v>17</v>
      </c>
      <c r="D16" s="49" t="s">
        <v>17</v>
      </c>
      <c r="E16" s="49" t="s">
        <v>17</v>
      </c>
      <c r="F16" s="49" t="s">
        <v>17</v>
      </c>
      <c r="G16" s="49" t="s">
        <v>17</v>
      </c>
      <c r="H16" s="49" t="s">
        <v>17</v>
      </c>
      <c r="I16" s="158">
        <v>26.69956140350877</v>
      </c>
      <c r="J16" s="158">
        <v>24.297564891624301</v>
      </c>
      <c r="K16" s="158">
        <v>22.6040353089533</v>
      </c>
      <c r="L16" s="49"/>
      <c r="M16" s="49"/>
      <c r="O16" s="145"/>
    </row>
    <row r="17" spans="1:15" ht="12.75" x14ac:dyDescent="0.2">
      <c r="A17" s="49" t="s">
        <v>74</v>
      </c>
      <c r="B17" s="49" t="s">
        <v>17</v>
      </c>
      <c r="C17" s="49" t="s">
        <v>17</v>
      </c>
      <c r="D17" s="49" t="s">
        <v>17</v>
      </c>
      <c r="E17" s="49" t="s">
        <v>17</v>
      </c>
      <c r="F17" s="49" t="s">
        <v>17</v>
      </c>
      <c r="G17" s="49" t="s">
        <v>17</v>
      </c>
      <c r="H17" s="49" t="s">
        <v>17</v>
      </c>
      <c r="I17" s="158">
        <v>31.365461847389557</v>
      </c>
      <c r="J17" s="158">
        <v>28.003089996137501</v>
      </c>
      <c r="K17" s="158">
        <v>27.478648347567798</v>
      </c>
      <c r="L17" s="49"/>
      <c r="M17" s="49"/>
      <c r="O17" s="145"/>
    </row>
    <row r="18" spans="1:15" ht="12.75" x14ac:dyDescent="0.2">
      <c r="A18" s="49" t="s">
        <v>93</v>
      </c>
      <c r="B18" s="49" t="s">
        <v>17</v>
      </c>
      <c r="C18" s="49" t="s">
        <v>17</v>
      </c>
      <c r="D18" s="49" t="s">
        <v>17</v>
      </c>
      <c r="E18" s="49" t="s">
        <v>17</v>
      </c>
      <c r="F18" s="49" t="s">
        <v>17</v>
      </c>
      <c r="G18" s="49" t="s">
        <v>17</v>
      </c>
      <c r="H18" s="49" t="s">
        <v>17</v>
      </c>
      <c r="I18" s="158">
        <v>33.616298811544993</v>
      </c>
      <c r="J18" s="158">
        <v>33.895705521472401</v>
      </c>
      <c r="K18" s="158">
        <v>32.024169184290002</v>
      </c>
      <c r="L18" s="49"/>
      <c r="M18" s="49"/>
      <c r="O18" s="145"/>
    </row>
    <row r="19" spans="1:15" ht="12.75" x14ac:dyDescent="0.2">
      <c r="A19" s="49" t="s">
        <v>14</v>
      </c>
      <c r="B19" s="49" t="s">
        <v>17</v>
      </c>
      <c r="C19" s="49" t="s">
        <v>17</v>
      </c>
      <c r="D19" s="49" t="s">
        <v>17</v>
      </c>
      <c r="E19" s="49" t="s">
        <v>17</v>
      </c>
      <c r="F19" s="49" t="s">
        <v>17</v>
      </c>
      <c r="G19" s="49" t="s">
        <v>17</v>
      </c>
      <c r="H19" s="49" t="s">
        <v>17</v>
      </c>
      <c r="I19" s="158">
        <v>29.124748490945674</v>
      </c>
      <c r="J19" s="158">
        <v>28.465063001145499</v>
      </c>
      <c r="K19" s="158">
        <v>27.072094163805801</v>
      </c>
      <c r="L19" s="49"/>
      <c r="M19" s="49"/>
      <c r="O19" s="145"/>
    </row>
    <row r="20" spans="1:15" ht="12.75" x14ac:dyDescent="0.2">
      <c r="A20" s="49" t="s">
        <v>76</v>
      </c>
      <c r="B20" s="49" t="s">
        <v>17</v>
      </c>
      <c r="C20" s="49" t="s">
        <v>17</v>
      </c>
      <c r="D20" s="49" t="s">
        <v>17</v>
      </c>
      <c r="E20" s="49" t="s">
        <v>17</v>
      </c>
      <c r="F20" s="49" t="s">
        <v>17</v>
      </c>
      <c r="G20" s="49" t="s">
        <v>17</v>
      </c>
      <c r="H20" s="49" t="s">
        <v>17</v>
      </c>
      <c r="I20" s="158">
        <v>26.901408450704224</v>
      </c>
      <c r="J20" s="158">
        <v>28.201811125485101</v>
      </c>
      <c r="K20" s="158">
        <v>28.1461434370771</v>
      </c>
      <c r="L20" s="49"/>
      <c r="M20" s="49"/>
      <c r="O20" s="145"/>
    </row>
    <row r="21" spans="1:15" ht="12.75" x14ac:dyDescent="0.2">
      <c r="A21" s="49" t="s">
        <v>77</v>
      </c>
      <c r="B21" s="49" t="s">
        <v>17</v>
      </c>
      <c r="C21" s="49" t="s">
        <v>17</v>
      </c>
      <c r="D21" s="49" t="s">
        <v>17</v>
      </c>
      <c r="E21" s="49" t="s">
        <v>17</v>
      </c>
      <c r="F21" s="49" t="s">
        <v>17</v>
      </c>
      <c r="G21" s="49" t="s">
        <v>17</v>
      </c>
      <c r="H21" s="49" t="s">
        <v>17</v>
      </c>
      <c r="I21" s="158">
        <v>30.098039215686274</v>
      </c>
      <c r="J21" s="158">
        <v>24.274099883856</v>
      </c>
      <c r="K21" s="158">
        <v>26.846307385229501</v>
      </c>
      <c r="L21" s="49"/>
      <c r="M21" s="49"/>
      <c r="O21" s="145"/>
    </row>
    <row r="22" spans="1:15" ht="12.75" x14ac:dyDescent="0.2">
      <c r="A22" s="49" t="s">
        <v>15</v>
      </c>
      <c r="B22" s="49" t="s">
        <v>17</v>
      </c>
      <c r="C22" s="49" t="s">
        <v>17</v>
      </c>
      <c r="D22" s="49" t="s">
        <v>17</v>
      </c>
      <c r="E22" s="49" t="s">
        <v>17</v>
      </c>
      <c r="F22" s="49" t="s">
        <v>17</v>
      </c>
      <c r="G22" s="49" t="s">
        <v>17</v>
      </c>
      <c r="H22" s="49" t="s">
        <v>17</v>
      </c>
      <c r="I22" s="158">
        <v>22.098765432098766</v>
      </c>
      <c r="J22" s="158">
        <v>20.5521472392638</v>
      </c>
      <c r="K22" s="158">
        <v>23.3373639661427</v>
      </c>
      <c r="L22" s="49"/>
      <c r="M22" s="49"/>
      <c r="O22" s="145"/>
    </row>
    <row r="23" spans="1:15" ht="12.75" x14ac:dyDescent="0.2">
      <c r="A23" s="49" t="s">
        <v>78</v>
      </c>
      <c r="B23" s="49" t="s">
        <v>17</v>
      </c>
      <c r="C23" s="49" t="s">
        <v>17</v>
      </c>
      <c r="D23" s="49" t="s">
        <v>17</v>
      </c>
      <c r="E23" s="49" t="s">
        <v>17</v>
      </c>
      <c r="F23" s="49" t="s">
        <v>17</v>
      </c>
      <c r="G23" s="49" t="s">
        <v>17</v>
      </c>
      <c r="H23" s="49" t="s">
        <v>17</v>
      </c>
      <c r="I23" s="158">
        <v>27.721594289113622</v>
      </c>
      <c r="J23" s="158">
        <v>24.84375</v>
      </c>
      <c r="K23" s="158">
        <v>26.031377106333501</v>
      </c>
      <c r="L23" s="49"/>
      <c r="M23" s="49"/>
      <c r="O23" s="145"/>
    </row>
    <row r="24" spans="1:15" ht="12.75" x14ac:dyDescent="0.2">
      <c r="A24" s="49" t="s">
        <v>94</v>
      </c>
      <c r="B24" s="49" t="s">
        <v>17</v>
      </c>
      <c r="C24" s="49" t="s">
        <v>17</v>
      </c>
      <c r="D24" s="49" t="s">
        <v>17</v>
      </c>
      <c r="E24" s="49" t="s">
        <v>17</v>
      </c>
      <c r="F24" s="49" t="s">
        <v>17</v>
      </c>
      <c r="G24" s="49" t="s">
        <v>17</v>
      </c>
      <c r="H24" s="49" t="s">
        <v>17</v>
      </c>
      <c r="I24" s="158">
        <v>26.875529212531752</v>
      </c>
      <c r="J24" s="158">
        <v>26.409266409266401</v>
      </c>
      <c r="K24" s="158">
        <v>27.778564349426599</v>
      </c>
      <c r="L24" s="49"/>
      <c r="M24" s="49"/>
      <c r="O24" s="145"/>
    </row>
    <row r="25" spans="1:15" ht="12.75" x14ac:dyDescent="0.2">
      <c r="A25" s="49" t="s">
        <v>95</v>
      </c>
      <c r="B25" s="49" t="s">
        <v>17</v>
      </c>
      <c r="C25" s="49" t="s">
        <v>17</v>
      </c>
      <c r="D25" s="49" t="s">
        <v>17</v>
      </c>
      <c r="E25" s="49" t="s">
        <v>17</v>
      </c>
      <c r="F25" s="49" t="s">
        <v>17</v>
      </c>
      <c r="G25" s="49" t="s">
        <v>17</v>
      </c>
      <c r="H25" s="49" t="s">
        <v>17</v>
      </c>
      <c r="I25" s="158">
        <v>28.255440599357829</v>
      </c>
      <c r="J25" s="158">
        <v>26.432643264326401</v>
      </c>
      <c r="K25" s="158">
        <v>28.332808068074399</v>
      </c>
      <c r="L25" s="49"/>
      <c r="M25" s="49"/>
      <c r="O25" s="145"/>
    </row>
    <row r="26" spans="1:15" ht="12.75" x14ac:dyDescent="0.2">
      <c r="A26" s="49" t="s">
        <v>96</v>
      </c>
      <c r="B26" s="49" t="s">
        <v>17</v>
      </c>
      <c r="C26" s="49" t="s">
        <v>17</v>
      </c>
      <c r="D26" s="49" t="s">
        <v>17</v>
      </c>
      <c r="E26" s="49" t="s">
        <v>17</v>
      </c>
      <c r="F26" s="49" t="s">
        <v>17</v>
      </c>
      <c r="G26" s="49" t="s">
        <v>17</v>
      </c>
      <c r="H26" s="49" t="s">
        <v>17</v>
      </c>
      <c r="I26" s="158">
        <v>29.303278688524593</v>
      </c>
      <c r="J26" s="158">
        <v>23.220973782771502</v>
      </c>
      <c r="K26" s="158">
        <v>23.939679547596601</v>
      </c>
      <c r="L26" s="49"/>
      <c r="M26" s="49"/>
      <c r="O26" s="145"/>
    </row>
    <row r="27" spans="1:15" ht="12.75" x14ac:dyDescent="0.2">
      <c r="A27" s="49" t="s">
        <v>97</v>
      </c>
      <c r="B27" s="49" t="s">
        <v>17</v>
      </c>
      <c r="C27" s="49" t="s">
        <v>17</v>
      </c>
      <c r="D27" s="49" t="s">
        <v>17</v>
      </c>
      <c r="E27" s="49" t="s">
        <v>17</v>
      </c>
      <c r="F27" s="49" t="s">
        <v>17</v>
      </c>
      <c r="G27" s="49" t="s">
        <v>17</v>
      </c>
      <c r="H27" s="49" t="s">
        <v>17</v>
      </c>
      <c r="I27" s="158">
        <v>29.235557284574988</v>
      </c>
      <c r="J27" s="158">
        <v>26.942906244032802</v>
      </c>
      <c r="K27" s="158">
        <v>26.662833045811801</v>
      </c>
      <c r="L27" s="49"/>
      <c r="M27" s="49"/>
      <c r="O27" s="145"/>
    </row>
    <row r="28" spans="1:15" ht="12.75" x14ac:dyDescent="0.2">
      <c r="A28" s="49" t="s">
        <v>98</v>
      </c>
      <c r="B28" s="49" t="s">
        <v>17</v>
      </c>
      <c r="C28" s="49" t="s">
        <v>17</v>
      </c>
      <c r="D28" s="49" t="s">
        <v>17</v>
      </c>
      <c r="E28" s="49" t="s">
        <v>17</v>
      </c>
      <c r="F28" s="49" t="s">
        <v>17</v>
      </c>
      <c r="G28" s="49" t="s">
        <v>17</v>
      </c>
      <c r="H28" s="49" t="s">
        <v>17</v>
      </c>
      <c r="I28" s="158">
        <v>31.796037674569668</v>
      </c>
      <c r="J28" s="158">
        <v>29.1885220610923</v>
      </c>
      <c r="K28" s="158">
        <v>28.375558867362098</v>
      </c>
      <c r="L28" s="49"/>
      <c r="M28" s="49"/>
      <c r="O28" s="145"/>
    </row>
    <row r="29" spans="1:15" ht="12.75" x14ac:dyDescent="0.2">
      <c r="A29" s="49" t="s">
        <v>99</v>
      </c>
      <c r="B29" s="49" t="s">
        <v>17</v>
      </c>
      <c r="C29" s="49" t="s">
        <v>17</v>
      </c>
      <c r="D29" s="49" t="s">
        <v>17</v>
      </c>
      <c r="E29" s="49" t="s">
        <v>17</v>
      </c>
      <c r="F29" s="49" t="s">
        <v>17</v>
      </c>
      <c r="G29" s="49" t="s">
        <v>17</v>
      </c>
      <c r="H29" s="49" t="s">
        <v>17</v>
      </c>
      <c r="I29" s="158">
        <v>26.313694267515924</v>
      </c>
      <c r="J29" s="158">
        <v>23.7171954563259</v>
      </c>
      <c r="K29" s="158">
        <v>22.137745974955301</v>
      </c>
      <c r="L29" s="49"/>
      <c r="M29" s="49"/>
      <c r="O29" s="145"/>
    </row>
    <row r="30" spans="1:15" ht="12.75" x14ac:dyDescent="0.2">
      <c r="A30" s="49" t="s">
        <v>100</v>
      </c>
      <c r="B30" s="49" t="s">
        <v>17</v>
      </c>
      <c r="C30" s="49" t="s">
        <v>17</v>
      </c>
      <c r="D30" s="49" t="s">
        <v>17</v>
      </c>
      <c r="E30" s="49" t="s">
        <v>17</v>
      </c>
      <c r="F30" s="49" t="s">
        <v>17</v>
      </c>
      <c r="G30" s="49" t="s">
        <v>17</v>
      </c>
      <c r="H30" s="49" t="s">
        <v>17</v>
      </c>
      <c r="I30" s="158">
        <v>27.733934611048479</v>
      </c>
      <c r="J30" s="158">
        <v>25.903614457831299</v>
      </c>
      <c r="K30" s="158">
        <v>26.3906447534766</v>
      </c>
      <c r="L30" s="49"/>
      <c r="M30" s="49"/>
      <c r="O30" s="145"/>
    </row>
    <row r="31" spans="1:15" ht="12.75" x14ac:dyDescent="0.2">
      <c r="A31" s="49" t="s">
        <v>13</v>
      </c>
      <c r="B31" s="49" t="s">
        <v>17</v>
      </c>
      <c r="C31" s="49" t="s">
        <v>17</v>
      </c>
      <c r="D31" s="49" t="s">
        <v>17</v>
      </c>
      <c r="E31" s="49" t="s">
        <v>17</v>
      </c>
      <c r="F31" s="49" t="s">
        <v>17</v>
      </c>
      <c r="G31" s="49" t="s">
        <v>17</v>
      </c>
      <c r="H31" s="49" t="s">
        <v>17</v>
      </c>
      <c r="I31" s="158">
        <v>28.11202251432886</v>
      </c>
      <c r="J31" s="158">
        <v>26.1953621998769</v>
      </c>
      <c r="K31" s="158">
        <v>26.469725129609699</v>
      </c>
      <c r="L31" s="49"/>
      <c r="M31" s="49"/>
      <c r="O31" s="145"/>
    </row>
    <row r="32" spans="1:15" x14ac:dyDescent="0.15">
      <c r="O32" s="145"/>
    </row>
    <row r="33" spans="15:15" x14ac:dyDescent="0.15">
      <c r="O33" s="145"/>
    </row>
    <row r="34" spans="15:15" x14ac:dyDescent="0.15">
      <c r="O34" s="145"/>
    </row>
    <row r="35" spans="15:15" x14ac:dyDescent="0.15">
      <c r="O35" s="145"/>
    </row>
    <row r="36" spans="15:15" x14ac:dyDescent="0.15">
      <c r="O36" s="145"/>
    </row>
    <row r="37" spans="15:15" x14ac:dyDescent="0.15">
      <c r="O37" s="145"/>
    </row>
    <row r="38" spans="15:15" x14ac:dyDescent="0.15">
      <c r="O38" s="145"/>
    </row>
    <row r="39" spans="15:15" x14ac:dyDescent="0.15">
      <c r="O39" s="145"/>
    </row>
    <row r="40" spans="15:15" x14ac:dyDescent="0.15">
      <c r="O40" s="145"/>
    </row>
    <row r="41" spans="15:15" x14ac:dyDescent="0.15">
      <c r="O41" s="145"/>
    </row>
    <row r="42" spans="15:15" x14ac:dyDescent="0.15">
      <c r="O42" s="145"/>
    </row>
  </sheetData>
  <conditionalFormatting sqref="M1">
    <cfRule type="cellIs" dxfId="62" priority="2" operator="equal">
      <formula>TRUE</formula>
    </cfRule>
  </conditionalFormatting>
  <conditionalFormatting sqref="N1">
    <cfRule type="cellIs" dxfId="61" priority="1" operator="equal">
      <formula>TRUE</formula>
    </cfRule>
  </conditionalFormatting>
  <hyperlinks>
    <hyperlink ref="N1" r:id="rId1" display="..\Data files\20151124_Overweightorobesechildren_InteractiveSpreadsheet_RP_v0a.xlsx"/>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sheetPr>
  <dimension ref="A1:L31"/>
  <sheetViews>
    <sheetView workbookViewId="0">
      <pane ySplit="1" topLeftCell="A2" activePane="bottomLeft" state="frozen"/>
      <selection activeCell="B7" sqref="B7"/>
      <selection pane="bottomLeft" activeCell="B7" sqref="B7"/>
    </sheetView>
  </sheetViews>
  <sheetFormatPr defaultRowHeight="12.75" x14ac:dyDescent="0.2"/>
  <cols>
    <col min="1" max="1" width="23.75" style="49" bestFit="1" customWidth="1"/>
    <col min="2" max="7" width="9" style="49"/>
    <col min="8" max="8" width="9.125" style="49" bestFit="1" customWidth="1"/>
    <col min="9" max="9" width="17.625" style="49" customWidth="1"/>
    <col min="10" max="16384" width="9" style="49"/>
  </cols>
  <sheetData>
    <row r="1" spans="1:12" s="58" customFormat="1" ht="15" x14ac:dyDescent="0.25">
      <c r="A1" s="58" t="s">
        <v>16</v>
      </c>
      <c r="B1" s="58" t="s">
        <v>88</v>
      </c>
      <c r="C1" s="58" t="s">
        <v>12</v>
      </c>
      <c r="D1" s="58" t="s">
        <v>18</v>
      </c>
      <c r="E1" s="58" t="s">
        <v>19</v>
      </c>
      <c r="F1" s="58" t="s">
        <v>110</v>
      </c>
      <c r="G1" s="58" t="s">
        <v>111</v>
      </c>
      <c r="H1" s="58" t="s">
        <v>89</v>
      </c>
      <c r="I1" s="57" t="s">
        <v>90</v>
      </c>
      <c r="K1" s="60" t="s">
        <v>173</v>
      </c>
      <c r="L1" s="118" t="s">
        <v>176</v>
      </c>
    </row>
    <row r="2" spans="1:12" x14ac:dyDescent="0.2">
      <c r="A2" s="49" t="s">
        <v>59</v>
      </c>
      <c r="B2" s="160">
        <v>27</v>
      </c>
      <c r="C2" s="160">
        <v>23.215821152192607</v>
      </c>
      <c r="D2" s="160">
        <v>15.299226139294927</v>
      </c>
      <c r="E2" s="160">
        <v>33.778159931212379</v>
      </c>
      <c r="F2" s="157">
        <v>361</v>
      </c>
      <c r="G2" s="157">
        <v>30.536288276095416</v>
      </c>
      <c r="H2" s="160">
        <v>27.276759314015372</v>
      </c>
      <c r="I2" s="49" t="s">
        <v>20</v>
      </c>
    </row>
    <row r="3" spans="1:12" x14ac:dyDescent="0.2">
      <c r="A3" s="49" t="s">
        <v>60</v>
      </c>
      <c r="B3" s="160">
        <v>56</v>
      </c>
      <c r="C3" s="160">
        <v>28.368794326241133</v>
      </c>
      <c r="D3" s="160">
        <v>21.429584599797366</v>
      </c>
      <c r="E3" s="160">
        <v>36.839412360688961</v>
      </c>
      <c r="F3" s="157">
        <v>361</v>
      </c>
      <c r="G3" s="157">
        <v>30.536288276095416</v>
      </c>
      <c r="H3" s="160">
        <v>27.276759314015372</v>
      </c>
      <c r="I3" s="49" t="s">
        <v>20</v>
      </c>
    </row>
    <row r="4" spans="1:12" x14ac:dyDescent="0.2">
      <c r="A4" s="49" t="s">
        <v>61</v>
      </c>
      <c r="B4" s="160">
        <v>51</v>
      </c>
      <c r="C4" s="160">
        <v>25.628140703517587</v>
      </c>
      <c r="D4" s="160">
        <v>19.081909547738693</v>
      </c>
      <c r="E4" s="160">
        <v>33.696482412060305</v>
      </c>
      <c r="F4" s="157">
        <v>361</v>
      </c>
      <c r="G4" s="157">
        <v>30.536288276095416</v>
      </c>
      <c r="H4" s="160">
        <v>27.276759314015372</v>
      </c>
      <c r="I4" s="49" t="s">
        <v>20</v>
      </c>
    </row>
    <row r="5" spans="1:12" x14ac:dyDescent="0.2">
      <c r="A5" s="49" t="s">
        <v>62</v>
      </c>
      <c r="B5" s="160">
        <v>59</v>
      </c>
      <c r="C5" s="160">
        <v>35.014836795252229</v>
      </c>
      <c r="D5" s="160">
        <v>26.65519287833828</v>
      </c>
      <c r="E5" s="160">
        <v>45.166765578635015</v>
      </c>
      <c r="F5" s="157">
        <v>361</v>
      </c>
      <c r="G5" s="157">
        <v>30.536288276095416</v>
      </c>
      <c r="H5" s="160">
        <v>27.276759314015372</v>
      </c>
      <c r="I5" s="49" t="s">
        <v>20</v>
      </c>
    </row>
    <row r="6" spans="1:12" x14ac:dyDescent="0.2">
      <c r="A6" s="49" t="s">
        <v>63</v>
      </c>
      <c r="B6" s="160">
        <v>75</v>
      </c>
      <c r="C6" s="160">
        <v>27.252906976744185</v>
      </c>
      <c r="D6" s="160">
        <v>21.436046511627907</v>
      </c>
      <c r="E6" s="160">
        <v>34.161700581395351</v>
      </c>
      <c r="F6" s="157">
        <v>361</v>
      </c>
      <c r="G6" s="157">
        <v>30.536288276095416</v>
      </c>
      <c r="H6" s="160">
        <v>27.276759314015372</v>
      </c>
      <c r="I6" s="49" t="s">
        <v>20</v>
      </c>
    </row>
    <row r="7" spans="1:12" x14ac:dyDescent="0.2">
      <c r="A7" s="49" t="s">
        <v>64</v>
      </c>
      <c r="B7" s="160">
        <v>93</v>
      </c>
      <c r="C7" s="160">
        <v>41.18689105403012</v>
      </c>
      <c r="D7" s="160">
        <v>33.243135518157665</v>
      </c>
      <c r="E7" s="160">
        <v>50.456598759964571</v>
      </c>
      <c r="F7" s="157">
        <v>361</v>
      </c>
      <c r="G7" s="157">
        <v>30.536288276095416</v>
      </c>
      <c r="H7" s="160">
        <v>27.276759314015372</v>
      </c>
      <c r="I7" s="49" t="s">
        <v>55</v>
      </c>
    </row>
    <row r="8" spans="1:12" x14ac:dyDescent="0.2">
      <c r="A8" s="49" t="s">
        <v>91</v>
      </c>
      <c r="B8" s="160">
        <v>38</v>
      </c>
      <c r="C8" s="160">
        <v>16.040523427606587</v>
      </c>
      <c r="D8" s="160">
        <v>11.35120303925707</v>
      </c>
      <c r="E8" s="160">
        <v>22.016884761502745</v>
      </c>
      <c r="F8" s="157">
        <v>38</v>
      </c>
      <c r="G8" s="157">
        <v>16.040523427606587</v>
      </c>
      <c r="H8" s="160">
        <v>27.276759314015372</v>
      </c>
      <c r="I8" s="49" t="s">
        <v>56</v>
      </c>
    </row>
    <row r="9" spans="1:12" x14ac:dyDescent="0.2">
      <c r="A9" s="49" t="s">
        <v>66</v>
      </c>
      <c r="B9" s="160">
        <v>21</v>
      </c>
      <c r="C9" s="160">
        <v>19.480519480519479</v>
      </c>
      <c r="D9" s="160">
        <v>12.058441558441558</v>
      </c>
      <c r="E9" s="160">
        <v>29.778293135435995</v>
      </c>
      <c r="F9" s="157">
        <v>147</v>
      </c>
      <c r="G9" s="157">
        <v>22.720247295208654</v>
      </c>
      <c r="H9" s="160">
        <v>27.276759314015372</v>
      </c>
      <c r="I9" s="49" t="s">
        <v>20</v>
      </c>
    </row>
    <row r="10" spans="1:12" x14ac:dyDescent="0.2">
      <c r="A10" s="49" t="s">
        <v>67</v>
      </c>
      <c r="B10" s="160">
        <v>60</v>
      </c>
      <c r="C10" s="160">
        <v>27.447392497712716</v>
      </c>
      <c r="D10" s="160">
        <v>20.945105215004574</v>
      </c>
      <c r="E10" s="160">
        <v>35.330283623055813</v>
      </c>
      <c r="F10" s="157">
        <v>147</v>
      </c>
      <c r="G10" s="157">
        <v>22.720247295208654</v>
      </c>
      <c r="H10" s="160">
        <v>27.276759314015372</v>
      </c>
      <c r="I10" s="49" t="s">
        <v>20</v>
      </c>
    </row>
    <row r="11" spans="1:12" x14ac:dyDescent="0.2">
      <c r="A11" s="49" t="s">
        <v>68</v>
      </c>
      <c r="B11" s="160">
        <v>66</v>
      </c>
      <c r="C11" s="160">
        <v>20.586400499064254</v>
      </c>
      <c r="D11" s="160">
        <v>15.921397379912664</v>
      </c>
      <c r="E11" s="160">
        <v>26.19089207735496</v>
      </c>
      <c r="F11" s="157">
        <v>147</v>
      </c>
      <c r="G11" s="157">
        <v>22.720247295208654</v>
      </c>
      <c r="H11" s="160">
        <v>27.276759314015372</v>
      </c>
      <c r="I11" s="49" t="s">
        <v>56</v>
      </c>
    </row>
    <row r="12" spans="1:12" x14ac:dyDescent="0.2">
      <c r="A12" s="49" t="s">
        <v>69</v>
      </c>
      <c r="B12" s="160">
        <v>98</v>
      </c>
      <c r="C12" s="160">
        <v>24.847870182555781</v>
      </c>
      <c r="D12" s="160">
        <v>20.17266734279919</v>
      </c>
      <c r="E12" s="160">
        <v>30.281693711967545</v>
      </c>
      <c r="F12" s="157">
        <v>249</v>
      </c>
      <c r="G12" s="157">
        <v>27.886661440250869</v>
      </c>
      <c r="H12" s="160">
        <v>27.276759314015372</v>
      </c>
      <c r="I12" s="49" t="s">
        <v>20</v>
      </c>
    </row>
    <row r="13" spans="1:12" x14ac:dyDescent="0.2">
      <c r="A13" s="49" t="s">
        <v>92</v>
      </c>
      <c r="B13" s="160">
        <v>74</v>
      </c>
      <c r="C13" s="160">
        <v>29.482071713147413</v>
      </c>
      <c r="D13" s="160">
        <v>23.149800796812748</v>
      </c>
      <c r="E13" s="160">
        <v>37.011952191235061</v>
      </c>
      <c r="F13" s="157">
        <v>249</v>
      </c>
      <c r="G13" s="157">
        <v>27.886661440250869</v>
      </c>
      <c r="H13" s="160">
        <v>27.276759314015372</v>
      </c>
      <c r="I13" s="49" t="s">
        <v>20</v>
      </c>
    </row>
    <row r="14" spans="1:12" x14ac:dyDescent="0.2">
      <c r="A14" s="49" t="s">
        <v>71</v>
      </c>
      <c r="B14" s="160">
        <v>77</v>
      </c>
      <c r="C14" s="160">
        <v>31.111111111111111</v>
      </c>
      <c r="D14" s="160">
        <v>24.552323232323236</v>
      </c>
      <c r="E14" s="160">
        <v>38.883636363636363</v>
      </c>
      <c r="F14" s="157">
        <v>249</v>
      </c>
      <c r="G14" s="157">
        <v>27.886661440250869</v>
      </c>
      <c r="H14" s="160">
        <v>27.276759314015372</v>
      </c>
      <c r="I14" s="49" t="s">
        <v>20</v>
      </c>
    </row>
    <row r="15" spans="1:12" x14ac:dyDescent="0.2">
      <c r="A15" s="49" t="s">
        <v>72</v>
      </c>
      <c r="B15" s="160">
        <v>48</v>
      </c>
      <c r="C15" s="160">
        <v>19.362646228317868</v>
      </c>
      <c r="D15" s="160">
        <v>14.276321097216618</v>
      </c>
      <c r="E15" s="160">
        <v>25.672045179507865</v>
      </c>
      <c r="F15" s="157">
        <v>222</v>
      </c>
      <c r="G15" s="157">
        <v>27.050079200682344</v>
      </c>
      <c r="H15" s="160">
        <v>27.276759314015372</v>
      </c>
      <c r="I15" s="49" t="s">
        <v>56</v>
      </c>
    </row>
    <row r="16" spans="1:12" x14ac:dyDescent="0.2">
      <c r="A16" s="49" t="s">
        <v>73</v>
      </c>
      <c r="B16" s="160">
        <v>174</v>
      </c>
      <c r="C16" s="160">
        <v>30.377094972067038</v>
      </c>
      <c r="D16" s="160">
        <v>26.03111458131723</v>
      </c>
      <c r="E16" s="160">
        <v>35.245943234712463</v>
      </c>
      <c r="F16" s="157">
        <v>222</v>
      </c>
      <c r="G16" s="157">
        <v>27.050079200682344</v>
      </c>
      <c r="H16" s="160">
        <v>27.276759314015372</v>
      </c>
      <c r="I16" s="49" t="s">
        <v>20</v>
      </c>
    </row>
    <row r="17" spans="1:9" x14ac:dyDescent="0.2">
      <c r="A17" s="49" t="s">
        <v>74</v>
      </c>
      <c r="B17" s="160">
        <v>164</v>
      </c>
      <c r="C17" s="160">
        <v>39.262628680871437</v>
      </c>
      <c r="D17" s="160">
        <v>33.483397890654345</v>
      </c>
      <c r="E17" s="160">
        <v>45.759410068035358</v>
      </c>
      <c r="F17" s="157">
        <v>199</v>
      </c>
      <c r="G17" s="157">
        <v>37.575528700906347</v>
      </c>
      <c r="H17" s="160">
        <v>27.276759314015372</v>
      </c>
      <c r="I17" s="49" t="s">
        <v>55</v>
      </c>
    </row>
    <row r="18" spans="1:9" x14ac:dyDescent="0.2">
      <c r="A18" s="49" t="s">
        <v>93</v>
      </c>
      <c r="B18" s="160">
        <v>35</v>
      </c>
      <c r="C18" s="160">
        <v>31.277926720285969</v>
      </c>
      <c r="D18" s="160">
        <v>21.786416443252907</v>
      </c>
      <c r="E18" s="160">
        <v>43.500446827524577</v>
      </c>
      <c r="F18" s="157">
        <v>199</v>
      </c>
      <c r="G18" s="157">
        <v>37.575528700906347</v>
      </c>
      <c r="H18" s="160">
        <v>27.276759314015372</v>
      </c>
      <c r="I18" s="49" t="s">
        <v>20</v>
      </c>
    </row>
    <row r="19" spans="1:9" x14ac:dyDescent="0.2">
      <c r="A19" s="49" t="s">
        <v>14</v>
      </c>
      <c r="B19" s="160">
        <v>77</v>
      </c>
      <c r="C19" s="160">
        <v>22.821576763485474</v>
      </c>
      <c r="D19" s="160">
        <v>18.010373443983401</v>
      </c>
      <c r="E19" s="160">
        <v>28.523117960877293</v>
      </c>
      <c r="F19" s="157">
        <v>260</v>
      </c>
      <c r="G19" s="157">
        <v>23.595607586895362</v>
      </c>
      <c r="H19" s="160">
        <v>27.276759314015372</v>
      </c>
      <c r="I19" s="49" t="s">
        <v>20</v>
      </c>
    </row>
    <row r="20" spans="1:9" x14ac:dyDescent="0.2">
      <c r="A20" s="49" t="s">
        <v>76</v>
      </c>
      <c r="B20" s="160">
        <v>34</v>
      </c>
      <c r="C20" s="160">
        <v>26.053639846743295</v>
      </c>
      <c r="D20" s="160">
        <v>18.042911877394634</v>
      </c>
      <c r="E20" s="160">
        <v>36.407662835249042</v>
      </c>
      <c r="F20" s="157">
        <v>260</v>
      </c>
      <c r="G20" s="157">
        <v>23.595607586895362</v>
      </c>
      <c r="H20" s="160">
        <v>27.276759314015372</v>
      </c>
      <c r="I20" s="49" t="s">
        <v>20</v>
      </c>
    </row>
    <row r="21" spans="1:9" x14ac:dyDescent="0.2">
      <c r="A21" s="49" t="s">
        <v>77</v>
      </c>
      <c r="B21" s="160">
        <v>54</v>
      </c>
      <c r="C21" s="160">
        <v>30.612244897959183</v>
      </c>
      <c r="D21" s="160">
        <v>22.996598639455783</v>
      </c>
      <c r="E21" s="160">
        <v>39.942176870748298</v>
      </c>
      <c r="F21" s="157">
        <v>260</v>
      </c>
      <c r="G21" s="157">
        <v>23.595607586895362</v>
      </c>
      <c r="H21" s="160">
        <v>27.276759314015372</v>
      </c>
      <c r="I21" s="49" t="s">
        <v>20</v>
      </c>
    </row>
    <row r="22" spans="1:9" x14ac:dyDescent="0.2">
      <c r="A22" s="49" t="s">
        <v>15</v>
      </c>
      <c r="B22" s="160">
        <v>27</v>
      </c>
      <c r="C22" s="160">
        <v>15.211267605633802</v>
      </c>
      <c r="D22" s="160">
        <v>10.024225352112675</v>
      </c>
      <c r="E22" s="160">
        <v>22.131830985915492</v>
      </c>
      <c r="F22" s="157">
        <v>260</v>
      </c>
      <c r="G22" s="157">
        <v>23.595607586895362</v>
      </c>
      <c r="H22" s="160">
        <v>27.276759314015372</v>
      </c>
      <c r="I22" s="49" t="s">
        <v>56</v>
      </c>
    </row>
    <row r="23" spans="1:9" x14ac:dyDescent="0.2">
      <c r="A23" s="49" t="s">
        <v>78</v>
      </c>
      <c r="B23" s="160">
        <v>68</v>
      </c>
      <c r="C23" s="160">
        <v>24.277043912888253</v>
      </c>
      <c r="D23" s="160">
        <v>18.85219564441271</v>
      </c>
      <c r="E23" s="160">
        <v>30.776865405212426</v>
      </c>
      <c r="F23" s="157">
        <v>260</v>
      </c>
      <c r="G23" s="157">
        <v>23.595607586895362</v>
      </c>
      <c r="H23" s="160">
        <v>27.276759314015372</v>
      </c>
      <c r="I23" s="49" t="s">
        <v>20</v>
      </c>
    </row>
    <row r="24" spans="1:9" x14ac:dyDescent="0.2">
      <c r="A24" s="49" t="s">
        <v>94</v>
      </c>
      <c r="B24" s="160">
        <v>361</v>
      </c>
      <c r="C24" s="160">
        <v>30.536288276095416</v>
      </c>
      <c r="D24" s="160">
        <v>27.467467433598376</v>
      </c>
      <c r="E24" s="160">
        <v>33.856533858675625</v>
      </c>
      <c r="F24" s="157">
        <v>361</v>
      </c>
      <c r="G24" s="157">
        <v>30.536288276095416</v>
      </c>
      <c r="H24" s="160">
        <v>27.276759314015372</v>
      </c>
      <c r="I24" s="49" t="s">
        <v>55</v>
      </c>
    </row>
    <row r="25" spans="1:9" x14ac:dyDescent="0.2">
      <c r="A25" s="49" t="s">
        <v>95</v>
      </c>
      <c r="B25" s="160">
        <v>147</v>
      </c>
      <c r="C25" s="160">
        <v>22.720247295208654</v>
      </c>
      <c r="D25" s="160">
        <v>19.195774794459812</v>
      </c>
      <c r="E25" s="160">
        <v>26.708628920984392</v>
      </c>
      <c r="F25" s="157">
        <v>147</v>
      </c>
      <c r="G25" s="157">
        <v>22.720247295208654</v>
      </c>
      <c r="H25" s="160">
        <v>27.276759314015372</v>
      </c>
      <c r="I25" s="49" t="s">
        <v>56</v>
      </c>
    </row>
    <row r="26" spans="1:9" x14ac:dyDescent="0.2">
      <c r="A26" s="49" t="s">
        <v>96</v>
      </c>
      <c r="B26" s="160">
        <v>38</v>
      </c>
      <c r="C26" s="160">
        <v>16.040523427606587</v>
      </c>
      <c r="D26" s="160">
        <v>11.35120303925707</v>
      </c>
      <c r="E26" s="160">
        <v>22.016884761502745</v>
      </c>
      <c r="F26" s="157">
        <v>38</v>
      </c>
      <c r="G26" s="157">
        <v>16.040523427606587</v>
      </c>
      <c r="H26" s="160">
        <v>27.276759314015372</v>
      </c>
      <c r="I26" s="49" t="s">
        <v>56</v>
      </c>
    </row>
    <row r="27" spans="1:9" x14ac:dyDescent="0.2">
      <c r="A27" s="49" t="s">
        <v>97</v>
      </c>
      <c r="B27" s="160">
        <v>249</v>
      </c>
      <c r="C27" s="160">
        <v>27.886661440250869</v>
      </c>
      <c r="D27" s="160">
        <v>24.530420167701124</v>
      </c>
      <c r="E27" s="160">
        <v>31.576965065477662</v>
      </c>
      <c r="F27" s="157">
        <v>249</v>
      </c>
      <c r="G27" s="157">
        <v>27.886661440250869</v>
      </c>
      <c r="H27" s="160">
        <v>27.276759314015372</v>
      </c>
      <c r="I27" s="49" t="s">
        <v>20</v>
      </c>
    </row>
    <row r="28" spans="1:9" x14ac:dyDescent="0.2">
      <c r="A28" s="49" t="s">
        <v>98</v>
      </c>
      <c r="B28" s="160">
        <v>199</v>
      </c>
      <c r="C28" s="160">
        <v>37.575528700906347</v>
      </c>
      <c r="D28" s="160">
        <v>32.536102243175009</v>
      </c>
      <c r="E28" s="160">
        <v>43.179566809386841</v>
      </c>
      <c r="F28" s="157">
        <v>199</v>
      </c>
      <c r="G28" s="157">
        <v>37.575528700906347</v>
      </c>
      <c r="H28" s="160">
        <v>27.276759314015372</v>
      </c>
      <c r="I28" s="49" t="s">
        <v>55</v>
      </c>
    </row>
    <row r="29" spans="1:9" x14ac:dyDescent="0.2">
      <c r="A29" s="49" t="s">
        <v>99</v>
      </c>
      <c r="B29" s="160">
        <v>222</v>
      </c>
      <c r="C29" s="160">
        <v>27.050079200682344</v>
      </c>
      <c r="D29" s="160">
        <v>23.608755662913044</v>
      </c>
      <c r="E29" s="160">
        <v>30.855299337786455</v>
      </c>
      <c r="F29" s="157">
        <v>222</v>
      </c>
      <c r="G29" s="157">
        <v>27.050079200682344</v>
      </c>
      <c r="H29" s="160">
        <v>27.276759314015372</v>
      </c>
      <c r="I29" s="49" t="s">
        <v>20</v>
      </c>
    </row>
    <row r="30" spans="1:9" x14ac:dyDescent="0.2">
      <c r="A30" s="49" t="s">
        <v>100</v>
      </c>
      <c r="B30" s="160">
        <v>260</v>
      </c>
      <c r="C30" s="160">
        <v>23.595607586895362</v>
      </c>
      <c r="D30" s="160">
        <v>20.814624705206427</v>
      </c>
      <c r="E30" s="160">
        <v>26.647170257369165</v>
      </c>
      <c r="F30" s="157">
        <v>260</v>
      </c>
      <c r="G30" s="157">
        <v>23.595607586895362</v>
      </c>
      <c r="H30" s="160">
        <v>27.276759314015372</v>
      </c>
      <c r="I30" s="49" t="s">
        <v>56</v>
      </c>
    </row>
    <row r="31" spans="1:9" x14ac:dyDescent="0.2">
      <c r="A31" s="49" t="s">
        <v>13</v>
      </c>
      <c r="B31" s="160">
        <v>1476</v>
      </c>
      <c r="C31" s="160">
        <v>27.276759314015372</v>
      </c>
      <c r="D31" s="160">
        <v>25.902935743786774</v>
      </c>
      <c r="E31" s="160">
        <v>28.705031140860736</v>
      </c>
      <c r="F31" s="157" t="s">
        <v>17</v>
      </c>
      <c r="G31" s="157" t="s">
        <v>17</v>
      </c>
      <c r="H31" s="160">
        <v>27.276759314015372</v>
      </c>
    </row>
  </sheetData>
  <conditionalFormatting sqref="F2:G31">
    <cfRule type="cellIs" dxfId="60" priority="2" operator="equal">
      <formula>TRUE</formula>
    </cfRule>
  </conditionalFormatting>
  <conditionalFormatting sqref="K1">
    <cfRule type="cellIs" dxfId="59" priority="1" operator="equal">
      <formula>TRUE</formula>
    </cfRule>
  </conditionalFormatting>
  <hyperlinks>
    <hyperlink ref="L1" r:id="rId1" display="..\Data files\20151124_teenageconceptions_InteractiveSpreadsheet_RP_v0a.xlsx"/>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N31"/>
  <sheetViews>
    <sheetView workbookViewId="0">
      <pane ySplit="1" topLeftCell="A2" activePane="bottomLeft" state="frozen"/>
      <selection activeCell="B7" sqref="B7"/>
      <selection pane="bottomLeft" activeCell="B7" sqref="B7"/>
    </sheetView>
  </sheetViews>
  <sheetFormatPr defaultRowHeight="11.25" x14ac:dyDescent="0.15"/>
  <sheetData>
    <row r="1" spans="1:14" ht="15" x14ac:dyDescent="0.25">
      <c r="A1" s="58" t="s">
        <v>16</v>
      </c>
      <c r="B1" s="51" t="s">
        <v>142</v>
      </c>
      <c r="C1" s="51" t="s">
        <v>141</v>
      </c>
      <c r="D1" s="51" t="s">
        <v>140</v>
      </c>
      <c r="E1" s="51" t="s">
        <v>139</v>
      </c>
      <c r="F1" s="51" t="s">
        <v>138</v>
      </c>
      <c r="G1" s="51" t="s">
        <v>137</v>
      </c>
      <c r="H1" s="51" t="s">
        <v>136</v>
      </c>
      <c r="I1" s="51" t="s">
        <v>135</v>
      </c>
      <c r="J1" s="51" t="s">
        <v>134</v>
      </c>
      <c r="K1" s="51" t="s">
        <v>133</v>
      </c>
      <c r="L1" s="49"/>
      <c r="M1" s="60" t="s">
        <v>173</v>
      </c>
      <c r="N1" s="118" t="s">
        <v>176</v>
      </c>
    </row>
    <row r="2" spans="1:14" ht="13.5" thickBot="1" x14ac:dyDescent="0.25">
      <c r="A2" s="46" t="s">
        <v>59</v>
      </c>
      <c r="B2" s="158">
        <v>32.200000000000003</v>
      </c>
      <c r="C2" s="158">
        <v>30.5</v>
      </c>
      <c r="D2" s="158">
        <v>39.4</v>
      </c>
      <c r="E2" s="158">
        <v>36.1</v>
      </c>
      <c r="F2" s="158">
        <v>41.8</v>
      </c>
      <c r="G2" s="158">
        <v>49.2</v>
      </c>
      <c r="H2" s="158">
        <v>35.4</v>
      </c>
      <c r="I2" s="158">
        <v>37.799999999999997</v>
      </c>
      <c r="J2" s="158">
        <v>37.800687285223397</v>
      </c>
      <c r="K2" s="158">
        <v>23.2</v>
      </c>
      <c r="L2" s="49"/>
      <c r="M2" s="49"/>
    </row>
    <row r="3" spans="1:14" ht="13.5" thickBot="1" x14ac:dyDescent="0.25">
      <c r="A3" s="46" t="s">
        <v>60</v>
      </c>
      <c r="B3" s="158">
        <v>40.5</v>
      </c>
      <c r="C3" s="158">
        <v>44.4</v>
      </c>
      <c r="D3" s="158">
        <v>47.9</v>
      </c>
      <c r="E3" s="158">
        <v>55</v>
      </c>
      <c r="F3" s="158">
        <v>41</v>
      </c>
      <c r="G3" s="158">
        <v>45.3</v>
      </c>
      <c r="H3" s="158">
        <v>34.9</v>
      </c>
      <c r="I3" s="158">
        <v>37</v>
      </c>
      <c r="J3" s="158">
        <v>32.508491023774901</v>
      </c>
      <c r="K3" s="158">
        <v>28.4</v>
      </c>
      <c r="L3" s="49"/>
      <c r="M3" s="99" t="s">
        <v>132</v>
      </c>
      <c r="N3" s="112"/>
    </row>
    <row r="4" spans="1:14" ht="12.75" x14ac:dyDescent="0.2">
      <c r="A4" s="46" t="s">
        <v>61</v>
      </c>
      <c r="B4" s="158">
        <v>48.2</v>
      </c>
      <c r="C4" s="158">
        <v>47.6</v>
      </c>
      <c r="D4" s="158">
        <v>49.9</v>
      </c>
      <c r="E4" s="158">
        <v>37.9</v>
      </c>
      <c r="F4" s="158">
        <v>42</v>
      </c>
      <c r="G4" s="158">
        <v>40.4</v>
      </c>
      <c r="H4" s="158">
        <v>37.200000000000003</v>
      </c>
      <c r="I4" s="158">
        <v>34.200000000000003</v>
      </c>
      <c r="J4" s="158">
        <v>33.856722276741898</v>
      </c>
      <c r="K4" s="158">
        <v>25.6</v>
      </c>
      <c r="L4" s="49"/>
      <c r="M4" s="49"/>
      <c r="N4" s="118" t="s">
        <v>346</v>
      </c>
    </row>
    <row r="5" spans="1:14" ht="12.75" x14ac:dyDescent="0.2">
      <c r="A5" s="46" t="s">
        <v>62</v>
      </c>
      <c r="B5" s="158">
        <v>50.3</v>
      </c>
      <c r="C5" s="158">
        <v>44.4</v>
      </c>
      <c r="D5" s="158">
        <v>41.8</v>
      </c>
      <c r="E5" s="158">
        <v>49.4</v>
      </c>
      <c r="F5" s="158">
        <v>48</v>
      </c>
      <c r="G5" s="158">
        <v>43.2</v>
      </c>
      <c r="H5" s="158">
        <v>35.1</v>
      </c>
      <c r="I5" s="158">
        <v>36.6</v>
      </c>
      <c r="J5" s="158">
        <v>33.038348082595903</v>
      </c>
      <c r="K5" s="158">
        <v>35</v>
      </c>
      <c r="L5" s="49"/>
      <c r="M5" s="49"/>
      <c r="N5" s="145" t="s">
        <v>347</v>
      </c>
    </row>
    <row r="6" spans="1:14" ht="12.75" x14ac:dyDescent="0.2">
      <c r="A6" s="46" t="s">
        <v>63</v>
      </c>
      <c r="B6" s="158">
        <v>36.1</v>
      </c>
      <c r="C6" s="158">
        <v>38.700000000000003</v>
      </c>
      <c r="D6" s="158">
        <v>32.6</v>
      </c>
      <c r="E6" s="158">
        <v>39.799999999999997</v>
      </c>
      <c r="F6" s="158">
        <v>34.799999999999997</v>
      </c>
      <c r="G6" s="158">
        <v>31.3</v>
      </c>
      <c r="H6" s="158">
        <v>36.4</v>
      </c>
      <c r="I6" s="158">
        <v>34.299999999999997</v>
      </c>
      <c r="J6" s="158">
        <v>29.9026425591099</v>
      </c>
      <c r="K6" s="158">
        <v>27.3</v>
      </c>
      <c r="L6" s="49"/>
      <c r="M6" s="49"/>
    </row>
    <row r="7" spans="1:14" ht="12.75" x14ac:dyDescent="0.2">
      <c r="A7" s="46" t="s">
        <v>64</v>
      </c>
      <c r="B7" s="158">
        <v>61.7</v>
      </c>
      <c r="C7" s="158">
        <v>61.7</v>
      </c>
      <c r="D7" s="158">
        <v>58</v>
      </c>
      <c r="E7" s="158">
        <v>43.2</v>
      </c>
      <c r="F7" s="158">
        <v>45.9</v>
      </c>
      <c r="G7" s="158">
        <v>43.7</v>
      </c>
      <c r="H7" s="158">
        <v>43.2</v>
      </c>
      <c r="I7" s="158">
        <v>38.9</v>
      </c>
      <c r="J7" s="158">
        <v>37.104072398189999</v>
      </c>
      <c r="K7" s="158">
        <v>41.2</v>
      </c>
      <c r="L7" s="49"/>
      <c r="M7" s="49"/>
    </row>
    <row r="8" spans="1:14" ht="12.75" x14ac:dyDescent="0.2">
      <c r="A8" s="46" t="s">
        <v>91</v>
      </c>
      <c r="B8" s="158">
        <v>30.4</v>
      </c>
      <c r="C8" s="158">
        <v>26.5</v>
      </c>
      <c r="D8" s="158">
        <v>31.1</v>
      </c>
      <c r="E8" s="158">
        <v>38.1</v>
      </c>
      <c r="F8" s="158">
        <v>27.2</v>
      </c>
      <c r="G8" s="158">
        <v>25.5</v>
      </c>
      <c r="H8" s="158">
        <v>24.2</v>
      </c>
      <c r="I8" s="158">
        <v>21.3</v>
      </c>
      <c r="J8" s="158">
        <v>19.110926464478599</v>
      </c>
      <c r="K8" s="158">
        <v>16</v>
      </c>
      <c r="L8" s="49"/>
      <c r="M8" s="49"/>
    </row>
    <row r="9" spans="1:14" ht="12.75" x14ac:dyDescent="0.2">
      <c r="A9" s="46" t="s">
        <v>66</v>
      </c>
      <c r="B9" s="158">
        <v>43.8</v>
      </c>
      <c r="C9" s="158">
        <v>35.299999999999997</v>
      </c>
      <c r="D9" s="158">
        <v>37.200000000000003</v>
      </c>
      <c r="E9" s="158">
        <v>33.6</v>
      </c>
      <c r="F9" s="158">
        <v>28</v>
      </c>
      <c r="G9" s="158">
        <v>30.4</v>
      </c>
      <c r="H9" s="158">
        <v>24.1</v>
      </c>
      <c r="I9" s="158">
        <v>33.6</v>
      </c>
      <c r="J9" s="158">
        <v>20.715630885122401</v>
      </c>
      <c r="K9" s="158">
        <v>19.5</v>
      </c>
      <c r="L9" s="49"/>
      <c r="M9" s="49"/>
    </row>
    <row r="10" spans="1:14" ht="12.75" x14ac:dyDescent="0.2">
      <c r="A10" s="46" t="s">
        <v>67</v>
      </c>
      <c r="B10" s="158">
        <v>41</v>
      </c>
      <c r="C10" s="158">
        <v>36.799999999999997</v>
      </c>
      <c r="D10" s="158">
        <v>44.9</v>
      </c>
      <c r="E10" s="158">
        <v>41</v>
      </c>
      <c r="F10" s="158">
        <v>44.7</v>
      </c>
      <c r="G10" s="158">
        <v>34.5</v>
      </c>
      <c r="H10" s="158">
        <v>29.3</v>
      </c>
      <c r="I10" s="158">
        <v>39.700000000000003</v>
      </c>
      <c r="J10" s="158">
        <v>28.636363636363601</v>
      </c>
      <c r="K10" s="158">
        <v>27.4</v>
      </c>
      <c r="L10" s="49"/>
      <c r="M10" s="49"/>
    </row>
    <row r="11" spans="1:14" ht="12.75" x14ac:dyDescent="0.2">
      <c r="A11" s="46" t="s">
        <v>68</v>
      </c>
      <c r="B11" s="158">
        <v>36.5</v>
      </c>
      <c r="C11" s="158">
        <v>35.200000000000003</v>
      </c>
      <c r="D11" s="158">
        <v>33.200000000000003</v>
      </c>
      <c r="E11" s="158">
        <v>35.4</v>
      </c>
      <c r="F11" s="158">
        <v>35.6</v>
      </c>
      <c r="G11" s="158">
        <v>33.299999999999997</v>
      </c>
      <c r="H11" s="158">
        <v>32.4</v>
      </c>
      <c r="I11" s="158">
        <v>31.5</v>
      </c>
      <c r="J11" s="158">
        <v>27.794746487477099</v>
      </c>
      <c r="K11" s="158">
        <v>20.6</v>
      </c>
      <c r="L11" s="49"/>
      <c r="M11" s="49"/>
    </row>
    <row r="12" spans="1:14" ht="12.75" x14ac:dyDescent="0.2">
      <c r="A12" s="46" t="s">
        <v>69</v>
      </c>
      <c r="B12" s="158">
        <v>42.7</v>
      </c>
      <c r="C12" s="158">
        <v>39.6</v>
      </c>
      <c r="D12" s="158">
        <v>39.799999999999997</v>
      </c>
      <c r="E12" s="158">
        <v>43.8</v>
      </c>
      <c r="F12" s="158">
        <v>38.799999999999997</v>
      </c>
      <c r="G12" s="158">
        <v>39.299999999999997</v>
      </c>
      <c r="H12" s="158">
        <v>36.9</v>
      </c>
      <c r="I12" s="158">
        <v>29.2</v>
      </c>
      <c r="J12" s="158">
        <v>26.714615977395301</v>
      </c>
      <c r="K12" s="158">
        <v>24.8</v>
      </c>
      <c r="L12" s="49"/>
      <c r="M12" s="49"/>
    </row>
    <row r="13" spans="1:14" ht="12.75" x14ac:dyDescent="0.2">
      <c r="A13" s="46" t="s">
        <v>92</v>
      </c>
      <c r="B13" s="158">
        <v>43.9</v>
      </c>
      <c r="C13" s="158">
        <v>46.5</v>
      </c>
      <c r="D13" s="158">
        <v>46.7</v>
      </c>
      <c r="E13" s="158">
        <v>44.4</v>
      </c>
      <c r="F13" s="158">
        <v>52.4</v>
      </c>
      <c r="G13" s="158">
        <v>43.1</v>
      </c>
      <c r="H13" s="158">
        <v>34.799999999999997</v>
      </c>
      <c r="I13" s="158">
        <v>30.5</v>
      </c>
      <c r="J13" s="158">
        <v>32.936507936507901</v>
      </c>
      <c r="K13" s="158">
        <v>29.5</v>
      </c>
      <c r="L13" s="49"/>
      <c r="M13" s="49"/>
    </row>
    <row r="14" spans="1:14" ht="12.75" x14ac:dyDescent="0.2">
      <c r="A14" s="46" t="s">
        <v>71</v>
      </c>
      <c r="B14" s="158">
        <v>43.4</v>
      </c>
      <c r="C14" s="158">
        <v>45.3</v>
      </c>
      <c r="D14" s="158">
        <v>42.6</v>
      </c>
      <c r="E14" s="158">
        <v>43.3</v>
      </c>
      <c r="F14" s="158">
        <v>49.4</v>
      </c>
      <c r="G14" s="158">
        <v>41.1</v>
      </c>
      <c r="H14" s="158">
        <v>40.4</v>
      </c>
      <c r="I14" s="158">
        <v>41.1</v>
      </c>
      <c r="J14" s="158">
        <v>37.444037444037399</v>
      </c>
      <c r="K14" s="158">
        <v>31.1</v>
      </c>
      <c r="L14" s="49"/>
      <c r="M14" s="49"/>
    </row>
    <row r="15" spans="1:14" ht="12.75" x14ac:dyDescent="0.2">
      <c r="A15" s="46" t="s">
        <v>72</v>
      </c>
      <c r="B15" s="158">
        <v>37.4</v>
      </c>
      <c r="C15" s="158">
        <v>35.5</v>
      </c>
      <c r="D15" s="158">
        <v>43.3</v>
      </c>
      <c r="E15" s="158">
        <v>32.799999999999997</v>
      </c>
      <c r="F15" s="158">
        <v>39.299999999999997</v>
      </c>
      <c r="G15" s="158">
        <v>32.299999999999997</v>
      </c>
      <c r="H15" s="158">
        <v>31</v>
      </c>
      <c r="I15" s="158">
        <v>28.7</v>
      </c>
      <c r="J15" s="158">
        <v>28.383381324557799</v>
      </c>
      <c r="K15" s="158">
        <v>19.399999999999999</v>
      </c>
      <c r="L15" s="49"/>
      <c r="M15" s="49"/>
    </row>
    <row r="16" spans="1:14" ht="12.75" x14ac:dyDescent="0.2">
      <c r="A16" s="46" t="s">
        <v>73</v>
      </c>
      <c r="B16" s="158">
        <v>48.1</v>
      </c>
      <c r="C16" s="158">
        <v>44.7</v>
      </c>
      <c r="D16" s="158">
        <v>47.7</v>
      </c>
      <c r="E16" s="158">
        <v>51</v>
      </c>
      <c r="F16" s="158">
        <v>47.8</v>
      </c>
      <c r="G16" s="158">
        <v>45.3</v>
      </c>
      <c r="H16" s="158">
        <v>46</v>
      </c>
      <c r="I16" s="158">
        <v>39.200000000000003</v>
      </c>
      <c r="J16" s="158">
        <v>35.0256500972935</v>
      </c>
      <c r="K16" s="158">
        <v>30.4</v>
      </c>
      <c r="L16" s="49"/>
      <c r="M16" s="49"/>
    </row>
    <row r="17" spans="1:13" ht="12.75" x14ac:dyDescent="0.2">
      <c r="A17" s="46" t="s">
        <v>74</v>
      </c>
      <c r="B17" s="158">
        <v>60.9</v>
      </c>
      <c r="C17" s="158">
        <v>54</v>
      </c>
      <c r="D17" s="158">
        <v>54.4</v>
      </c>
      <c r="E17" s="158">
        <v>57.5</v>
      </c>
      <c r="F17" s="158">
        <v>59.2</v>
      </c>
      <c r="G17" s="158">
        <v>46.6</v>
      </c>
      <c r="H17" s="158">
        <v>48.3</v>
      </c>
      <c r="I17" s="158">
        <v>40.299999999999997</v>
      </c>
      <c r="J17" s="158">
        <v>35.469378103570598</v>
      </c>
      <c r="K17" s="158">
        <v>39.299999999999997</v>
      </c>
      <c r="L17" s="49"/>
      <c r="M17" s="49"/>
    </row>
    <row r="18" spans="1:13" ht="12.75" x14ac:dyDescent="0.2">
      <c r="A18" s="46" t="s">
        <v>93</v>
      </c>
      <c r="B18" s="158">
        <v>63.4</v>
      </c>
      <c r="C18" s="158">
        <v>50.9</v>
      </c>
      <c r="D18" s="158">
        <v>54.1</v>
      </c>
      <c r="E18" s="158">
        <v>65.2</v>
      </c>
      <c r="F18" s="158">
        <v>69.7</v>
      </c>
      <c r="G18" s="158">
        <v>56.8</v>
      </c>
      <c r="H18" s="158">
        <v>42</v>
      </c>
      <c r="I18" s="158">
        <v>54.1</v>
      </c>
      <c r="J18" s="158">
        <v>31.886625332152299</v>
      </c>
      <c r="K18" s="158">
        <v>31.3</v>
      </c>
      <c r="L18" s="49"/>
      <c r="M18" s="49"/>
    </row>
    <row r="19" spans="1:13" ht="12.75" x14ac:dyDescent="0.2">
      <c r="A19" s="46" t="s">
        <v>14</v>
      </c>
      <c r="B19" s="158">
        <v>52.7</v>
      </c>
      <c r="C19" s="158">
        <v>52.1</v>
      </c>
      <c r="D19" s="158">
        <v>54.2</v>
      </c>
      <c r="E19" s="158">
        <v>42.8</v>
      </c>
      <c r="F19" s="158">
        <v>45</v>
      </c>
      <c r="G19" s="158">
        <v>37.4</v>
      </c>
      <c r="H19" s="158">
        <v>36.4</v>
      </c>
      <c r="I19" s="158">
        <v>30.7</v>
      </c>
      <c r="J19" s="158">
        <v>26.3081815553628</v>
      </c>
      <c r="K19" s="158">
        <v>22.8</v>
      </c>
      <c r="L19" s="49"/>
      <c r="M19" s="49"/>
    </row>
    <row r="20" spans="1:13" ht="12.75" x14ac:dyDescent="0.2">
      <c r="A20" s="46" t="s">
        <v>76</v>
      </c>
      <c r="B20" s="158">
        <v>46.1</v>
      </c>
      <c r="C20" s="158">
        <v>49.8</v>
      </c>
      <c r="D20" s="158">
        <v>42.1</v>
      </c>
      <c r="E20" s="158">
        <v>48</v>
      </c>
      <c r="F20" s="158">
        <v>41.5</v>
      </c>
      <c r="G20" s="158">
        <v>40.4</v>
      </c>
      <c r="H20" s="158">
        <v>37</v>
      </c>
      <c r="I20" s="158">
        <v>25.5</v>
      </c>
      <c r="J20" s="158">
        <v>39.877300613496899</v>
      </c>
      <c r="K20" s="158">
        <v>26.1</v>
      </c>
      <c r="L20" s="49"/>
      <c r="M20" s="49"/>
    </row>
    <row r="21" spans="1:13" ht="12.75" x14ac:dyDescent="0.2">
      <c r="A21" s="46" t="s">
        <v>77</v>
      </c>
      <c r="B21" s="158">
        <v>66.7</v>
      </c>
      <c r="C21" s="158">
        <v>59.9</v>
      </c>
      <c r="D21" s="158">
        <v>55.9</v>
      </c>
      <c r="E21" s="158">
        <v>52.4</v>
      </c>
      <c r="F21" s="158">
        <v>51</v>
      </c>
      <c r="G21" s="158">
        <v>42</v>
      </c>
      <c r="H21" s="158">
        <v>35.4</v>
      </c>
      <c r="I21" s="158">
        <v>31.6</v>
      </c>
      <c r="J21" s="158">
        <v>30.235162374020199</v>
      </c>
      <c r="K21" s="158">
        <v>30.6</v>
      </c>
      <c r="L21" s="49"/>
      <c r="M21" s="49"/>
    </row>
    <row r="22" spans="1:13" ht="12.75" x14ac:dyDescent="0.2">
      <c r="A22" s="46" t="s">
        <v>15</v>
      </c>
      <c r="B22" s="158">
        <v>21.3</v>
      </c>
      <c r="C22" s="158">
        <v>29.1</v>
      </c>
      <c r="D22" s="158">
        <v>33.9</v>
      </c>
      <c r="E22" s="158">
        <v>35</v>
      </c>
      <c r="F22" s="158">
        <v>27.7</v>
      </c>
      <c r="G22" s="158">
        <v>20.3</v>
      </c>
      <c r="H22" s="158">
        <v>22.2</v>
      </c>
      <c r="I22" s="158">
        <v>18.100000000000001</v>
      </c>
      <c r="J22" s="158">
        <v>20.5555555555556</v>
      </c>
      <c r="K22" s="158">
        <v>15.2</v>
      </c>
      <c r="L22" s="49"/>
      <c r="M22" s="49"/>
    </row>
    <row r="23" spans="1:13" ht="12.75" x14ac:dyDescent="0.2">
      <c r="A23" s="46" t="s">
        <v>78</v>
      </c>
      <c r="B23" s="158">
        <v>43.3</v>
      </c>
      <c r="C23" s="158">
        <v>48.7</v>
      </c>
      <c r="D23" s="158">
        <v>51.8</v>
      </c>
      <c r="E23" s="158">
        <v>49.2</v>
      </c>
      <c r="F23" s="158">
        <v>41.8</v>
      </c>
      <c r="G23" s="158">
        <v>42.1</v>
      </c>
      <c r="H23" s="158">
        <v>41.3</v>
      </c>
      <c r="I23" s="158">
        <v>38.1</v>
      </c>
      <c r="J23" s="158">
        <v>30.8082638637187</v>
      </c>
      <c r="K23" s="158">
        <v>24.3</v>
      </c>
      <c r="L23" s="49"/>
      <c r="M23" s="49"/>
    </row>
    <row r="24" spans="1:13" ht="12.75" x14ac:dyDescent="0.2">
      <c r="A24" s="46" t="s">
        <v>94</v>
      </c>
      <c r="B24" s="158">
        <v>45.283622689815189</v>
      </c>
      <c r="C24" s="158">
        <v>45.501305689641534</v>
      </c>
      <c r="D24" s="158">
        <v>44.768069039913698</v>
      </c>
      <c r="E24" s="158">
        <v>43.339899984846191</v>
      </c>
      <c r="F24" s="158">
        <v>41.793313069908812</v>
      </c>
      <c r="G24" s="158">
        <v>41.030459635110795</v>
      </c>
      <c r="H24" s="158">
        <v>37.248592115848751</v>
      </c>
      <c r="I24" s="158">
        <v>36.245582312813347</v>
      </c>
      <c r="J24" s="158">
        <v>33.543673198272998</v>
      </c>
      <c r="K24" s="158">
        <v>30.536288276095416</v>
      </c>
      <c r="L24" s="49"/>
      <c r="M24" s="49"/>
    </row>
    <row r="25" spans="1:13" ht="12.75" x14ac:dyDescent="0.2">
      <c r="A25" s="46" t="s">
        <v>95</v>
      </c>
      <c r="B25" s="158">
        <v>39.218482601254991</v>
      </c>
      <c r="C25" s="158">
        <v>35.754663651780668</v>
      </c>
      <c r="D25" s="158">
        <v>38.021201413427562</v>
      </c>
      <c r="E25" s="158">
        <v>37.047126123672022</v>
      </c>
      <c r="F25" s="158">
        <v>37.389439828464219</v>
      </c>
      <c r="G25" s="158">
        <v>33.212316794406348</v>
      </c>
      <c r="H25" s="158">
        <v>29.904135069394762</v>
      </c>
      <c r="I25" s="158">
        <v>34.59443544825556</v>
      </c>
      <c r="J25" s="158">
        <v>26.927784577723379</v>
      </c>
      <c r="K25" s="158">
        <v>22.720247295208654</v>
      </c>
      <c r="L25" s="49"/>
      <c r="M25" s="49"/>
    </row>
    <row r="26" spans="1:13" ht="12.75" x14ac:dyDescent="0.2">
      <c r="A26" s="46" t="s">
        <v>96</v>
      </c>
      <c r="B26" s="158">
        <v>30.4</v>
      </c>
      <c r="C26" s="158">
        <v>26.5</v>
      </c>
      <c r="D26" s="158">
        <v>31.1</v>
      </c>
      <c r="E26" s="158">
        <v>38.1</v>
      </c>
      <c r="F26" s="158">
        <v>27.2</v>
      </c>
      <c r="G26" s="158">
        <v>25.5</v>
      </c>
      <c r="H26" s="158">
        <v>24.2</v>
      </c>
      <c r="I26" s="158">
        <v>21.3</v>
      </c>
      <c r="J26" s="158">
        <v>19.110926464478599</v>
      </c>
      <c r="K26" s="158">
        <v>16</v>
      </c>
      <c r="L26" s="49"/>
      <c r="M26" s="49"/>
    </row>
    <row r="27" spans="1:13" ht="12.75" x14ac:dyDescent="0.2">
      <c r="A27" s="46" t="s">
        <v>97</v>
      </c>
      <c r="B27" s="158">
        <v>43.234672304439748</v>
      </c>
      <c r="C27" s="158">
        <v>43.216398985629752</v>
      </c>
      <c r="D27" s="158">
        <v>42.616346867380472</v>
      </c>
      <c r="E27" s="158">
        <v>43.814160228595618</v>
      </c>
      <c r="F27" s="158">
        <v>45.643153526970949</v>
      </c>
      <c r="G27" s="158">
        <v>40.888602704443016</v>
      </c>
      <c r="H27" s="158">
        <v>37.295263390880919</v>
      </c>
      <c r="I27" s="158">
        <v>32.849589380132748</v>
      </c>
      <c r="J27" s="158">
        <v>31.454340473506203</v>
      </c>
      <c r="K27" s="158">
        <v>27.886661440250869</v>
      </c>
      <c r="L27" s="49"/>
      <c r="M27" s="49"/>
    </row>
    <row r="28" spans="1:13" ht="12.75" x14ac:dyDescent="0.2">
      <c r="A28" s="46" t="s">
        <v>98</v>
      </c>
      <c r="B28" s="158">
        <v>61.420017108639861</v>
      </c>
      <c r="C28" s="158">
        <v>53.367875647668392</v>
      </c>
      <c r="D28" s="158">
        <v>54.301713897844905</v>
      </c>
      <c r="E28" s="158">
        <v>59.160627001516943</v>
      </c>
      <c r="F28" s="158">
        <v>61.395986966215062</v>
      </c>
      <c r="G28" s="158">
        <v>48.82778071567072</v>
      </c>
      <c r="H28" s="158">
        <v>46.955245781364638</v>
      </c>
      <c r="I28" s="158">
        <v>43.17082247860067</v>
      </c>
      <c r="J28" s="158">
        <v>34.714445688689807</v>
      </c>
      <c r="K28" s="158">
        <v>37.575528700906347</v>
      </c>
      <c r="L28" s="49"/>
      <c r="M28" s="49"/>
    </row>
    <row r="29" spans="1:13" ht="12.75" x14ac:dyDescent="0.2">
      <c r="A29" s="46" t="s">
        <v>99</v>
      </c>
      <c r="B29" s="158">
        <v>44.750846637639093</v>
      </c>
      <c r="C29" s="158">
        <v>41.754691189263077</v>
      </c>
      <c r="D29" s="158">
        <v>46.291687406669986</v>
      </c>
      <c r="E29" s="158">
        <v>45.289416323565028</v>
      </c>
      <c r="F29" s="158">
        <v>45.180722891566262</v>
      </c>
      <c r="G29" s="158">
        <v>41.318477251624884</v>
      </c>
      <c r="H29" s="158">
        <v>41.400120700060349</v>
      </c>
      <c r="I29" s="158">
        <v>36.001952648279229</v>
      </c>
      <c r="J29" s="158">
        <v>33.028203859475511</v>
      </c>
      <c r="K29" s="158">
        <v>27.050079200682344</v>
      </c>
      <c r="L29" s="49"/>
      <c r="M29" s="49"/>
    </row>
    <row r="30" spans="1:13" ht="12.75" x14ac:dyDescent="0.2">
      <c r="A30" s="46" t="s">
        <v>100</v>
      </c>
      <c r="B30" s="158">
        <v>47.021676053934122</v>
      </c>
      <c r="C30" s="158">
        <v>48.68499446761426</v>
      </c>
      <c r="D30" s="158">
        <v>49.128503075871492</v>
      </c>
      <c r="E30" s="158">
        <v>45.408678102926338</v>
      </c>
      <c r="F30" s="158">
        <v>42.002688172043008</v>
      </c>
      <c r="G30" s="158">
        <v>37.00595787530419</v>
      </c>
      <c r="H30" s="158">
        <v>35.325387979079139</v>
      </c>
      <c r="I30" s="158">
        <v>30.057081698180518</v>
      </c>
      <c r="J30" s="158">
        <v>28.718041051494421</v>
      </c>
      <c r="K30" s="158">
        <v>23.595607586895362</v>
      </c>
      <c r="L30" s="49"/>
      <c r="M30" s="49"/>
    </row>
    <row r="31" spans="1:13" ht="12.75" x14ac:dyDescent="0.2">
      <c r="A31" s="46" t="s">
        <v>13</v>
      </c>
      <c r="B31" s="158">
        <v>45.5</v>
      </c>
      <c r="C31" s="158">
        <v>44</v>
      </c>
      <c r="D31" s="158">
        <v>45.1</v>
      </c>
      <c r="E31" s="158">
        <v>44.7</v>
      </c>
      <c r="F31" s="158">
        <v>43.7</v>
      </c>
      <c r="G31" s="158">
        <v>39.299999999999997</v>
      </c>
      <c r="H31" s="158">
        <v>36.9</v>
      </c>
      <c r="I31" s="158">
        <v>34.200000000000003</v>
      </c>
      <c r="J31" s="158">
        <v>30.823239656661801</v>
      </c>
      <c r="K31" s="158">
        <v>27.276759314015372</v>
      </c>
      <c r="L31" s="49"/>
      <c r="M31" s="49"/>
    </row>
  </sheetData>
  <conditionalFormatting sqref="M1">
    <cfRule type="cellIs" dxfId="58" priority="1" operator="equal">
      <formula>TRUE</formula>
    </cfRule>
  </conditionalFormatting>
  <hyperlinks>
    <hyperlink ref="N1" r:id="rId1" display="..\Data files\20151124_teenageconceptions_InteractiveSpreadsheet_RP_v0a.xlsx"/>
    <hyperlink ref="N4" r:id="rId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sheetPr>
  <dimension ref="A1:L31"/>
  <sheetViews>
    <sheetView workbookViewId="0">
      <pane ySplit="1" topLeftCell="A2" activePane="bottomLeft" state="frozen"/>
      <selection activeCell="J35" sqref="J35"/>
      <selection pane="bottomLeft" activeCell="K18" sqref="K18"/>
    </sheetView>
  </sheetViews>
  <sheetFormatPr defaultRowHeight="15" x14ac:dyDescent="0.25"/>
  <cols>
    <col min="1" max="1" width="25.125" style="55" bestFit="1" customWidth="1"/>
    <col min="2" max="7" width="9" style="55"/>
    <col min="8" max="8" width="9.375" style="55" bestFit="1" customWidth="1"/>
    <col min="9" max="9" width="10.75" style="55" bestFit="1" customWidth="1"/>
    <col min="10" max="16384" width="9" style="55"/>
  </cols>
  <sheetData>
    <row r="1" spans="1:12" x14ac:dyDescent="0.25">
      <c r="A1" s="58" t="s">
        <v>87</v>
      </c>
      <c r="B1" s="58" t="s">
        <v>88</v>
      </c>
      <c r="C1" s="58" t="s">
        <v>12</v>
      </c>
      <c r="D1" s="58" t="s">
        <v>18</v>
      </c>
      <c r="E1" s="58" t="s">
        <v>19</v>
      </c>
      <c r="F1" s="58" t="s">
        <v>110</v>
      </c>
      <c r="G1" s="58" t="s">
        <v>111</v>
      </c>
      <c r="H1" s="58" t="s">
        <v>89</v>
      </c>
      <c r="I1" s="58" t="s">
        <v>90</v>
      </c>
      <c r="K1" s="60" t="s">
        <v>173</v>
      </c>
      <c r="L1" s="118" t="s">
        <v>177</v>
      </c>
    </row>
    <row r="2" spans="1:12" x14ac:dyDescent="0.25">
      <c r="A2" s="55" t="s">
        <v>59</v>
      </c>
      <c r="B2" s="59">
        <v>36</v>
      </c>
      <c r="C2" s="59">
        <v>19.955654101995563</v>
      </c>
      <c r="D2" s="59">
        <v>13.976718403547672</v>
      </c>
      <c r="E2" s="59">
        <v>27.626940133037696</v>
      </c>
      <c r="F2" s="159">
        <v>380</v>
      </c>
      <c r="G2" s="159">
        <v>19.650429206743201</v>
      </c>
      <c r="H2" s="158">
        <v>18.883002014186879</v>
      </c>
      <c r="I2" s="49" t="s">
        <v>20</v>
      </c>
    </row>
    <row r="3" spans="1:12" x14ac:dyDescent="0.25">
      <c r="A3" s="55" t="s">
        <v>60</v>
      </c>
      <c r="B3" s="59">
        <v>58</v>
      </c>
      <c r="C3" s="59">
        <v>15.323645970937912</v>
      </c>
      <c r="D3" s="59">
        <v>11.635931307793925</v>
      </c>
      <c r="E3" s="59">
        <v>19.809247027741083</v>
      </c>
      <c r="F3" s="159">
        <v>380</v>
      </c>
      <c r="G3" s="159">
        <v>19.650429206743201</v>
      </c>
      <c r="H3" s="158">
        <v>18.883002014186879</v>
      </c>
      <c r="I3" s="49" t="s">
        <v>20</v>
      </c>
    </row>
    <row r="4" spans="1:12" x14ac:dyDescent="0.25">
      <c r="A4" s="55" t="s">
        <v>61</v>
      </c>
      <c r="B4" s="59">
        <v>48</v>
      </c>
      <c r="C4" s="59">
        <v>15.267175572519083</v>
      </c>
      <c r="D4" s="59">
        <v>11.256679389312977</v>
      </c>
      <c r="E4" s="59">
        <v>20.242048346055977</v>
      </c>
      <c r="F4" s="159">
        <v>380</v>
      </c>
      <c r="G4" s="159">
        <v>19.650429206743201</v>
      </c>
      <c r="H4" s="158">
        <v>18.883002014186879</v>
      </c>
      <c r="I4" s="49" t="s">
        <v>20</v>
      </c>
    </row>
    <row r="5" spans="1:12" x14ac:dyDescent="0.25">
      <c r="A5" s="55" t="s">
        <v>62</v>
      </c>
      <c r="B5" s="59">
        <v>78</v>
      </c>
      <c r="C5" s="59">
        <v>29.759633727584891</v>
      </c>
      <c r="D5" s="59">
        <v>23.523845860358641</v>
      </c>
      <c r="E5" s="59">
        <v>37.141549027088899</v>
      </c>
      <c r="F5" s="159">
        <v>380</v>
      </c>
      <c r="G5" s="159">
        <v>19.650429206743201</v>
      </c>
      <c r="H5" s="158">
        <v>18.883002014186879</v>
      </c>
      <c r="I5" s="49" t="s">
        <v>55</v>
      </c>
    </row>
    <row r="6" spans="1:12" x14ac:dyDescent="0.25">
      <c r="A6" s="55" t="s">
        <v>63</v>
      </c>
      <c r="B6" s="59">
        <v>81</v>
      </c>
      <c r="C6" s="59">
        <v>18.434228493400092</v>
      </c>
      <c r="D6" s="59">
        <v>14.639508420573508</v>
      </c>
      <c r="E6" s="59">
        <v>22.912152935821574</v>
      </c>
      <c r="F6" s="159">
        <v>380</v>
      </c>
      <c r="G6" s="159">
        <v>19.650429206743201</v>
      </c>
      <c r="H6" s="158">
        <v>18.883002014186879</v>
      </c>
      <c r="I6" s="49" t="s">
        <v>20</v>
      </c>
    </row>
    <row r="7" spans="1:12" x14ac:dyDescent="0.25">
      <c r="A7" s="55" t="s">
        <v>64</v>
      </c>
      <c r="B7" s="59">
        <v>79</v>
      </c>
      <c r="C7" s="59">
        <v>22.00557103064067</v>
      </c>
      <c r="D7" s="59">
        <v>17.422005571030642</v>
      </c>
      <c r="E7" s="59">
        <v>27.425626740947077</v>
      </c>
      <c r="F7" s="159">
        <v>380</v>
      </c>
      <c r="G7" s="159">
        <v>19.650429206743201</v>
      </c>
      <c r="H7" s="158">
        <v>18.883002014186879</v>
      </c>
      <c r="I7" s="49" t="s">
        <v>20</v>
      </c>
    </row>
    <row r="8" spans="1:12" x14ac:dyDescent="0.25">
      <c r="A8" s="55" t="s">
        <v>65</v>
      </c>
      <c r="B8" s="59">
        <v>43</v>
      </c>
      <c r="C8" s="59">
        <v>11.646803900325027</v>
      </c>
      <c r="D8" s="59">
        <v>8.4287648970747568</v>
      </c>
      <c r="E8" s="59">
        <v>15.68824485373781</v>
      </c>
      <c r="F8" s="159">
        <v>43</v>
      </c>
      <c r="G8" s="159">
        <v>11.646803900325027</v>
      </c>
      <c r="H8" s="158">
        <v>18.883002014186879</v>
      </c>
      <c r="I8" s="49" t="s">
        <v>56</v>
      </c>
    </row>
    <row r="9" spans="1:12" x14ac:dyDescent="0.25">
      <c r="A9" s="55" t="s">
        <v>66</v>
      </c>
      <c r="B9" s="59">
        <v>24</v>
      </c>
      <c r="C9" s="59">
        <v>9.6696212731668023</v>
      </c>
      <c r="D9" s="59">
        <v>6.1954069298952463</v>
      </c>
      <c r="E9" s="59">
        <v>14.387590652699437</v>
      </c>
      <c r="F9" s="159">
        <v>160</v>
      </c>
      <c r="G9" s="159">
        <v>14.401440144014401</v>
      </c>
      <c r="H9" s="158">
        <v>18.883002014186879</v>
      </c>
      <c r="I9" s="49" t="s">
        <v>56</v>
      </c>
    </row>
    <row r="10" spans="1:12" x14ac:dyDescent="0.25">
      <c r="A10" s="55" t="s">
        <v>67</v>
      </c>
      <c r="B10" s="59">
        <v>52</v>
      </c>
      <c r="C10" s="59">
        <v>15.024559375902918</v>
      </c>
      <c r="D10" s="59">
        <v>11.221034383126263</v>
      </c>
      <c r="E10" s="59">
        <v>19.702687084657615</v>
      </c>
      <c r="F10" s="159">
        <v>160</v>
      </c>
      <c r="G10" s="159">
        <v>14.401440144014401</v>
      </c>
      <c r="H10" s="158">
        <v>18.883002014186879</v>
      </c>
      <c r="I10" s="49" t="s">
        <v>20</v>
      </c>
    </row>
    <row r="11" spans="1:12" x14ac:dyDescent="0.25">
      <c r="A11" s="55" t="s">
        <v>68</v>
      </c>
      <c r="B11" s="59">
        <v>84</v>
      </c>
      <c r="C11" s="59">
        <v>16.257015676407974</v>
      </c>
      <c r="D11" s="59">
        <v>12.967292432746273</v>
      </c>
      <c r="E11" s="59">
        <v>20.12734662279853</v>
      </c>
      <c r="F11" s="159">
        <v>160</v>
      </c>
      <c r="G11" s="159">
        <v>14.401440144014401</v>
      </c>
      <c r="H11" s="158">
        <v>18.883002014186879</v>
      </c>
      <c r="I11" s="49" t="s">
        <v>20</v>
      </c>
    </row>
    <row r="12" spans="1:12" x14ac:dyDescent="0.25">
      <c r="A12" s="55" t="s">
        <v>69</v>
      </c>
      <c r="B12" s="59">
        <v>114</v>
      </c>
      <c r="C12" s="59">
        <v>15.809180418804605</v>
      </c>
      <c r="D12" s="59">
        <v>13.040261631676414</v>
      </c>
      <c r="E12" s="59">
        <v>18.995847785014099</v>
      </c>
      <c r="F12" s="159">
        <v>300</v>
      </c>
      <c r="G12" s="159">
        <v>19.870181480990858</v>
      </c>
      <c r="H12" s="158">
        <v>18.883002014186879</v>
      </c>
      <c r="I12" s="49" t="s">
        <v>20</v>
      </c>
    </row>
    <row r="13" spans="1:12" x14ac:dyDescent="0.25">
      <c r="A13" s="55" t="s">
        <v>70</v>
      </c>
      <c r="B13" s="59">
        <v>102</v>
      </c>
      <c r="C13" s="59">
        <v>25.49362659335166</v>
      </c>
      <c r="D13" s="59">
        <v>20.786146043691655</v>
      </c>
      <c r="E13" s="59">
        <v>30.95531803738584</v>
      </c>
      <c r="F13" s="159">
        <v>300</v>
      </c>
      <c r="G13" s="159">
        <v>19.870181480990858</v>
      </c>
      <c r="H13" s="158">
        <v>18.883002014186879</v>
      </c>
      <c r="I13" s="49" t="s">
        <v>55</v>
      </c>
    </row>
    <row r="14" spans="1:12" x14ac:dyDescent="0.25">
      <c r="A14" s="55" t="s">
        <v>71</v>
      </c>
      <c r="B14" s="59">
        <v>84</v>
      </c>
      <c r="C14" s="59">
        <v>21.61605764282038</v>
      </c>
      <c r="D14" s="59">
        <v>17.241893978383942</v>
      </c>
      <c r="E14" s="59">
        <v>26.762223365928975</v>
      </c>
      <c r="F14" s="159">
        <v>300</v>
      </c>
      <c r="G14" s="159">
        <v>19.870181480990858</v>
      </c>
      <c r="H14" s="158">
        <v>18.883002014186879</v>
      </c>
      <c r="I14" s="49" t="s">
        <v>20</v>
      </c>
    </row>
    <row r="15" spans="1:12" x14ac:dyDescent="0.25">
      <c r="A15" s="55" t="s">
        <v>72</v>
      </c>
      <c r="B15" s="59">
        <v>74</v>
      </c>
      <c r="C15" s="59">
        <v>19.376800209478919</v>
      </c>
      <c r="D15" s="59">
        <v>15.214977742864624</v>
      </c>
      <c r="E15" s="59">
        <v>24.325739722440428</v>
      </c>
      <c r="F15" s="159">
        <v>268</v>
      </c>
      <c r="G15" s="159">
        <v>16.986752868099131</v>
      </c>
      <c r="H15" s="158">
        <v>18.883002014186879</v>
      </c>
      <c r="I15" s="49" t="s">
        <v>20</v>
      </c>
    </row>
    <row r="16" spans="1:12" x14ac:dyDescent="0.25">
      <c r="A16" s="55" t="s">
        <v>73</v>
      </c>
      <c r="B16" s="59">
        <v>194</v>
      </c>
      <c r="C16" s="59">
        <v>16.223448737247033</v>
      </c>
      <c r="D16" s="59">
        <v>14.020802724261507</v>
      </c>
      <c r="E16" s="59">
        <v>18.676225998142424</v>
      </c>
      <c r="F16" s="159">
        <v>268</v>
      </c>
      <c r="G16" s="159">
        <v>16.986752868099131</v>
      </c>
      <c r="H16" s="158">
        <v>18.883002014186879</v>
      </c>
      <c r="I16" s="49" t="s">
        <v>56</v>
      </c>
    </row>
    <row r="17" spans="1:9" x14ac:dyDescent="0.25">
      <c r="A17" s="55" t="s">
        <v>74</v>
      </c>
      <c r="B17" s="59">
        <v>178</v>
      </c>
      <c r="C17" s="59">
        <v>25.276909968758876</v>
      </c>
      <c r="D17" s="59">
        <v>21.699906054290313</v>
      </c>
      <c r="E17" s="59">
        <v>29.279098664315384</v>
      </c>
      <c r="F17" s="159">
        <v>224</v>
      </c>
      <c r="G17" s="159">
        <v>25.411230856494612</v>
      </c>
      <c r="H17" s="158">
        <v>18.883002014186879</v>
      </c>
      <c r="I17" s="49" t="s">
        <v>55</v>
      </c>
    </row>
    <row r="18" spans="1:9" x14ac:dyDescent="0.25">
      <c r="A18" s="55" t="s">
        <v>75</v>
      </c>
      <c r="B18" s="59">
        <v>46</v>
      </c>
      <c r="C18" s="59">
        <v>25.944726452340667</v>
      </c>
      <c r="D18" s="59">
        <v>18.99492385786802</v>
      </c>
      <c r="E18" s="59">
        <v>34.606880992667797</v>
      </c>
      <c r="F18" s="159">
        <v>224</v>
      </c>
      <c r="G18" s="159">
        <v>25.411230856494612</v>
      </c>
      <c r="H18" s="158">
        <v>18.883002014186879</v>
      </c>
      <c r="I18" s="49" t="s">
        <v>55</v>
      </c>
    </row>
    <row r="19" spans="1:9" x14ac:dyDescent="0.25">
      <c r="A19" s="55" t="s">
        <v>14</v>
      </c>
      <c r="B19" s="59">
        <v>95</v>
      </c>
      <c r="C19" s="59">
        <v>17.550341769813411</v>
      </c>
      <c r="D19" s="59">
        <v>14.199334934417145</v>
      </c>
      <c r="E19" s="59">
        <v>21.454461481618328</v>
      </c>
      <c r="F19" s="159">
        <v>350</v>
      </c>
      <c r="G19" s="159">
        <v>19.974888711334319</v>
      </c>
      <c r="H19" s="158">
        <v>18.883002014186879</v>
      </c>
      <c r="I19" s="49" t="s">
        <v>20</v>
      </c>
    </row>
    <row r="20" spans="1:9" x14ac:dyDescent="0.25">
      <c r="A20" s="55" t="s">
        <v>76</v>
      </c>
      <c r="B20" s="59">
        <v>64</v>
      </c>
      <c r="C20" s="59">
        <v>30.260047281323875</v>
      </c>
      <c r="D20" s="59">
        <v>23.304018912529546</v>
      </c>
      <c r="E20" s="59">
        <v>38.641607565011824</v>
      </c>
      <c r="F20" s="159">
        <v>350</v>
      </c>
      <c r="G20" s="159">
        <v>19.974888711334319</v>
      </c>
      <c r="H20" s="158">
        <v>18.883002014186879</v>
      </c>
      <c r="I20" s="49" t="s">
        <v>55</v>
      </c>
    </row>
    <row r="21" spans="1:9" x14ac:dyDescent="0.25">
      <c r="A21" s="55" t="s">
        <v>77</v>
      </c>
      <c r="B21" s="59">
        <v>68</v>
      </c>
      <c r="C21" s="59">
        <v>24.372759856630825</v>
      </c>
      <c r="D21" s="59">
        <v>18.926523297491041</v>
      </c>
      <c r="E21" s="59">
        <v>30.898207885304661</v>
      </c>
      <c r="F21" s="159">
        <v>350</v>
      </c>
      <c r="G21" s="159">
        <v>19.974888711334319</v>
      </c>
      <c r="H21" s="158">
        <v>18.883002014186879</v>
      </c>
      <c r="I21" s="49" t="s">
        <v>55</v>
      </c>
    </row>
    <row r="22" spans="1:9" x14ac:dyDescent="0.25">
      <c r="A22" s="55" t="s">
        <v>15</v>
      </c>
      <c r="B22" s="59">
        <v>27</v>
      </c>
      <c r="C22" s="59">
        <v>10.052122114668652</v>
      </c>
      <c r="D22" s="59">
        <v>6.6243484735666414</v>
      </c>
      <c r="E22" s="59">
        <v>14.625465376023827</v>
      </c>
      <c r="F22" s="159">
        <v>350</v>
      </c>
      <c r="G22" s="159">
        <v>19.974888711334319</v>
      </c>
      <c r="H22" s="158">
        <v>18.883002014186879</v>
      </c>
      <c r="I22" s="49" t="s">
        <v>56</v>
      </c>
    </row>
    <row r="23" spans="1:9" x14ac:dyDescent="0.25">
      <c r="A23" s="55" t="s">
        <v>78</v>
      </c>
      <c r="B23" s="59">
        <v>96</v>
      </c>
      <c r="C23" s="59">
        <v>21.248339973439574</v>
      </c>
      <c r="D23" s="59">
        <v>17.211155378486058</v>
      </c>
      <c r="E23" s="59">
        <v>25.947764497565291</v>
      </c>
      <c r="F23" s="159">
        <v>350</v>
      </c>
      <c r="G23" s="159">
        <v>19.974888711334319</v>
      </c>
      <c r="H23" s="158">
        <v>18.883002014186879</v>
      </c>
      <c r="I23" s="49" t="s">
        <v>20</v>
      </c>
    </row>
    <row r="24" spans="1:9" x14ac:dyDescent="0.25">
      <c r="A24" s="55" t="s">
        <v>94</v>
      </c>
      <c r="B24" s="59">
        <v>380</v>
      </c>
      <c r="C24" s="59">
        <v>19.650429206743201</v>
      </c>
      <c r="D24" s="59">
        <v>17.724323413401013</v>
      </c>
      <c r="E24" s="59">
        <v>21.730172393217948</v>
      </c>
      <c r="F24" s="159">
        <v>380</v>
      </c>
      <c r="G24" s="159">
        <v>19.650429206743201</v>
      </c>
      <c r="H24" s="158">
        <v>18.883002014186879</v>
      </c>
      <c r="I24" s="49" t="s">
        <v>20</v>
      </c>
    </row>
    <row r="25" spans="1:9" x14ac:dyDescent="0.25">
      <c r="A25" s="55" t="s">
        <v>95</v>
      </c>
      <c r="B25" s="59">
        <v>160</v>
      </c>
      <c r="C25" s="59">
        <v>14.401440144014401</v>
      </c>
      <c r="D25" s="59">
        <v>12.256358518837077</v>
      </c>
      <c r="E25" s="59">
        <v>16.816382716406938</v>
      </c>
      <c r="F25" s="159">
        <v>160</v>
      </c>
      <c r="G25" s="159">
        <v>14.401440144014401</v>
      </c>
      <c r="H25" s="158">
        <v>18.883002014186879</v>
      </c>
      <c r="I25" s="49" t="s">
        <v>56</v>
      </c>
    </row>
    <row r="26" spans="1:9" x14ac:dyDescent="0.25">
      <c r="A26" s="55" t="s">
        <v>96</v>
      </c>
      <c r="B26" s="59">
        <v>43</v>
      </c>
      <c r="C26" s="59">
        <v>11.646803900325027</v>
      </c>
      <c r="D26" s="59">
        <v>8.4287648970747568</v>
      </c>
      <c r="E26" s="59">
        <v>15.68824485373781</v>
      </c>
      <c r="F26" s="159">
        <v>43</v>
      </c>
      <c r="G26" s="159">
        <v>11.646803900325027</v>
      </c>
      <c r="H26" s="158">
        <v>18.883002014186879</v>
      </c>
      <c r="I26" s="49" t="s">
        <v>56</v>
      </c>
    </row>
    <row r="27" spans="1:9" x14ac:dyDescent="0.25">
      <c r="A27" s="55" t="s">
        <v>97</v>
      </c>
      <c r="B27" s="59">
        <v>300</v>
      </c>
      <c r="C27" s="59">
        <v>19.870181480990858</v>
      </c>
      <c r="D27" s="59">
        <v>17.685269848433574</v>
      </c>
      <c r="E27" s="59">
        <v>22.252293620537756</v>
      </c>
      <c r="F27" s="159">
        <v>300</v>
      </c>
      <c r="G27" s="159">
        <v>19.870181480990858</v>
      </c>
      <c r="H27" s="158">
        <v>18.883002014186879</v>
      </c>
      <c r="I27" s="49" t="s">
        <v>20</v>
      </c>
    </row>
    <row r="28" spans="1:9" x14ac:dyDescent="0.25">
      <c r="A28" s="55" t="s">
        <v>98</v>
      </c>
      <c r="B28" s="59">
        <v>224</v>
      </c>
      <c r="C28" s="59">
        <v>25.411230856494612</v>
      </c>
      <c r="D28" s="59">
        <v>22.192377321349095</v>
      </c>
      <c r="E28" s="59">
        <v>28.96884855360182</v>
      </c>
      <c r="F28" s="159">
        <v>224</v>
      </c>
      <c r="G28" s="159">
        <v>25.411230856494612</v>
      </c>
      <c r="H28" s="158">
        <v>18.883002014186879</v>
      </c>
      <c r="I28" s="49" t="s">
        <v>55</v>
      </c>
    </row>
    <row r="29" spans="1:9" x14ac:dyDescent="0.25">
      <c r="A29" s="55" t="s">
        <v>99</v>
      </c>
      <c r="B29" s="59">
        <v>268</v>
      </c>
      <c r="C29" s="59">
        <v>16.986752868099131</v>
      </c>
      <c r="D29" s="59">
        <v>15.013869375309628</v>
      </c>
      <c r="E29" s="59">
        <v>19.148557403501254</v>
      </c>
      <c r="F29" s="159">
        <v>268</v>
      </c>
      <c r="G29" s="159">
        <v>16.986752868099131</v>
      </c>
      <c r="H29" s="158">
        <v>18.883002014186879</v>
      </c>
      <c r="I29" s="49" t="s">
        <v>20</v>
      </c>
    </row>
    <row r="30" spans="1:9" x14ac:dyDescent="0.25">
      <c r="A30" s="55" t="s">
        <v>100</v>
      </c>
      <c r="B30" s="59">
        <v>350</v>
      </c>
      <c r="C30" s="59">
        <v>19.974888711334319</v>
      </c>
      <c r="D30" s="59">
        <v>17.937002488849185</v>
      </c>
      <c r="E30" s="59">
        <v>22.182455668906663</v>
      </c>
      <c r="F30" s="159">
        <v>350</v>
      </c>
      <c r="G30" s="159">
        <v>19.974888711334319</v>
      </c>
      <c r="H30" s="158">
        <v>18.883002014186879</v>
      </c>
      <c r="I30" s="49" t="s">
        <v>20</v>
      </c>
    </row>
    <row r="31" spans="1:9" x14ac:dyDescent="0.25">
      <c r="A31" s="55" t="s">
        <v>13</v>
      </c>
      <c r="B31" s="59">
        <v>1725</v>
      </c>
      <c r="C31" s="59">
        <v>18.883002014186879</v>
      </c>
      <c r="D31" s="59">
        <v>18.002402641906066</v>
      </c>
      <c r="E31" s="59">
        <v>19.795832669948517</v>
      </c>
      <c r="F31" s="159">
        <v>1725</v>
      </c>
      <c r="G31" s="159">
        <v>18.883002014186879</v>
      </c>
      <c r="H31" s="158">
        <v>18.883002014186879</v>
      </c>
      <c r="I31" s="49" t="s">
        <v>20</v>
      </c>
    </row>
  </sheetData>
  <conditionalFormatting sqref="F2:G31">
    <cfRule type="cellIs" dxfId="57" priority="2" operator="equal">
      <formula>TRUE</formula>
    </cfRule>
  </conditionalFormatting>
  <conditionalFormatting sqref="K1">
    <cfRule type="cellIs" dxfId="56" priority="1" operator="equal">
      <formula>TRUE</formula>
    </cfRule>
  </conditionalFormatting>
  <hyperlinks>
    <hyperlink ref="L1" r:id="rId1" display="..\Data files\20151124_Livebirths_under20_InteractiveSpreadsheet_RP_v0a.xlsx"/>
  </hyperlinks>
  <pageMargins left="0.7" right="0.7" top="0.75" bottom="0.75" header="0.3" footer="0.3"/>
  <pageSetup paperSize="9" orientation="portrait" horizontalDpi="4294967293" verticalDpi="4294967293"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182BD"/>
    <pageSetUpPr fitToPage="1"/>
  </sheetPr>
  <dimension ref="A1:J29"/>
  <sheetViews>
    <sheetView showGridLines="0" showRowColHeaders="0" zoomScaleNormal="100" zoomScaleSheetLayoutView="100" workbookViewId="0">
      <selection activeCell="C7" sqref="C7"/>
    </sheetView>
  </sheetViews>
  <sheetFormatPr defaultRowHeight="11.25" x14ac:dyDescent="0.15"/>
  <cols>
    <col min="1" max="1" width="2.5" style="226" customWidth="1"/>
    <col min="2" max="2" width="29.625" style="226" customWidth="1"/>
    <col min="3" max="3" width="8.5" style="226" customWidth="1"/>
    <col min="4" max="4" width="7.625" style="226" customWidth="1"/>
    <col min="5" max="5" width="8.25" style="226" customWidth="1"/>
    <col min="6" max="7" width="7.625" style="226" customWidth="1"/>
    <col min="8" max="8" width="40.25" style="226" customWidth="1"/>
    <col min="9" max="10" width="9" style="226"/>
    <col min="11" max="11" width="8.125" style="226" customWidth="1"/>
    <col min="12" max="16384" width="9" style="226"/>
  </cols>
  <sheetData>
    <row r="1" spans="1:10" ht="24.75" customHeight="1" x14ac:dyDescent="0.15"/>
    <row r="3" spans="1:10" ht="21.75" customHeight="1" x14ac:dyDescent="0.15"/>
    <row r="4" spans="1:10" ht="21.75" customHeight="1" x14ac:dyDescent="0.15">
      <c r="B4" s="227" t="str">
        <f>Controls!J4</f>
        <v>Early years interactive spreadsheet 2015</v>
      </c>
    </row>
    <row r="5" spans="1:10" ht="6.75" customHeight="1" x14ac:dyDescent="0.15">
      <c r="B5" s="228"/>
    </row>
    <row r="6" spans="1:10" ht="9" customHeight="1" x14ac:dyDescent="0.15">
      <c r="B6" s="229"/>
      <c r="C6" s="230"/>
    </row>
    <row r="7" spans="1:10" ht="15" x14ac:dyDescent="0.15">
      <c r="B7" s="229"/>
    </row>
    <row r="8" spans="1:10" ht="7.5" customHeight="1" x14ac:dyDescent="0.15">
      <c r="C8" s="229"/>
      <c r="D8" s="229"/>
    </row>
    <row r="9" spans="1:10" ht="11.25" customHeight="1" x14ac:dyDescent="0.15">
      <c r="B9" s="334" t="s">
        <v>0</v>
      </c>
      <c r="C9" s="336" t="s">
        <v>342</v>
      </c>
      <c r="D9" s="337"/>
      <c r="E9" s="336" t="s">
        <v>341</v>
      </c>
      <c r="F9" s="337"/>
      <c r="G9" s="231" t="s">
        <v>13</v>
      </c>
      <c r="H9" s="232" t="s">
        <v>23</v>
      </c>
    </row>
    <row r="10" spans="1:10" ht="17.25" customHeight="1" thickBot="1" x14ac:dyDescent="0.2">
      <c r="B10" s="335"/>
      <c r="C10" s="233" t="s">
        <v>88</v>
      </c>
      <c r="D10" s="234" t="s">
        <v>12</v>
      </c>
      <c r="E10" s="233" t="s">
        <v>88</v>
      </c>
      <c r="F10" s="234" t="s">
        <v>12</v>
      </c>
      <c r="G10" s="235" t="s">
        <v>12</v>
      </c>
      <c r="H10" s="236"/>
    </row>
    <row r="11" spans="1:10" ht="33.75" hidden="1" customHeight="1" thickTop="1" x14ac:dyDescent="0.15">
      <c r="A11" s="237"/>
      <c r="B11" s="260" t="s">
        <v>29</v>
      </c>
      <c r="C11" s="238" t="str">
        <f>IF(Controls!O4="-","-",ROUND(Controls!O4,-1))</f>
        <v>-</v>
      </c>
      <c r="D11" s="239">
        <f>Controls!P4</f>
        <v>30.2</v>
      </c>
      <c r="E11" s="238" t="str">
        <f>IF(Controls!Q4="-","-",ROUND(Controls!Q4,-1))</f>
        <v>-</v>
      </c>
      <c r="F11" s="239" t="str">
        <f>Controls!T4</f>
        <v>-</v>
      </c>
      <c r="G11" s="239">
        <f>Controls!U4</f>
        <v>30.4</v>
      </c>
      <c r="H11" s="240" t="s">
        <v>21</v>
      </c>
    </row>
    <row r="12" spans="1:10" ht="33.75" hidden="1" customHeight="1" thickTop="1" x14ac:dyDescent="0.15">
      <c r="A12" s="237"/>
      <c r="B12" s="260" t="s">
        <v>43</v>
      </c>
      <c r="C12" s="238">
        <f>IF(Controls!O5="-","-",ROUND(Controls!O5,-1))</f>
        <v>20</v>
      </c>
      <c r="D12" s="239">
        <f>Controls!P5</f>
        <v>41.304347826086953</v>
      </c>
      <c r="E12" s="238" t="str">
        <f>IF(Controls!Q5="-","-",ROUND(Controls!Q5,-1))</f>
        <v>-</v>
      </c>
      <c r="F12" s="239" t="str">
        <f>Controls!T5</f>
        <v>-</v>
      </c>
      <c r="G12" s="239">
        <f>Controls!U5</f>
        <v>40.978110826267006</v>
      </c>
      <c r="H12" s="241"/>
    </row>
    <row r="13" spans="1:10" ht="33.75" customHeight="1" thickTop="1" x14ac:dyDescent="0.15">
      <c r="A13" s="237"/>
      <c r="B13" s="261" t="s">
        <v>29</v>
      </c>
      <c r="C13" s="242" t="str">
        <f>Controls!O4</f>
        <v>-</v>
      </c>
      <c r="D13" s="243">
        <f>Controls!P4</f>
        <v>30.2</v>
      </c>
      <c r="E13" s="242" t="str">
        <f>Controls!S4</f>
        <v>-</v>
      </c>
      <c r="F13" s="244" t="str">
        <f>Controls!T4</f>
        <v>-</v>
      </c>
      <c r="G13" s="245">
        <f>Controls!U4</f>
        <v>30.4</v>
      </c>
      <c r="H13" s="246" t="s">
        <v>194</v>
      </c>
      <c r="J13" s="247"/>
    </row>
    <row r="14" spans="1:10" ht="33.75" customHeight="1" x14ac:dyDescent="0.15">
      <c r="A14" s="237"/>
      <c r="B14" s="262" t="s">
        <v>428</v>
      </c>
      <c r="C14" s="248">
        <f>Controls!O5</f>
        <v>20</v>
      </c>
      <c r="D14" s="243">
        <f>Controls!P5</f>
        <v>41.304347826086953</v>
      </c>
      <c r="E14" s="248">
        <f>Controls!S5</f>
        <v>295</v>
      </c>
      <c r="F14" s="245" t="str">
        <f>Controls!T5</f>
        <v>-</v>
      </c>
      <c r="G14" s="245">
        <f>Controls!U5</f>
        <v>40.978110826267006</v>
      </c>
      <c r="H14" s="249"/>
      <c r="J14" s="247"/>
    </row>
    <row r="15" spans="1:10" ht="33.75" customHeight="1" x14ac:dyDescent="0.15">
      <c r="A15" s="237"/>
      <c r="B15" s="261" t="s">
        <v>30</v>
      </c>
      <c r="C15" s="242">
        <f>Controls!O6</f>
        <v>129</v>
      </c>
      <c r="D15" s="250">
        <f>Controls!P6</f>
        <v>204.63197969543145</v>
      </c>
      <c r="E15" s="242">
        <f>Controls!S6</f>
        <v>1415</v>
      </c>
      <c r="F15" s="244">
        <f>Controls!T6</f>
        <v>221.70690816790184</v>
      </c>
      <c r="G15" s="244">
        <f>Controls!U6</f>
        <v>283.48373203895756</v>
      </c>
      <c r="H15" s="249"/>
      <c r="J15" s="247"/>
    </row>
    <row r="16" spans="1:10" ht="33.75" customHeight="1" x14ac:dyDescent="0.15">
      <c r="A16" s="237"/>
      <c r="B16" s="263" t="s">
        <v>343</v>
      </c>
      <c r="C16" s="242">
        <f>Controls!O7</f>
        <v>237</v>
      </c>
      <c r="D16" s="243">
        <f>Controls!P7</f>
        <v>32.377049180327901</v>
      </c>
      <c r="E16" s="242">
        <f>Controls!S7</f>
        <v>1962</v>
      </c>
      <c r="F16" s="245">
        <f>Controls!T7</f>
        <v>27.778564349426599</v>
      </c>
      <c r="G16" s="245">
        <f>Controls!U7</f>
        <v>26.469725129609699</v>
      </c>
      <c r="H16" s="246"/>
      <c r="J16" s="247"/>
    </row>
    <row r="17" spans="1:10" ht="33.75" customHeight="1" x14ac:dyDescent="0.15">
      <c r="A17" s="237"/>
      <c r="B17" s="261" t="s">
        <v>339</v>
      </c>
      <c r="C17" s="242">
        <f>Controls!O8</f>
        <v>27</v>
      </c>
      <c r="D17" s="243">
        <f>Controls!P8</f>
        <v>23.215821152192607</v>
      </c>
      <c r="E17" s="242">
        <f>Controls!S8</f>
        <v>361</v>
      </c>
      <c r="F17" s="245">
        <f>Controls!T8</f>
        <v>30.536288276095416</v>
      </c>
      <c r="G17" s="245">
        <f>Controls!U8</f>
        <v>27.276759314015372</v>
      </c>
      <c r="H17" s="249"/>
      <c r="J17" s="247"/>
    </row>
    <row r="18" spans="1:10" ht="33.75" customHeight="1" x14ac:dyDescent="0.15">
      <c r="A18" s="237"/>
      <c r="B18" s="261" t="s">
        <v>39</v>
      </c>
      <c r="C18" s="242">
        <f>Controls!O9</f>
        <v>36</v>
      </c>
      <c r="D18" s="243">
        <f>Controls!P9</f>
        <v>19.955654101995563</v>
      </c>
      <c r="E18" s="242">
        <f>Controls!S9</f>
        <v>380</v>
      </c>
      <c r="F18" s="245">
        <f>Controls!T9</f>
        <v>19.650429206743201</v>
      </c>
      <c r="G18" s="245">
        <f>Controls!U9</f>
        <v>18.883002014186879</v>
      </c>
      <c r="H18" s="249"/>
      <c r="J18" s="247"/>
    </row>
    <row r="19" spans="1:10" ht="33.75" customHeight="1" x14ac:dyDescent="0.15">
      <c r="A19" s="237"/>
      <c r="B19" s="263" t="s">
        <v>31</v>
      </c>
      <c r="C19" s="242">
        <f>Controls!O10</f>
        <v>740</v>
      </c>
      <c r="D19" s="250">
        <f>Controls!P10</f>
        <v>92.154420921544215</v>
      </c>
      <c r="E19" s="242">
        <f>Controls!S10</f>
        <v>6911</v>
      </c>
      <c r="F19" s="244">
        <f>Controls!T10</f>
        <v>90.351679958164468</v>
      </c>
      <c r="G19" s="244">
        <f>Controls!U10</f>
        <v>86.196587223240726</v>
      </c>
      <c r="H19" s="246"/>
      <c r="J19" s="247"/>
    </row>
    <row r="20" spans="1:10" ht="33.75" customHeight="1" x14ac:dyDescent="0.15">
      <c r="A20" s="237"/>
      <c r="B20" s="263" t="s">
        <v>414</v>
      </c>
      <c r="C20" s="248">
        <f>Controls!O11</f>
        <v>326</v>
      </c>
      <c r="D20" s="243">
        <f>Controls!P11</f>
        <v>1.6592822666666667</v>
      </c>
      <c r="E20" s="248">
        <f>Controls!S11</f>
        <v>2554</v>
      </c>
      <c r="F20" s="245">
        <f>Controls!T11</f>
        <v>1.4104343681917204</v>
      </c>
      <c r="G20" s="245">
        <f>Controls!U11</f>
        <v>1.5926115822996563</v>
      </c>
      <c r="H20" s="251"/>
    </row>
    <row r="21" spans="1:10" ht="33.75" customHeight="1" x14ac:dyDescent="0.15">
      <c r="A21" s="237"/>
      <c r="B21" s="261" t="s">
        <v>40</v>
      </c>
      <c r="C21" s="242">
        <f>Controls!O12</f>
        <v>83</v>
      </c>
      <c r="D21" s="250">
        <f>Controls!P12</f>
        <v>206.15996025832092</v>
      </c>
      <c r="E21" s="242">
        <f>Controls!S12</f>
        <v>631</v>
      </c>
      <c r="F21" s="244">
        <f>Controls!T12</f>
        <v>159.32734067265932</v>
      </c>
      <c r="G21" s="244">
        <f>Controls!U12</f>
        <v>176.72717039538483</v>
      </c>
      <c r="H21" s="251"/>
    </row>
    <row r="22" spans="1:10" ht="33.75" customHeight="1" x14ac:dyDescent="0.15">
      <c r="A22" s="237"/>
      <c r="B22" s="263" t="s">
        <v>415</v>
      </c>
      <c r="C22" s="248">
        <f>Controls!O13</f>
        <v>4</v>
      </c>
      <c r="D22" s="243">
        <f>Controls!P13</f>
        <v>5.2219321148825104</v>
      </c>
      <c r="E22" s="248">
        <f>Controls!S13</f>
        <v>34.4</v>
      </c>
      <c r="F22" s="245">
        <f>Controls!T13</f>
        <v>4.5307869608165996</v>
      </c>
      <c r="G22" s="245">
        <f>Controls!U13</f>
        <v>4.1476349501965206</v>
      </c>
      <c r="H22" s="252"/>
    </row>
    <row r="23" spans="1:10" ht="33.75" customHeight="1" x14ac:dyDescent="0.15">
      <c r="A23" s="237"/>
      <c r="B23" s="263" t="s">
        <v>416</v>
      </c>
      <c r="C23" s="248">
        <f>Controls!O14</f>
        <v>4.666666666666667</v>
      </c>
      <c r="D23" s="243">
        <f>Controls!P14</f>
        <v>34.258307639602606</v>
      </c>
      <c r="E23" s="248">
        <f>Controls!S14</f>
        <v>45.333333333333336</v>
      </c>
      <c r="F23" s="245">
        <f>Controls!T14</f>
        <v>32.35807060245493</v>
      </c>
      <c r="G23" s="245">
        <f>Controls!U14</f>
        <v>31.522282974899589</v>
      </c>
      <c r="H23" s="252"/>
    </row>
    <row r="24" spans="1:10" ht="33.75" customHeight="1" x14ac:dyDescent="0.15">
      <c r="A24" s="237"/>
      <c r="B24" s="261" t="s">
        <v>351</v>
      </c>
      <c r="C24" s="242">
        <f>Controls!O15</f>
        <v>30</v>
      </c>
      <c r="D24" s="243">
        <f>Controls!P15</f>
        <v>2.2000586682311525</v>
      </c>
      <c r="E24" s="242">
        <f>Controls!S15</f>
        <v>296</v>
      </c>
      <c r="F24" s="245">
        <f>Controls!T15</f>
        <v>2.1127464276027466</v>
      </c>
      <c r="G24" s="245">
        <f>Controls!U15</f>
        <v>2.164835636085253</v>
      </c>
      <c r="H24" s="246" t="s">
        <v>194</v>
      </c>
    </row>
    <row r="25" spans="1:10" ht="4.5" customHeight="1" x14ac:dyDescent="0.15">
      <c r="A25" s="237"/>
      <c r="B25" s="253"/>
      <c r="C25" s="254"/>
      <c r="D25" s="255"/>
      <c r="E25" s="255"/>
      <c r="F25" s="255"/>
      <c r="G25" s="255"/>
      <c r="H25" s="256"/>
    </row>
    <row r="26" spans="1:10" x14ac:dyDescent="0.15">
      <c r="A26" s="237"/>
      <c r="B26" s="257" t="s">
        <v>352</v>
      </c>
      <c r="C26" s="254"/>
      <c r="D26" s="255"/>
      <c r="E26" s="255"/>
      <c r="F26" s="255"/>
      <c r="G26" s="255"/>
      <c r="H26" s="256"/>
    </row>
    <row r="27" spans="1:10" x14ac:dyDescent="0.15">
      <c r="B27" s="258" t="s">
        <v>354</v>
      </c>
      <c r="C27" s="259"/>
      <c r="D27" s="259"/>
      <c r="E27" s="259"/>
      <c r="F27" s="259"/>
      <c r="G27" s="259"/>
      <c r="H27" s="259"/>
    </row>
    <row r="28" spans="1:10" ht="7.5" customHeight="1" x14ac:dyDescent="0.15">
      <c r="C28" s="259"/>
      <c r="D28" s="259"/>
      <c r="E28" s="259"/>
      <c r="F28" s="259"/>
      <c r="G28" s="259"/>
      <c r="H28" s="259"/>
    </row>
    <row r="29" spans="1:10" ht="7.5" customHeight="1" x14ac:dyDescent="0.15"/>
  </sheetData>
  <sheetProtection password="C3EC" sheet="1" objects="1" scenarios="1"/>
  <mergeCells count="3">
    <mergeCell ref="B9:B10"/>
    <mergeCell ref="C9:D9"/>
    <mergeCell ref="E9:F9"/>
  </mergeCells>
  <conditionalFormatting sqref="D11">
    <cfRule type="expression" dxfId="132" priority="49">
      <formula>Comp1="Not known"</formula>
    </cfRule>
    <cfRule type="expression" dxfId="131" priority="50">
      <formula>Comp1="Higher"</formula>
    </cfRule>
    <cfRule type="expression" dxfId="130" priority="51">
      <formula>Comp1="Lower"</formula>
    </cfRule>
    <cfRule type="expression" dxfId="129" priority="52">
      <formula>Comp1="Comparable"</formula>
    </cfRule>
  </conditionalFormatting>
  <conditionalFormatting sqref="D13">
    <cfRule type="expression" dxfId="128" priority="45">
      <formula>Comp1="Not known"</formula>
    </cfRule>
    <cfRule type="expression" dxfId="127" priority="46">
      <formula>Comp1="Higher"</formula>
    </cfRule>
    <cfRule type="expression" dxfId="126" priority="47">
      <formula>Comp1="Lower"</formula>
    </cfRule>
    <cfRule type="expression" dxfId="125" priority="48">
      <formula>Comp1="Comparable"</formula>
    </cfRule>
  </conditionalFormatting>
  <conditionalFormatting sqref="D15">
    <cfRule type="expression" dxfId="124" priority="42">
      <formula>Comp3="Higher"</formula>
    </cfRule>
    <cfRule type="expression" dxfId="123" priority="43">
      <formula>Comp3="Lower"</formula>
    </cfRule>
    <cfRule type="expression" dxfId="122" priority="44">
      <formula>Comp3="Comparable"</formula>
    </cfRule>
  </conditionalFormatting>
  <conditionalFormatting sqref="D15">
    <cfRule type="expression" dxfId="121" priority="41">
      <formula>Comp3="Not known"</formula>
    </cfRule>
  </conditionalFormatting>
  <conditionalFormatting sqref="D16">
    <cfRule type="expression" dxfId="120" priority="38">
      <formula>Comp4="Higher"</formula>
    </cfRule>
    <cfRule type="expression" dxfId="119" priority="39">
      <formula>Comp4="Lower"</formula>
    </cfRule>
    <cfRule type="expression" dxfId="118" priority="40">
      <formula>Comp4="Comparable"</formula>
    </cfRule>
  </conditionalFormatting>
  <conditionalFormatting sqref="D16">
    <cfRule type="expression" dxfId="117" priority="37">
      <formula>Comp4="Not known"</formula>
    </cfRule>
  </conditionalFormatting>
  <conditionalFormatting sqref="D17">
    <cfRule type="expression" dxfId="116" priority="34">
      <formula>Comp5="Higher"</formula>
    </cfRule>
    <cfRule type="expression" dxfId="115" priority="35">
      <formula>Comp5="Lower"</formula>
    </cfRule>
    <cfRule type="expression" dxfId="114" priority="36">
      <formula>Comp5="Comparable"</formula>
    </cfRule>
  </conditionalFormatting>
  <conditionalFormatting sqref="D17">
    <cfRule type="expression" dxfId="113" priority="33">
      <formula>Comp5="Not known"</formula>
    </cfRule>
  </conditionalFormatting>
  <conditionalFormatting sqref="D18">
    <cfRule type="expression" dxfId="112" priority="30">
      <formula>Comp6="Higher"</formula>
    </cfRule>
    <cfRule type="expression" dxfId="111" priority="31">
      <formula>Comp6="Lower"</formula>
    </cfRule>
    <cfRule type="expression" dxfId="110" priority="32">
      <formula>Comp6="Comparable"</formula>
    </cfRule>
  </conditionalFormatting>
  <conditionalFormatting sqref="D18">
    <cfRule type="expression" dxfId="109" priority="29">
      <formula>Comp6="Not known"</formula>
    </cfRule>
  </conditionalFormatting>
  <conditionalFormatting sqref="D19">
    <cfRule type="expression" dxfId="108" priority="26">
      <formula>Comp7="Higher"</formula>
    </cfRule>
    <cfRule type="expression" dxfId="107" priority="27">
      <formula>Comp7="Lower"</formula>
    </cfRule>
    <cfRule type="expression" dxfId="106" priority="28">
      <formula>Comp7="Comparable"</formula>
    </cfRule>
  </conditionalFormatting>
  <conditionalFormatting sqref="D19">
    <cfRule type="expression" dxfId="105" priority="25">
      <formula>Comp7="Not known"</formula>
    </cfRule>
  </conditionalFormatting>
  <conditionalFormatting sqref="D20">
    <cfRule type="expression" dxfId="104" priority="22">
      <formula>Comp8="Higher"</formula>
    </cfRule>
    <cfRule type="expression" dxfId="103" priority="23">
      <formula>Comp8="Lower"</formula>
    </cfRule>
    <cfRule type="expression" dxfId="102" priority="24">
      <formula>Comp8="Comparable"</formula>
    </cfRule>
  </conditionalFormatting>
  <conditionalFormatting sqref="D20">
    <cfRule type="expression" dxfId="101" priority="21">
      <formula>Comp8="Not known"</formula>
    </cfRule>
  </conditionalFormatting>
  <conditionalFormatting sqref="D21">
    <cfRule type="expression" dxfId="100" priority="18">
      <formula>Comp9="Higher"</formula>
    </cfRule>
    <cfRule type="expression" dxfId="99" priority="19">
      <formula>Comp9="Lower"</formula>
    </cfRule>
    <cfRule type="expression" dxfId="98" priority="20">
      <formula>Comp9="Comparable"</formula>
    </cfRule>
  </conditionalFormatting>
  <conditionalFormatting sqref="D21">
    <cfRule type="expression" dxfId="97" priority="17">
      <formula>Comp9="Not known"</formula>
    </cfRule>
  </conditionalFormatting>
  <conditionalFormatting sqref="D22">
    <cfRule type="expression" dxfId="96" priority="14">
      <formula>Comp10="Higher"</formula>
    </cfRule>
    <cfRule type="expression" dxfId="95" priority="15">
      <formula>Comp10="Lower"</formula>
    </cfRule>
    <cfRule type="expression" dxfId="94" priority="16">
      <formula>Comp10="Comparable"</formula>
    </cfRule>
  </conditionalFormatting>
  <conditionalFormatting sqref="D22">
    <cfRule type="expression" dxfId="93" priority="13">
      <formula>Comp10="Not known"</formula>
    </cfRule>
  </conditionalFormatting>
  <conditionalFormatting sqref="D23">
    <cfRule type="expression" dxfId="92" priority="10">
      <formula>Comp11="Higher"</formula>
    </cfRule>
    <cfRule type="expression" dxfId="91" priority="11">
      <formula>Comp11="Lower"</formula>
    </cfRule>
    <cfRule type="expression" dxfId="90" priority="12">
      <formula>Comp11="Comparable"</formula>
    </cfRule>
  </conditionalFormatting>
  <conditionalFormatting sqref="D23">
    <cfRule type="expression" dxfId="89" priority="9">
      <formula>Comp11="Not known"</formula>
    </cfRule>
  </conditionalFormatting>
  <conditionalFormatting sqref="D24">
    <cfRule type="expression" dxfId="88" priority="6">
      <formula>Comp12="Higher"</formula>
    </cfRule>
    <cfRule type="expression" dxfId="87" priority="7">
      <formula>Comp12="Lower"</formula>
    </cfRule>
    <cfRule type="expression" dxfId="86" priority="8">
      <formula>Comp12="Comparable"</formula>
    </cfRule>
  </conditionalFormatting>
  <conditionalFormatting sqref="D24">
    <cfRule type="expression" dxfId="85" priority="5">
      <formula>Comp12="Not known"</formula>
    </cfRule>
  </conditionalFormatting>
  <conditionalFormatting sqref="D14">
    <cfRule type="expression" dxfId="84" priority="2">
      <formula>Comp2="Higher"</formula>
    </cfRule>
    <cfRule type="expression" dxfId="83" priority="3">
      <formula>Comp2="Lower"</formula>
    </cfRule>
    <cfRule type="expression" dxfId="82" priority="4">
      <formula>Comp2="Comparable"</formula>
    </cfRule>
  </conditionalFormatting>
  <conditionalFormatting sqref="D14">
    <cfRule type="expression" dxfId="81" priority="1">
      <formula>Comp2="Not known"</formula>
    </cfRule>
  </conditionalFormatting>
  <hyperlinks>
    <hyperlink ref="B16" location="'Indicator guide'!B74:C97" tooltip="% 4/5 year olds overweight or obese" display="% 4/5 year olds overweight or obese 4 a,f"/>
    <hyperlink ref="B17" location="'Indicator guide'!B100:C117" tooltip="Teenage conceptions &lt;18" display="Teenage conceptions &lt;18 5,a,g"/>
    <hyperlink ref="B18" location="'Indicator guide'!B120:C137" tooltip="Live births to females &lt;20" display="Live births to females &lt;20 6,a,h"/>
    <hyperlink ref="B19" location="'Indicator guide'!B140:C158" tooltip="% 4 year olds up to date with immunisations" display="% 4 year olds up to date with immunisations 7,i"/>
    <hyperlink ref="B22" location="'Indicator guide'!B204:C221" tooltip="Infant mortality" display="Infant mortality* 10,l,m                                                             (annual average count)"/>
    <hyperlink ref="B23" location="'Indicator guide'!B224:C240" tooltip="Child mortality" display="Child mortality* 11,a,l                                                          (annual average count)"/>
    <hyperlink ref="B24" location="'Indicator guide'!B243:C260" tooltip="Social worker provision" display="Social worker provision 12,a,n"/>
    <hyperlink ref="B15" location="'Indicator guide'!B52:C71" tooltip="Children in need" display="Children in need 3,a,e"/>
    <hyperlink ref="B12" location="'Indicator Guide'!B18:C26" tooltip="Homelessness" display="Homelessness* 2,c,d"/>
    <hyperlink ref="B11" location="'Indicator Guide'!B7:C15" tooltip="% children living in poverty" display="% children living in poverty 1,a,b"/>
    <hyperlink ref="B14" location="'Indicator guide'!B27:C49" tooltip="Homelessness" display="Homelessness 2,c,d                                             (counts rounded to nearest 5)"/>
    <hyperlink ref="B13" location="'Indicator guide'!B7:C24" tooltip="% children living in poverty" display="% children living in poverty 1,a,b"/>
    <hyperlink ref="B20" location="'Indicator guide'!B161:C177" tooltip="5 year olds dmft" display="5 year olds dmft 8,j                                             (count is the number of children examined)"/>
    <hyperlink ref="B21" location="'Indicator guide'!B180:C201" tooltip="Emergency admissions for injury" display="Emergency admissions for injury 9,a,k"/>
  </hyperlinks>
  <pageMargins left="0.39370078740157483" right="0.39370078740157483" top="0.39370078740157483" bottom="0.39370078740157483" header="0.31496062992125984" footer="0.31496062992125984"/>
  <pageSetup paperSize="9" scale="67" orientation="portrait" r:id="rId1"/>
  <ignoredErrors>
    <ignoredError sqref="D13 F13:G1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from>
                    <xdr:col>1</xdr:col>
                    <xdr:colOff>9525</xdr:colOff>
                    <xdr:row>6</xdr:row>
                    <xdr:rowOff>38100</xdr:rowOff>
                  </from>
                  <to>
                    <xdr:col>1</xdr:col>
                    <xdr:colOff>1733550</xdr:colOff>
                    <xdr:row>7</xdr:row>
                    <xdr:rowOff>47625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sheetPr>
  <dimension ref="A1:N31"/>
  <sheetViews>
    <sheetView workbookViewId="0">
      <pane ySplit="1" topLeftCell="A2" activePane="bottomLeft" state="frozen"/>
      <selection activeCell="J35" sqref="J35"/>
      <selection pane="bottomLeft" activeCell="M31" sqref="M31"/>
    </sheetView>
  </sheetViews>
  <sheetFormatPr defaultRowHeight="11.25" x14ac:dyDescent="0.15"/>
  <sheetData>
    <row r="1" spans="1:14" ht="15" x14ac:dyDescent="0.25">
      <c r="A1" s="57" t="s">
        <v>87</v>
      </c>
      <c r="B1" s="51" t="s">
        <v>142</v>
      </c>
      <c r="C1" s="51" t="s">
        <v>141</v>
      </c>
      <c r="D1" s="51" t="s">
        <v>140</v>
      </c>
      <c r="E1" s="51" t="s">
        <v>139</v>
      </c>
      <c r="F1" s="51" t="s">
        <v>138</v>
      </c>
      <c r="G1" s="51" t="s">
        <v>137</v>
      </c>
      <c r="H1" s="51" t="s">
        <v>136</v>
      </c>
      <c r="I1" s="51" t="s">
        <v>135</v>
      </c>
      <c r="J1" s="51" t="s">
        <v>134</v>
      </c>
      <c r="K1" s="51" t="s">
        <v>133</v>
      </c>
      <c r="L1" s="56"/>
      <c r="M1" s="60" t="s">
        <v>173</v>
      </c>
      <c r="N1" s="118" t="s">
        <v>177</v>
      </c>
    </row>
    <row r="2" spans="1:14" ht="15.75" thickBot="1" x14ac:dyDescent="0.3">
      <c r="A2" s="56" t="s">
        <v>59</v>
      </c>
      <c r="B2" s="59">
        <v>30.552861299709022</v>
      </c>
      <c r="C2" s="59">
        <v>26.266416510318951</v>
      </c>
      <c r="D2" s="59">
        <v>28.71467639015497</v>
      </c>
      <c r="E2" s="59">
        <v>31.41831238779174</v>
      </c>
      <c r="F2" s="59">
        <v>27.643064985451019</v>
      </c>
      <c r="G2" s="59">
        <v>33.231083844580773</v>
      </c>
      <c r="H2" s="59">
        <v>28.76931273308471</v>
      </c>
      <c r="I2" s="59">
        <v>27.192008879023309</v>
      </c>
      <c r="J2" s="59">
        <v>28.254847645429361</v>
      </c>
      <c r="K2" s="59">
        <v>19.955654101995563</v>
      </c>
      <c r="L2" s="56"/>
      <c r="M2" s="56"/>
    </row>
    <row r="3" spans="1:14" ht="15.75" thickBot="1" x14ac:dyDescent="0.3">
      <c r="A3" s="56" t="s">
        <v>60</v>
      </c>
      <c r="B3" s="59">
        <v>31.564625850340139</v>
      </c>
      <c r="C3" s="59">
        <v>32.019704433497537</v>
      </c>
      <c r="D3" s="59">
        <v>28.30188679245283</v>
      </c>
      <c r="E3" s="59">
        <v>30.864197530864196</v>
      </c>
      <c r="F3" s="59">
        <v>27.96847190439868</v>
      </c>
      <c r="G3" s="59">
        <v>26.165556612749764</v>
      </c>
      <c r="H3" s="59">
        <v>12.598814229249012</v>
      </c>
      <c r="I3" s="59">
        <v>22.682926829268293</v>
      </c>
      <c r="J3" s="59">
        <v>16.966320587490504</v>
      </c>
      <c r="K3" s="59">
        <v>15.323645970937912</v>
      </c>
      <c r="L3" s="56"/>
      <c r="M3" s="99" t="s">
        <v>132</v>
      </c>
      <c r="N3" s="112"/>
    </row>
    <row r="4" spans="1:14" ht="15" x14ac:dyDescent="0.25">
      <c r="A4" s="56" t="s">
        <v>61</v>
      </c>
      <c r="B4" s="59">
        <v>29.808597427047378</v>
      </c>
      <c r="C4" s="59">
        <v>39.251207729468597</v>
      </c>
      <c r="D4" s="59">
        <v>32.577079697498547</v>
      </c>
      <c r="E4" s="59">
        <v>28.596440035016048</v>
      </c>
      <c r="F4" s="59">
        <v>29.246676514032497</v>
      </c>
      <c r="G4" s="59">
        <v>33.653846153846153</v>
      </c>
      <c r="H4" s="59">
        <v>25.202240199128813</v>
      </c>
      <c r="I4" s="59">
        <v>26.15820989599748</v>
      </c>
      <c r="J4" s="59">
        <v>24.050632911392405</v>
      </c>
      <c r="K4" s="59">
        <v>15.267175572519083</v>
      </c>
      <c r="L4" s="56"/>
      <c r="M4" s="56"/>
    </row>
    <row r="5" spans="1:14" ht="15" x14ac:dyDescent="0.25">
      <c r="A5" s="56" t="s">
        <v>62</v>
      </c>
      <c r="B5" s="59">
        <v>31.855955678670362</v>
      </c>
      <c r="C5" s="59">
        <v>41.285956006768188</v>
      </c>
      <c r="D5" s="59">
        <v>34.482758620689651</v>
      </c>
      <c r="E5" s="59">
        <v>33.693579148124606</v>
      </c>
      <c r="F5" s="59">
        <v>32.018111254851235</v>
      </c>
      <c r="G5" s="59">
        <v>29.382634532849124</v>
      </c>
      <c r="H5" s="59">
        <v>26.716266486303688</v>
      </c>
      <c r="I5" s="59">
        <v>27.0080673447913</v>
      </c>
      <c r="J5" s="59">
        <v>25.461254612546124</v>
      </c>
      <c r="K5" s="59">
        <v>29.759633727584891</v>
      </c>
      <c r="L5" s="56"/>
      <c r="M5" s="56"/>
    </row>
    <row r="6" spans="1:14" ht="15" x14ac:dyDescent="0.25">
      <c r="A6" s="56" t="s">
        <v>63</v>
      </c>
      <c r="B6" s="59">
        <v>29.62962962962963</v>
      </c>
      <c r="C6" s="59">
        <v>27.128547579298832</v>
      </c>
      <c r="D6" s="59">
        <v>25.128733264675592</v>
      </c>
      <c r="E6" s="59">
        <v>25.402726146220569</v>
      </c>
      <c r="F6" s="59">
        <v>27.027027027027028</v>
      </c>
      <c r="G6" s="59">
        <v>25.684931506849313</v>
      </c>
      <c r="H6" s="59">
        <v>19.091507570770244</v>
      </c>
      <c r="I6" s="59">
        <v>27.808676307007786</v>
      </c>
      <c r="J6" s="59">
        <v>19.730941704035875</v>
      </c>
      <c r="K6" s="59">
        <v>18.434228493400092</v>
      </c>
      <c r="L6" s="56"/>
      <c r="M6" s="56"/>
    </row>
    <row r="7" spans="1:14" ht="15" x14ac:dyDescent="0.25">
      <c r="A7" s="56" t="s">
        <v>64</v>
      </c>
      <c r="B7" s="59">
        <v>39.200614911606458</v>
      </c>
      <c r="C7" s="59">
        <v>40.429248814574493</v>
      </c>
      <c r="D7" s="59">
        <v>38.00882785679255</v>
      </c>
      <c r="E7" s="59">
        <v>35.404624277456648</v>
      </c>
      <c r="F7" s="59">
        <v>33.201189296333006</v>
      </c>
      <c r="G7" s="59">
        <v>35.823950870010236</v>
      </c>
      <c r="H7" s="59">
        <v>27.544596012591814</v>
      </c>
      <c r="I7" s="59">
        <v>27.247956403269754</v>
      </c>
      <c r="J7" s="59">
        <v>22.796775090353069</v>
      </c>
      <c r="K7" s="59">
        <v>22.00557103064067</v>
      </c>
      <c r="L7" s="56"/>
      <c r="M7" s="56"/>
    </row>
    <row r="8" spans="1:14" ht="15" x14ac:dyDescent="0.25">
      <c r="A8" s="56" t="s">
        <v>91</v>
      </c>
      <c r="B8" s="59">
        <v>20.473278383408665</v>
      </c>
      <c r="C8" s="59">
        <v>16.460905349794238</v>
      </c>
      <c r="D8" s="59">
        <v>22.600304723209749</v>
      </c>
      <c r="E8" s="59">
        <v>20.549641000247586</v>
      </c>
      <c r="F8" s="59">
        <v>19.09892262487757</v>
      </c>
      <c r="G8" s="59">
        <v>19.129121570601562</v>
      </c>
      <c r="H8" s="59">
        <v>16.376663254861821</v>
      </c>
      <c r="I8" s="59">
        <v>13.695022386094285</v>
      </c>
      <c r="J8" s="59">
        <v>15.743756786102063</v>
      </c>
      <c r="K8" s="59">
        <v>11.646803900325027</v>
      </c>
      <c r="L8" s="56"/>
      <c r="M8" s="56"/>
    </row>
    <row r="9" spans="1:14" ht="15" x14ac:dyDescent="0.25">
      <c r="A9" s="56" t="s">
        <v>66</v>
      </c>
      <c r="B9" s="59">
        <v>16.570605187319885</v>
      </c>
      <c r="C9" s="59">
        <v>13.800424628450106</v>
      </c>
      <c r="D9" s="59">
        <v>15.66951566951567</v>
      </c>
      <c r="E9" s="59">
        <v>12.931034482758621</v>
      </c>
      <c r="F9" s="59">
        <v>14.705882352941176</v>
      </c>
      <c r="G9" s="59">
        <v>13.944223107569721</v>
      </c>
      <c r="H9" s="59">
        <v>9.7315436241610733</v>
      </c>
      <c r="I9" s="59">
        <v>13.418316001341831</v>
      </c>
      <c r="J9" s="59">
        <v>11.494252873563218</v>
      </c>
      <c r="K9" s="59">
        <v>9.6696212731668023</v>
      </c>
      <c r="L9" s="56"/>
      <c r="M9" s="56"/>
    </row>
    <row r="10" spans="1:14" ht="15" x14ac:dyDescent="0.25">
      <c r="A10" s="56" t="s">
        <v>67</v>
      </c>
      <c r="B10" s="59">
        <v>29.786081776333603</v>
      </c>
      <c r="C10" s="59">
        <v>25.032594524119947</v>
      </c>
      <c r="D10" s="59">
        <v>34.482758620689651</v>
      </c>
      <c r="E10" s="59">
        <v>28.500619578686493</v>
      </c>
      <c r="F10" s="59">
        <v>29.302210081946857</v>
      </c>
      <c r="G10" s="59">
        <v>26.992615227909344</v>
      </c>
      <c r="H10" s="59">
        <v>23.385596598458676</v>
      </c>
      <c r="I10" s="59">
        <v>25.959679646506491</v>
      </c>
      <c r="J10" s="59">
        <v>18.571428571428573</v>
      </c>
      <c r="K10" s="59">
        <v>15.024559375902918</v>
      </c>
      <c r="L10" s="56"/>
      <c r="M10" s="56"/>
    </row>
    <row r="11" spans="1:14" ht="15" x14ac:dyDescent="0.25">
      <c r="A11" s="56" t="s">
        <v>68</v>
      </c>
      <c r="B11" s="59">
        <v>25.213132595682932</v>
      </c>
      <c r="C11" s="59">
        <v>26.424591047995683</v>
      </c>
      <c r="D11" s="59">
        <v>29.146793852676204</v>
      </c>
      <c r="E11" s="59">
        <v>23.628989596191147</v>
      </c>
      <c r="F11" s="59">
        <v>27.292186942561543</v>
      </c>
      <c r="G11" s="59">
        <v>23.384505533737951</v>
      </c>
      <c r="H11" s="59">
        <v>21.513087128002869</v>
      </c>
      <c r="I11" s="59">
        <v>24.014665444546285</v>
      </c>
      <c r="J11" s="59">
        <v>16.110689916603487</v>
      </c>
      <c r="K11" s="59">
        <v>16.257015676407974</v>
      </c>
      <c r="L11" s="56"/>
      <c r="M11" s="56"/>
    </row>
    <row r="12" spans="1:14" ht="15" x14ac:dyDescent="0.25">
      <c r="A12" s="56" t="s">
        <v>69</v>
      </c>
      <c r="B12" s="59">
        <v>33.692901851111998</v>
      </c>
      <c r="C12" s="59">
        <v>26.833156216790648</v>
      </c>
      <c r="D12" s="59">
        <v>25.85410895660203</v>
      </c>
      <c r="E12" s="59">
        <v>28.612869198312236</v>
      </c>
      <c r="F12" s="59">
        <v>24.406245899488255</v>
      </c>
      <c r="G12" s="59">
        <v>21.49557060969255</v>
      </c>
      <c r="H12" s="59">
        <v>21.149241819632881</v>
      </c>
      <c r="I12" s="59">
        <v>17.318878900052884</v>
      </c>
      <c r="J12" s="59">
        <v>17.321968655485293</v>
      </c>
      <c r="K12" s="59">
        <v>15.809180418804605</v>
      </c>
      <c r="L12" s="56"/>
      <c r="M12" s="56"/>
    </row>
    <row r="13" spans="1:14" ht="15" x14ac:dyDescent="0.25">
      <c r="A13" s="56" t="s">
        <v>92</v>
      </c>
      <c r="B13" s="59">
        <v>35.57403557403557</v>
      </c>
      <c r="C13" s="59">
        <v>35.747021081576534</v>
      </c>
      <c r="D13" s="59">
        <v>28.644620400558917</v>
      </c>
      <c r="E13" s="59">
        <v>33.02325581395349</v>
      </c>
      <c r="F13" s="59">
        <v>31.505250875145858</v>
      </c>
      <c r="G13" s="59">
        <v>32.830098250658999</v>
      </c>
      <c r="H13" s="59">
        <v>32.690900219565748</v>
      </c>
      <c r="I13" s="59">
        <v>21.908471275559883</v>
      </c>
      <c r="J13" s="59">
        <v>24.378109452736318</v>
      </c>
      <c r="K13" s="59">
        <v>25.49362659335166</v>
      </c>
      <c r="L13" s="56"/>
      <c r="M13" s="56"/>
    </row>
    <row r="14" spans="1:14" ht="15" x14ac:dyDescent="0.25">
      <c r="A14" s="56" t="s">
        <v>71</v>
      </c>
      <c r="B14" s="59">
        <v>34.085566525622944</v>
      </c>
      <c r="C14" s="59">
        <v>35.492048859184145</v>
      </c>
      <c r="D14" s="59">
        <v>30.963302752293579</v>
      </c>
      <c r="E14" s="59">
        <v>35.639412997903563</v>
      </c>
      <c r="F14" s="59">
        <v>34.218712610672405</v>
      </c>
      <c r="G14" s="59">
        <v>33.186920448999516</v>
      </c>
      <c r="H14" s="59">
        <v>37</v>
      </c>
      <c r="I14" s="59">
        <v>29.575328614762384</v>
      </c>
      <c r="J14" s="59">
        <v>26.622718052738339</v>
      </c>
      <c r="K14" s="59">
        <v>21.61605764282038</v>
      </c>
      <c r="L14" s="56"/>
      <c r="M14" s="56"/>
    </row>
    <row r="15" spans="1:14" ht="15" x14ac:dyDescent="0.25">
      <c r="A15" s="56" t="s">
        <v>72</v>
      </c>
      <c r="B15" s="59">
        <v>20.97902097902098</v>
      </c>
      <c r="C15" s="59">
        <v>26.857429718875501</v>
      </c>
      <c r="D15" s="59">
        <v>28.393524283935243</v>
      </c>
      <c r="E15" s="59">
        <v>25.347306848647328</v>
      </c>
      <c r="F15" s="59">
        <v>27.879677182685253</v>
      </c>
      <c r="G15" s="59">
        <v>26.473526473526473</v>
      </c>
      <c r="H15" s="59">
        <v>24.359930400198856</v>
      </c>
      <c r="I15" s="59">
        <v>19.736842105263158</v>
      </c>
      <c r="J15" s="59">
        <v>17.272492910543953</v>
      </c>
      <c r="K15" s="59">
        <v>19.376800209478919</v>
      </c>
      <c r="L15" s="56"/>
      <c r="M15" s="56"/>
    </row>
    <row r="16" spans="1:14" ht="15" x14ac:dyDescent="0.25">
      <c r="A16" s="56" t="s">
        <v>73</v>
      </c>
      <c r="B16" s="59">
        <v>29.692563720767279</v>
      </c>
      <c r="C16" s="59">
        <v>27.221636810677907</v>
      </c>
      <c r="D16" s="59">
        <v>28.262887032818696</v>
      </c>
      <c r="E16" s="59">
        <v>29.118964659034344</v>
      </c>
      <c r="F16" s="59">
        <v>27.353637625540948</v>
      </c>
      <c r="G16" s="59">
        <v>26.424242424242422</v>
      </c>
      <c r="H16" s="59">
        <v>24.026910139356076</v>
      </c>
      <c r="I16" s="59">
        <v>19.380473564709696</v>
      </c>
      <c r="J16" s="59">
        <v>18.411967779056386</v>
      </c>
      <c r="K16" s="59">
        <v>16.223448737247033</v>
      </c>
      <c r="L16" s="56"/>
      <c r="M16" s="56"/>
    </row>
    <row r="17" spans="1:13" ht="15" x14ac:dyDescent="0.25">
      <c r="A17" s="56" t="s">
        <v>74</v>
      </c>
      <c r="B17" s="59">
        <v>42.874000262226296</v>
      </c>
      <c r="C17" s="59">
        <v>40.505675954592363</v>
      </c>
      <c r="D17" s="59">
        <v>41.843697695377877</v>
      </c>
      <c r="E17" s="59">
        <v>44.781982453843135</v>
      </c>
      <c r="F17" s="59">
        <v>37.401574803149607</v>
      </c>
      <c r="G17" s="59">
        <v>37.806676498190107</v>
      </c>
      <c r="H17" s="59">
        <v>34.596829772570644</v>
      </c>
      <c r="I17" s="59">
        <v>26.923076923076923</v>
      </c>
      <c r="J17" s="59">
        <v>25.612158739093722</v>
      </c>
      <c r="K17" s="59">
        <v>25.276909968758876</v>
      </c>
      <c r="L17" s="56"/>
      <c r="M17" s="56"/>
    </row>
    <row r="18" spans="1:13" ht="15" x14ac:dyDescent="0.25">
      <c r="A18" s="56" t="s">
        <v>93</v>
      </c>
      <c r="B18" s="59">
        <v>48.174442190669374</v>
      </c>
      <c r="C18" s="59">
        <v>43.032786885245898</v>
      </c>
      <c r="D18" s="59">
        <v>40.877367896311064</v>
      </c>
      <c r="E18" s="59">
        <v>43.846537120079724</v>
      </c>
      <c r="F18" s="59">
        <v>49.382716049382715</v>
      </c>
      <c r="G18" s="59">
        <v>32.719836400817996</v>
      </c>
      <c r="H18" s="59">
        <v>41.932059447983015</v>
      </c>
      <c r="I18" s="59">
        <v>42.587601078167111</v>
      </c>
      <c r="J18" s="59">
        <v>22.148394241417499</v>
      </c>
      <c r="K18" s="59">
        <v>25.944726452340667</v>
      </c>
      <c r="L18" s="56"/>
      <c r="M18" s="56"/>
    </row>
    <row r="19" spans="1:13" ht="15" x14ac:dyDescent="0.25">
      <c r="A19" s="56" t="s">
        <v>14</v>
      </c>
      <c r="B19" s="59">
        <v>41.718007393064603</v>
      </c>
      <c r="C19" s="59">
        <v>40.281442392260338</v>
      </c>
      <c r="D19" s="59">
        <v>38.713007570543702</v>
      </c>
      <c r="E19" s="59">
        <v>35.018112816974295</v>
      </c>
      <c r="F19" s="59">
        <v>31.038668285070226</v>
      </c>
      <c r="G19" s="59">
        <v>30.753101520181723</v>
      </c>
      <c r="H19" s="59">
        <v>27.358821466152225</v>
      </c>
      <c r="I19" s="59">
        <v>24.604569420035148</v>
      </c>
      <c r="J19" s="59">
        <v>25.254360465116278</v>
      </c>
      <c r="K19" s="59">
        <v>17.550341769813411</v>
      </c>
      <c r="L19" s="56"/>
      <c r="M19" s="56"/>
    </row>
    <row r="20" spans="1:13" ht="15" x14ac:dyDescent="0.25">
      <c r="A20" s="56" t="s">
        <v>76</v>
      </c>
      <c r="B20" s="59">
        <v>36.663980660757453</v>
      </c>
      <c r="C20" s="59">
        <v>37.773359840954271</v>
      </c>
      <c r="D20" s="59">
        <v>32.621828433346757</v>
      </c>
      <c r="E20" s="59">
        <v>40.392156862745097</v>
      </c>
      <c r="F20" s="59">
        <v>33.41483292583537</v>
      </c>
      <c r="G20" s="59">
        <v>28.618830360846122</v>
      </c>
      <c r="H20" s="59">
        <v>28.985507246376812</v>
      </c>
      <c r="I20" s="59">
        <v>29.791018230324589</v>
      </c>
      <c r="J20" s="59">
        <v>27.739881764438383</v>
      </c>
      <c r="K20" s="59">
        <v>30.260047281323875</v>
      </c>
      <c r="L20" s="56"/>
      <c r="M20" s="56"/>
    </row>
    <row r="21" spans="1:13" ht="15" x14ac:dyDescent="0.25">
      <c r="A21" s="56" t="s">
        <v>77</v>
      </c>
      <c r="B21" s="59">
        <v>46.381578947368418</v>
      </c>
      <c r="C21" s="59">
        <v>42.567125081859857</v>
      </c>
      <c r="D21" s="59">
        <v>34.173855341738552</v>
      </c>
      <c r="E21" s="59">
        <v>36.136662286465175</v>
      </c>
      <c r="F21" s="59">
        <v>28.052279247688876</v>
      </c>
      <c r="G21" s="59">
        <v>28.478964401294501</v>
      </c>
      <c r="H21" s="59">
        <v>26.684456304202801</v>
      </c>
      <c r="I21" s="59">
        <v>28.089887640449437</v>
      </c>
      <c r="J21" s="59">
        <v>21.534320323014803</v>
      </c>
      <c r="K21" s="59">
        <v>24.372759856630825</v>
      </c>
      <c r="L21" s="56"/>
      <c r="M21" s="56"/>
    </row>
    <row r="22" spans="1:13" ht="15" x14ac:dyDescent="0.25">
      <c r="A22" s="56" t="s">
        <v>15</v>
      </c>
      <c r="B22" s="59">
        <v>16.177577125658388</v>
      </c>
      <c r="C22" s="59">
        <v>23.567802755620015</v>
      </c>
      <c r="D22" s="59">
        <v>17.464198393293749</v>
      </c>
      <c r="E22" s="59">
        <v>21.739130434782609</v>
      </c>
      <c r="F22" s="59">
        <v>14.966933518969718</v>
      </c>
      <c r="G22" s="59">
        <v>14.840989399293287</v>
      </c>
      <c r="H22" s="59">
        <v>14.519056261343012</v>
      </c>
      <c r="I22" s="59">
        <v>15.793251974156496</v>
      </c>
      <c r="J22" s="59">
        <v>9.8432373313889912</v>
      </c>
      <c r="K22" s="59">
        <v>10.052122114668652</v>
      </c>
      <c r="L22" s="56"/>
      <c r="M22" s="56"/>
    </row>
    <row r="23" spans="1:13" ht="15" x14ac:dyDescent="0.25">
      <c r="A23" s="56" t="s">
        <v>78</v>
      </c>
      <c r="B23" s="59">
        <v>35.350249403600081</v>
      </c>
      <c r="C23" s="59">
        <v>37.247474747474747</v>
      </c>
      <c r="D23" s="59">
        <v>31.914893617021274</v>
      </c>
      <c r="E23" s="59">
        <v>36.960985626283367</v>
      </c>
      <c r="F23" s="59">
        <v>31.630170316301705</v>
      </c>
      <c r="G23" s="59">
        <v>31.564133494169685</v>
      </c>
      <c r="H23" s="59">
        <v>27.559055118110237</v>
      </c>
      <c r="I23" s="59">
        <v>26.845637583892618</v>
      </c>
      <c r="J23" s="59">
        <v>23.534445870774498</v>
      </c>
      <c r="K23" s="59">
        <v>21.248339973439574</v>
      </c>
      <c r="L23" s="56"/>
      <c r="M23" s="56"/>
    </row>
    <row r="24" spans="1:13" ht="15" x14ac:dyDescent="0.25">
      <c r="A24" s="56" t="s">
        <v>94</v>
      </c>
      <c r="B24" s="59">
        <v>32.258064516129032</v>
      </c>
      <c r="C24" s="59">
        <v>34.38519086898139</v>
      </c>
      <c r="D24" s="59">
        <v>31.045981870273824</v>
      </c>
      <c r="E24" s="59">
        <v>30.621253659216578</v>
      </c>
      <c r="F24" s="59">
        <v>29.505582137161085</v>
      </c>
      <c r="G24" s="59">
        <v>30.146466322225908</v>
      </c>
      <c r="H24" s="59">
        <v>22.330808697776693</v>
      </c>
      <c r="I24" s="59">
        <v>26.230650540042806</v>
      </c>
      <c r="J24" s="59">
        <v>22.000914587673389</v>
      </c>
      <c r="K24" s="59">
        <v>19.650429206743201</v>
      </c>
      <c r="L24" s="56"/>
      <c r="M24" s="56"/>
    </row>
    <row r="25" spans="1:13" ht="15" x14ac:dyDescent="0.25">
      <c r="A25" s="56" t="s">
        <v>95</v>
      </c>
      <c r="B25" s="59">
        <v>24.620263728926723</v>
      </c>
      <c r="C25" s="59">
        <v>23.069371727748688</v>
      </c>
      <c r="D25" s="59">
        <v>27.809033917376627</v>
      </c>
      <c r="E25" s="59">
        <v>22.818254603682949</v>
      </c>
      <c r="F25" s="59">
        <v>24.950495049504951</v>
      </c>
      <c r="G25" s="59">
        <v>22.247029742444781</v>
      </c>
      <c r="H25" s="59">
        <v>19.235451667884099</v>
      </c>
      <c r="I25" s="59">
        <v>21.978933399684831</v>
      </c>
      <c r="J25" s="59">
        <v>15.776170138586245</v>
      </c>
      <c r="K25" s="59">
        <v>14.401440144014401</v>
      </c>
      <c r="L25" s="56"/>
      <c r="M25" s="56"/>
    </row>
    <row r="26" spans="1:13" ht="15" x14ac:dyDescent="0.25">
      <c r="A26" s="56" t="s">
        <v>96</v>
      </c>
      <c r="B26" s="59">
        <v>20.473278383408665</v>
      </c>
      <c r="C26" s="59">
        <v>16.460905349794238</v>
      </c>
      <c r="D26" s="59">
        <v>22.600304723209749</v>
      </c>
      <c r="E26" s="59">
        <v>20.549641000247586</v>
      </c>
      <c r="F26" s="59">
        <v>19.09892262487757</v>
      </c>
      <c r="G26" s="59">
        <v>19.129121570601562</v>
      </c>
      <c r="H26" s="59">
        <v>16.376663254861821</v>
      </c>
      <c r="I26" s="59">
        <v>13.695022386094285</v>
      </c>
      <c r="J26" s="59">
        <v>15.743756786102063</v>
      </c>
      <c r="K26" s="59">
        <v>11.646803900325027</v>
      </c>
      <c r="L26" s="56"/>
      <c r="M26" s="56"/>
    </row>
    <row r="27" spans="1:13" ht="15" x14ac:dyDescent="0.25">
      <c r="A27" s="56" t="s">
        <v>97</v>
      </c>
      <c r="B27" s="59">
        <v>34.302759134973904</v>
      </c>
      <c r="C27" s="59">
        <v>31.54457519561333</v>
      </c>
      <c r="D27" s="59">
        <v>27.96427471512165</v>
      </c>
      <c r="E27" s="59">
        <v>31.649873276874573</v>
      </c>
      <c r="F27" s="59">
        <v>28.84675163195524</v>
      </c>
      <c r="G27" s="59">
        <v>27.465981062268767</v>
      </c>
      <c r="H27" s="59">
        <v>28.238458090542359</v>
      </c>
      <c r="I27" s="59">
        <v>21.627847453288968</v>
      </c>
      <c r="J27" s="59">
        <v>21.59075994224964</v>
      </c>
      <c r="K27" s="59">
        <v>19.870181480990858</v>
      </c>
      <c r="L27" s="56"/>
      <c r="M27" s="56"/>
    </row>
    <row r="28" spans="1:13" ht="15" x14ac:dyDescent="0.25">
      <c r="A28" s="56" t="s">
        <v>98</v>
      </c>
      <c r="B28" s="59">
        <v>43.962912803417019</v>
      </c>
      <c r="C28" s="59">
        <v>41.014014839241554</v>
      </c>
      <c r="D28" s="59">
        <v>41.645349432108873</v>
      </c>
      <c r="E28" s="59">
        <v>44.587308170883453</v>
      </c>
      <c r="F28" s="59">
        <v>39.917055469155002</v>
      </c>
      <c r="G28" s="59">
        <v>36.749867233138609</v>
      </c>
      <c r="H28" s="59">
        <v>36.108983477404529</v>
      </c>
      <c r="I28" s="59">
        <v>30.103995621237001</v>
      </c>
      <c r="J28" s="59">
        <v>24.910233393177737</v>
      </c>
      <c r="K28" s="59">
        <v>25.411230856494612</v>
      </c>
      <c r="L28" s="56"/>
      <c r="M28" s="56"/>
    </row>
    <row r="29" spans="1:13" ht="15" x14ac:dyDescent="0.25">
      <c r="A29" s="56" t="s">
        <v>99</v>
      </c>
      <c r="B29" s="59">
        <v>27.430127747876274</v>
      </c>
      <c r="C29" s="59">
        <v>27.127244340359095</v>
      </c>
      <c r="D29" s="59">
        <v>28.295941517519537</v>
      </c>
      <c r="E29" s="59">
        <v>28.161168533762456</v>
      </c>
      <c r="F29" s="59">
        <v>27.485308521057789</v>
      </c>
      <c r="G29" s="59">
        <v>26.43629037181757</v>
      </c>
      <c r="H29" s="59">
        <v>24.108062269065361</v>
      </c>
      <c r="I29" s="59">
        <v>19.466961434536969</v>
      </c>
      <c r="J29" s="59">
        <v>18.136491118728578</v>
      </c>
      <c r="K29" s="59">
        <v>16.986752868099131</v>
      </c>
      <c r="L29" s="56"/>
      <c r="M29" s="56"/>
    </row>
    <row r="30" spans="1:13" ht="15" x14ac:dyDescent="0.25">
      <c r="A30" s="56" t="s">
        <v>100</v>
      </c>
      <c r="B30" s="59">
        <v>36.541792983975746</v>
      </c>
      <c r="C30" s="59">
        <v>37.092304412705182</v>
      </c>
      <c r="D30" s="59">
        <v>32.268269534957291</v>
      </c>
      <c r="E30" s="59">
        <v>34.457439555252527</v>
      </c>
      <c r="F30" s="59">
        <v>28.59677503522413</v>
      </c>
      <c r="G30" s="59">
        <v>27.958797561488332</v>
      </c>
      <c r="H30" s="59">
        <v>25.607988403929781</v>
      </c>
      <c r="I30" s="59">
        <v>25.055348560937418</v>
      </c>
      <c r="J30" s="59">
        <v>22.164492593411453</v>
      </c>
      <c r="K30" s="59">
        <v>19.974888711334319</v>
      </c>
      <c r="L30" s="56"/>
      <c r="M30" s="56"/>
    </row>
    <row r="31" spans="1:13" ht="15" x14ac:dyDescent="0.25">
      <c r="A31" s="56" t="s">
        <v>13</v>
      </c>
      <c r="B31" s="59">
        <v>32.405470972059561</v>
      </c>
      <c r="C31" s="59">
        <v>31.802957695676813</v>
      </c>
      <c r="D31" s="59">
        <v>30.635550637986867</v>
      </c>
      <c r="E31" s="59">
        <v>31.091376961501592</v>
      </c>
      <c r="F31" s="59">
        <v>28.894978641089708</v>
      </c>
      <c r="G31" s="59">
        <v>27.851189266111</v>
      </c>
      <c r="H31" s="59">
        <v>24.889735572443211</v>
      </c>
      <c r="I31" s="59">
        <v>23.431856016584479</v>
      </c>
      <c r="J31" s="59">
        <v>20.563758389261746</v>
      </c>
      <c r="K31" s="59">
        <v>18.883002014186879</v>
      </c>
      <c r="L31" s="56"/>
      <c r="M31" s="56"/>
    </row>
  </sheetData>
  <conditionalFormatting sqref="A1:A31 B2:K31 L1:L31 M1:M2 M4:M31">
    <cfRule type="cellIs" dxfId="55" priority="2" operator="equal">
      <formula>FALSE</formula>
    </cfRule>
    <cfRule type="cellIs" dxfId="54" priority="3" operator="equal">
      <formula>TRUE</formula>
    </cfRule>
  </conditionalFormatting>
  <conditionalFormatting sqref="M1">
    <cfRule type="cellIs" dxfId="53" priority="1" operator="equal">
      <formula>TRUE</formula>
    </cfRule>
  </conditionalFormatting>
  <hyperlinks>
    <hyperlink ref="N1" r:id="rId1" display="..\Data files\20151124_Livebirths_under20_InteractiveSpreadsheet_RP_v0a.xlsx"/>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sheetPr>
  <dimension ref="A1:L31"/>
  <sheetViews>
    <sheetView workbookViewId="0">
      <pane ySplit="1" topLeftCell="A2" activePane="bottomLeft" state="frozen"/>
      <selection activeCell="J35" sqref="J35"/>
      <selection pane="bottomLeft" activeCell="C25" sqref="C25"/>
    </sheetView>
  </sheetViews>
  <sheetFormatPr defaultRowHeight="11.25" x14ac:dyDescent="0.15"/>
  <cols>
    <col min="9" max="9" width="10.25" bestFit="1" customWidth="1"/>
  </cols>
  <sheetData>
    <row r="1" spans="1:12" ht="15" x14ac:dyDescent="0.25">
      <c r="A1" s="60" t="s">
        <v>87</v>
      </c>
      <c r="B1" s="60" t="s">
        <v>88</v>
      </c>
      <c r="C1" s="60" t="s">
        <v>12</v>
      </c>
      <c r="D1" s="60" t="s">
        <v>18</v>
      </c>
      <c r="E1" s="60" t="s">
        <v>19</v>
      </c>
      <c r="F1" s="61" t="s">
        <v>110</v>
      </c>
      <c r="G1" s="61" t="s">
        <v>111</v>
      </c>
      <c r="H1" s="61" t="s">
        <v>89</v>
      </c>
      <c r="I1" s="60" t="s">
        <v>90</v>
      </c>
      <c r="K1" s="60" t="s">
        <v>173</v>
      </c>
      <c r="L1" s="118" t="s">
        <v>178</v>
      </c>
    </row>
    <row r="2" spans="1:12" ht="15" x14ac:dyDescent="0.25">
      <c r="A2" s="63" t="s">
        <v>59</v>
      </c>
      <c r="B2" s="66">
        <v>740</v>
      </c>
      <c r="C2" s="66">
        <v>92.154420921544215</v>
      </c>
      <c r="D2" s="66">
        <v>90.087508891104108</v>
      </c>
      <c r="E2" s="66">
        <v>93.81991482130735</v>
      </c>
      <c r="F2" s="161">
        <v>6911</v>
      </c>
      <c r="G2" s="161">
        <v>90.351679958164468</v>
      </c>
      <c r="H2" s="162">
        <v>86.196587223240726</v>
      </c>
      <c r="I2" s="63" t="s">
        <v>55</v>
      </c>
    </row>
    <row r="3" spans="1:12" ht="15" x14ac:dyDescent="0.25">
      <c r="A3" s="63" t="s">
        <v>60</v>
      </c>
      <c r="B3" s="66">
        <v>1118</v>
      </c>
      <c r="C3" s="66">
        <v>91.414554374488972</v>
      </c>
      <c r="D3" s="66">
        <v>89.711862094521365</v>
      </c>
      <c r="E3" s="66">
        <v>92.857884480749661</v>
      </c>
      <c r="F3" s="161">
        <v>6911</v>
      </c>
      <c r="G3" s="161">
        <v>90.351679958164468</v>
      </c>
      <c r="H3" s="162">
        <v>86.196587223240726</v>
      </c>
      <c r="I3" s="63" t="s">
        <v>55</v>
      </c>
    </row>
    <row r="4" spans="1:12" ht="15" x14ac:dyDescent="0.25">
      <c r="A4" s="63" t="s">
        <v>61</v>
      </c>
      <c r="B4" s="66">
        <v>1007</v>
      </c>
      <c r="C4" s="66">
        <v>88.178633975481617</v>
      </c>
      <c r="D4" s="66">
        <v>86.176827281911713</v>
      </c>
      <c r="E4" s="66">
        <v>89.924441863841068</v>
      </c>
      <c r="F4" s="161">
        <v>6911</v>
      </c>
      <c r="G4" s="161">
        <v>90.351679958164468</v>
      </c>
      <c r="H4" s="162">
        <v>86.196587223240726</v>
      </c>
      <c r="I4" s="63" t="s">
        <v>20</v>
      </c>
    </row>
    <row r="5" spans="1:12" ht="15" x14ac:dyDescent="0.25">
      <c r="A5" s="63" t="s">
        <v>62</v>
      </c>
      <c r="B5" s="66">
        <v>962</v>
      </c>
      <c r="C5" s="66">
        <v>88.175985334555449</v>
      </c>
      <c r="D5" s="66">
        <v>86.124686540261365</v>
      </c>
      <c r="E5" s="66">
        <v>89.959378953779051</v>
      </c>
      <c r="F5" s="161">
        <v>6911</v>
      </c>
      <c r="G5" s="161">
        <v>90.351679958164468</v>
      </c>
      <c r="H5" s="162">
        <v>86.196587223240726</v>
      </c>
      <c r="I5" s="63" t="s">
        <v>20</v>
      </c>
    </row>
    <row r="6" spans="1:12" ht="15" x14ac:dyDescent="0.25">
      <c r="A6" s="63" t="s">
        <v>63</v>
      </c>
      <c r="B6" s="66">
        <v>1560</v>
      </c>
      <c r="C6" s="66">
        <v>90.962099125364432</v>
      </c>
      <c r="D6" s="66">
        <v>89.511952745831294</v>
      </c>
      <c r="E6" s="66">
        <v>92.229145444950234</v>
      </c>
      <c r="F6" s="161">
        <v>6911</v>
      </c>
      <c r="G6" s="161">
        <v>90.351679958164468</v>
      </c>
      <c r="H6" s="162">
        <v>86.196587223240726</v>
      </c>
      <c r="I6" s="63" t="s">
        <v>55</v>
      </c>
    </row>
    <row r="7" spans="1:12" ht="15" x14ac:dyDescent="0.25">
      <c r="A7" s="63" t="s">
        <v>64</v>
      </c>
      <c r="B7" s="66">
        <v>1524</v>
      </c>
      <c r="C7" s="66">
        <v>90.985074626865668</v>
      </c>
      <c r="D7" s="66">
        <v>89.51809460900229</v>
      </c>
      <c r="E7" s="66">
        <v>92.264486904345972</v>
      </c>
      <c r="F7" s="161">
        <v>6911</v>
      </c>
      <c r="G7" s="161">
        <v>90.351679958164468</v>
      </c>
      <c r="H7" s="162">
        <v>86.196587223240726</v>
      </c>
      <c r="I7" s="63" t="s">
        <v>55</v>
      </c>
    </row>
    <row r="8" spans="1:12" ht="15" x14ac:dyDescent="0.25">
      <c r="A8" s="63" t="s">
        <v>91</v>
      </c>
      <c r="B8" s="66">
        <v>1101</v>
      </c>
      <c r="C8" s="66">
        <v>87.729083665338649</v>
      </c>
      <c r="D8" s="66">
        <v>85.79778100422682</v>
      </c>
      <c r="E8" s="66">
        <v>89.430111051453594</v>
      </c>
      <c r="F8" s="161">
        <v>1101</v>
      </c>
      <c r="G8" s="161">
        <v>87.729083665338649</v>
      </c>
      <c r="H8" s="162">
        <v>86.196587223240726</v>
      </c>
      <c r="I8" s="63" t="s">
        <v>20</v>
      </c>
    </row>
    <row r="9" spans="1:12" ht="15" x14ac:dyDescent="0.25">
      <c r="A9" s="63" t="s">
        <v>66</v>
      </c>
      <c r="B9" s="66">
        <v>647</v>
      </c>
      <c r="C9" s="66">
        <v>90.237099023709902</v>
      </c>
      <c r="D9" s="66">
        <v>87.845280765246585</v>
      </c>
      <c r="E9" s="66">
        <v>92.200044032878282</v>
      </c>
      <c r="F9" s="161">
        <v>3467</v>
      </c>
      <c r="G9" s="161">
        <v>85.541574142610415</v>
      </c>
      <c r="H9" s="162">
        <v>86.196587223240726</v>
      </c>
      <c r="I9" s="63" t="s">
        <v>55</v>
      </c>
    </row>
    <row r="10" spans="1:12" ht="15" x14ac:dyDescent="0.25">
      <c r="A10" s="63" t="s">
        <v>67</v>
      </c>
      <c r="B10" s="66">
        <v>1135</v>
      </c>
      <c r="C10" s="66">
        <v>85.146286571642918</v>
      </c>
      <c r="D10" s="66">
        <v>83.136204661190689</v>
      </c>
      <c r="E10" s="66">
        <v>86.954373010838694</v>
      </c>
      <c r="F10" s="161">
        <v>3467</v>
      </c>
      <c r="G10" s="161">
        <v>85.541574142610415</v>
      </c>
      <c r="H10" s="162">
        <v>86.196587223240726</v>
      </c>
      <c r="I10" s="63" t="s">
        <v>20</v>
      </c>
    </row>
    <row r="11" spans="1:12" ht="15" x14ac:dyDescent="0.25">
      <c r="A11" s="63" t="s">
        <v>68</v>
      </c>
      <c r="B11" s="66">
        <v>1685</v>
      </c>
      <c r="C11" s="66">
        <v>84.123814278582131</v>
      </c>
      <c r="D11" s="66">
        <v>82.458219266268287</v>
      </c>
      <c r="E11" s="66">
        <v>85.658766150019687</v>
      </c>
      <c r="F11" s="161">
        <v>3467</v>
      </c>
      <c r="G11" s="161">
        <v>85.541574142610415</v>
      </c>
      <c r="H11" s="162">
        <v>86.196587223240726</v>
      </c>
      <c r="I11" s="63" t="s">
        <v>56</v>
      </c>
    </row>
    <row r="12" spans="1:12" ht="15" x14ac:dyDescent="0.25">
      <c r="A12" s="63" t="s">
        <v>69</v>
      </c>
      <c r="B12" s="66">
        <v>2265</v>
      </c>
      <c r="C12" s="66">
        <v>84.357541899441344</v>
      </c>
      <c r="D12" s="66">
        <v>82.934522492571588</v>
      </c>
      <c r="E12" s="66">
        <v>85.682386737038641</v>
      </c>
      <c r="F12" s="161">
        <v>5037</v>
      </c>
      <c r="G12" s="161">
        <v>84.89802797909995</v>
      </c>
      <c r="H12" s="162">
        <v>86.196587223240726</v>
      </c>
      <c r="I12" s="63" t="s">
        <v>56</v>
      </c>
    </row>
    <row r="13" spans="1:12" ht="15" x14ac:dyDescent="0.25">
      <c r="A13" s="63" t="s">
        <v>92</v>
      </c>
      <c r="B13" s="66">
        <v>1400</v>
      </c>
      <c r="C13" s="66">
        <v>86.580086580086572</v>
      </c>
      <c r="D13" s="66">
        <v>84.831652936753628</v>
      </c>
      <c r="E13" s="66">
        <v>88.155121341497903</v>
      </c>
      <c r="F13" s="161">
        <v>5037</v>
      </c>
      <c r="G13" s="161">
        <v>84.89802797909995</v>
      </c>
      <c r="H13" s="162">
        <v>86.196587223240726</v>
      </c>
      <c r="I13" s="63" t="s">
        <v>20</v>
      </c>
    </row>
    <row r="14" spans="1:12" ht="15" x14ac:dyDescent="0.25">
      <c r="A14" s="63" t="s">
        <v>71</v>
      </c>
      <c r="B14" s="66">
        <v>1372</v>
      </c>
      <c r="C14" s="66">
        <v>84.12017167381974</v>
      </c>
      <c r="D14" s="66">
        <v>82.266477668926882</v>
      </c>
      <c r="E14" s="66">
        <v>85.813512465897205</v>
      </c>
      <c r="F14" s="161">
        <v>5037</v>
      </c>
      <c r="G14" s="161">
        <v>84.89802797909995</v>
      </c>
      <c r="H14" s="162">
        <v>86.196587223240726</v>
      </c>
      <c r="I14" s="63" t="s">
        <v>56</v>
      </c>
    </row>
    <row r="15" spans="1:12" ht="15" x14ac:dyDescent="0.25">
      <c r="A15" s="63" t="s">
        <v>72</v>
      </c>
      <c r="B15" s="66">
        <v>1275</v>
      </c>
      <c r="C15" s="66">
        <v>88.052486187845304</v>
      </c>
      <c r="D15" s="66">
        <v>86.280340673459364</v>
      </c>
      <c r="E15" s="66">
        <v>89.623256523369832</v>
      </c>
      <c r="F15" s="161">
        <v>5058</v>
      </c>
      <c r="G15" s="161">
        <v>83.797216699801197</v>
      </c>
      <c r="H15" s="162">
        <v>86.196587223240726</v>
      </c>
      <c r="I15" s="63" t="s">
        <v>55</v>
      </c>
    </row>
    <row r="16" spans="1:12" ht="15" x14ac:dyDescent="0.25">
      <c r="A16" s="63" t="s">
        <v>73</v>
      </c>
      <c r="B16" s="66">
        <v>3783</v>
      </c>
      <c r="C16" s="66">
        <v>82.454228421970356</v>
      </c>
      <c r="D16" s="66">
        <v>81.326583089854239</v>
      </c>
      <c r="E16" s="66">
        <v>83.527570415789341</v>
      </c>
      <c r="F16" s="161">
        <v>5058</v>
      </c>
      <c r="G16" s="161">
        <v>83.797216699801197</v>
      </c>
      <c r="H16" s="162">
        <v>86.196587223240726</v>
      </c>
      <c r="I16" s="63" t="s">
        <v>56</v>
      </c>
    </row>
    <row r="17" spans="1:9" ht="15" x14ac:dyDescent="0.25">
      <c r="A17" s="63" t="s">
        <v>74</v>
      </c>
      <c r="B17" s="66">
        <v>2505</v>
      </c>
      <c r="C17" s="66">
        <v>89.592274678111579</v>
      </c>
      <c r="D17" s="66">
        <v>88.405543264369939</v>
      </c>
      <c r="E17" s="66">
        <v>90.67035874380079</v>
      </c>
      <c r="F17" s="161">
        <v>3127</v>
      </c>
      <c r="G17" s="161">
        <v>89.393939393939391</v>
      </c>
      <c r="H17" s="162">
        <v>86.196587223240726</v>
      </c>
      <c r="I17" s="63" t="s">
        <v>55</v>
      </c>
    </row>
    <row r="18" spans="1:9" ht="15" x14ac:dyDescent="0.25">
      <c r="A18" s="63" t="s">
        <v>93</v>
      </c>
      <c r="B18" s="66">
        <v>622</v>
      </c>
      <c r="C18" s="66">
        <v>88.603988603988597</v>
      </c>
      <c r="D18" s="66">
        <v>86.04022809919897</v>
      </c>
      <c r="E18" s="66">
        <v>90.747538447856343</v>
      </c>
      <c r="F18" s="161">
        <v>3127</v>
      </c>
      <c r="G18" s="161">
        <v>89.393939393939391</v>
      </c>
      <c r="H18" s="162">
        <v>86.196587223240726</v>
      </c>
      <c r="I18" s="63" t="s">
        <v>20</v>
      </c>
    </row>
    <row r="19" spans="1:9" ht="15" x14ac:dyDescent="0.25">
      <c r="A19" s="63" t="s">
        <v>14</v>
      </c>
      <c r="B19" s="66">
        <v>1841</v>
      </c>
      <c r="C19" s="66">
        <v>84.643678160919549</v>
      </c>
      <c r="D19" s="66">
        <v>83.067510375240445</v>
      </c>
      <c r="E19" s="66">
        <v>86.097682725533829</v>
      </c>
      <c r="F19" s="161">
        <v>5788</v>
      </c>
      <c r="G19" s="161">
        <v>83.232671843543287</v>
      </c>
      <c r="H19" s="162">
        <v>86.196587223240726</v>
      </c>
      <c r="I19" s="63" t="s">
        <v>56</v>
      </c>
    </row>
    <row r="20" spans="1:9" ht="15" x14ac:dyDescent="0.25">
      <c r="A20" s="63" t="s">
        <v>76</v>
      </c>
      <c r="B20" s="66">
        <v>644</v>
      </c>
      <c r="C20" s="66">
        <v>83.096774193548384</v>
      </c>
      <c r="D20" s="66">
        <v>80.296331988632716</v>
      </c>
      <c r="E20" s="66">
        <v>85.570719796993515</v>
      </c>
      <c r="F20" s="161">
        <v>5788</v>
      </c>
      <c r="G20" s="161">
        <v>83.232671843543287</v>
      </c>
      <c r="H20" s="162">
        <v>86.196587223240726</v>
      </c>
      <c r="I20" s="63" t="s">
        <v>56</v>
      </c>
    </row>
    <row r="21" spans="1:9" ht="15" x14ac:dyDescent="0.25">
      <c r="A21" s="63" t="s">
        <v>77</v>
      </c>
      <c r="B21" s="66">
        <v>908</v>
      </c>
      <c r="C21" s="66">
        <v>81.949458483754512</v>
      </c>
      <c r="D21" s="66">
        <v>79.5756229619995</v>
      </c>
      <c r="E21" s="66">
        <v>84.10251248463247</v>
      </c>
      <c r="F21" s="161">
        <v>5788</v>
      </c>
      <c r="G21" s="161">
        <v>83.232671843543287</v>
      </c>
      <c r="H21" s="162">
        <v>86.196587223240726</v>
      </c>
      <c r="I21" s="63" t="s">
        <v>56</v>
      </c>
    </row>
    <row r="22" spans="1:9" ht="15" x14ac:dyDescent="0.25">
      <c r="A22" s="63" t="s">
        <v>15</v>
      </c>
      <c r="B22" s="66">
        <v>766</v>
      </c>
      <c r="C22" s="66">
        <v>86.455981941309261</v>
      </c>
      <c r="D22" s="66">
        <v>84.044706685072256</v>
      </c>
      <c r="E22" s="66">
        <v>88.552483646330543</v>
      </c>
      <c r="F22" s="161">
        <v>5788</v>
      </c>
      <c r="G22" s="161">
        <v>83.232671843543287</v>
      </c>
      <c r="H22" s="162">
        <v>86.196587223240726</v>
      </c>
      <c r="I22" s="63" t="s">
        <v>20</v>
      </c>
    </row>
    <row r="23" spans="1:9" ht="15" x14ac:dyDescent="0.25">
      <c r="A23" s="63" t="s">
        <v>78</v>
      </c>
      <c r="B23" s="66">
        <v>1629</v>
      </c>
      <c r="C23" s="66">
        <v>81.044776119402982</v>
      </c>
      <c r="D23" s="66">
        <v>79.272662663090713</v>
      </c>
      <c r="E23" s="66">
        <v>82.698447676471261</v>
      </c>
      <c r="F23" s="161">
        <v>5788</v>
      </c>
      <c r="G23" s="161">
        <v>83.232671843543287</v>
      </c>
      <c r="H23" s="162">
        <v>86.196587223240726</v>
      </c>
      <c r="I23" s="63" t="s">
        <v>56</v>
      </c>
    </row>
    <row r="24" spans="1:9" ht="15" x14ac:dyDescent="0.25">
      <c r="A24" s="63" t="s">
        <v>94</v>
      </c>
      <c r="B24" s="66">
        <v>6911</v>
      </c>
      <c r="C24" s="66">
        <v>90.351679958164468</v>
      </c>
      <c r="D24" s="66"/>
      <c r="E24" s="66"/>
      <c r="F24" s="161">
        <v>6911</v>
      </c>
      <c r="G24" s="161">
        <v>90.351679958164468</v>
      </c>
      <c r="H24" s="162">
        <v>86.196587223240726</v>
      </c>
      <c r="I24" s="63"/>
    </row>
    <row r="25" spans="1:9" ht="15" x14ac:dyDescent="0.25">
      <c r="A25" s="63" t="s">
        <v>95</v>
      </c>
      <c r="B25" s="66">
        <v>3467</v>
      </c>
      <c r="C25" s="66">
        <v>85.541574142610415</v>
      </c>
      <c r="D25" s="66"/>
      <c r="E25" s="66"/>
      <c r="F25" s="161">
        <v>3467</v>
      </c>
      <c r="G25" s="161">
        <v>85.541574142610415</v>
      </c>
      <c r="H25" s="162">
        <v>86.196587223240726</v>
      </c>
      <c r="I25" s="63"/>
    </row>
    <row r="26" spans="1:9" ht="15" x14ac:dyDescent="0.25">
      <c r="A26" s="63" t="s">
        <v>96</v>
      </c>
      <c r="B26" s="66">
        <v>1101</v>
      </c>
      <c r="C26" s="66">
        <v>87.729083665338649</v>
      </c>
      <c r="D26" s="66"/>
      <c r="E26" s="66"/>
      <c r="F26" s="161">
        <v>1101</v>
      </c>
      <c r="G26" s="161">
        <v>87.729083665338649</v>
      </c>
      <c r="H26" s="162">
        <v>86.196587223240726</v>
      </c>
      <c r="I26" s="63"/>
    </row>
    <row r="27" spans="1:9" ht="15" x14ac:dyDescent="0.25">
      <c r="A27" s="63" t="s">
        <v>97</v>
      </c>
      <c r="B27" s="66">
        <v>5037</v>
      </c>
      <c r="C27" s="66">
        <v>84.89802797909995</v>
      </c>
      <c r="D27" s="66"/>
      <c r="E27" s="66"/>
      <c r="F27" s="161">
        <v>5037</v>
      </c>
      <c r="G27" s="161">
        <v>84.89802797909995</v>
      </c>
      <c r="H27" s="162">
        <v>86.196587223240726</v>
      </c>
      <c r="I27" s="63"/>
    </row>
    <row r="28" spans="1:9" ht="15" x14ac:dyDescent="0.25">
      <c r="A28" s="63" t="s">
        <v>98</v>
      </c>
      <c r="B28" s="66">
        <v>3127</v>
      </c>
      <c r="C28" s="66">
        <v>89.393939393939391</v>
      </c>
      <c r="D28" s="66"/>
      <c r="E28" s="66"/>
      <c r="F28" s="161">
        <v>3127</v>
      </c>
      <c r="G28" s="161">
        <v>89.393939393939391</v>
      </c>
      <c r="H28" s="162">
        <v>86.196587223240726</v>
      </c>
      <c r="I28" s="63"/>
    </row>
    <row r="29" spans="1:9" ht="15" x14ac:dyDescent="0.25">
      <c r="A29" s="63" t="s">
        <v>99</v>
      </c>
      <c r="B29" s="66">
        <v>5058</v>
      </c>
      <c r="C29" s="66">
        <v>83.797216699801197</v>
      </c>
      <c r="D29" s="66"/>
      <c r="E29" s="66"/>
      <c r="F29" s="161">
        <v>5058</v>
      </c>
      <c r="G29" s="161">
        <v>83.797216699801197</v>
      </c>
      <c r="H29" s="162">
        <v>86.196587223240726</v>
      </c>
      <c r="I29" s="63"/>
    </row>
    <row r="30" spans="1:9" ht="15" x14ac:dyDescent="0.25">
      <c r="A30" s="63" t="s">
        <v>100</v>
      </c>
      <c r="B30" s="66">
        <v>5788</v>
      </c>
      <c r="C30" s="66">
        <v>83.232671843543287</v>
      </c>
      <c r="D30" s="66"/>
      <c r="E30" s="66"/>
      <c r="F30" s="161">
        <v>5788</v>
      </c>
      <c r="G30" s="161">
        <v>83.232671843543287</v>
      </c>
      <c r="H30" s="162">
        <v>86.196587223240726</v>
      </c>
      <c r="I30" s="63"/>
    </row>
    <row r="31" spans="1:9" ht="15" x14ac:dyDescent="0.25">
      <c r="A31" s="63" t="s">
        <v>13</v>
      </c>
      <c r="B31" s="66">
        <v>30561</v>
      </c>
      <c r="C31" s="66">
        <v>86.196587223240726</v>
      </c>
      <c r="D31" s="66"/>
      <c r="E31" s="66"/>
      <c r="F31" s="161">
        <v>30561</v>
      </c>
      <c r="G31" s="161">
        <v>86.196587223240726</v>
      </c>
      <c r="H31" s="162">
        <v>86.196587223240726</v>
      </c>
      <c r="I31" s="63"/>
    </row>
  </sheetData>
  <conditionalFormatting sqref="D1:H1 I1:I31 A1:C31 D2:G31">
    <cfRule type="cellIs" dxfId="52" priority="4" operator="equal">
      <formula>TRUE</formula>
    </cfRule>
  </conditionalFormatting>
  <conditionalFormatting sqref="K1">
    <cfRule type="cellIs" dxfId="51" priority="2" operator="equal">
      <formula>FALSE</formula>
    </cfRule>
    <cfRule type="cellIs" dxfId="50" priority="3" operator="equal">
      <formula>TRUE</formula>
    </cfRule>
  </conditionalFormatting>
  <conditionalFormatting sqref="K1">
    <cfRule type="cellIs" dxfId="49" priority="1" operator="equal">
      <formula>TRUE</formula>
    </cfRule>
  </conditionalFormatting>
  <hyperlinks>
    <hyperlink ref="L1" r:id="rId1" display="..\Data files\20151124_Immunisations__4YrOlds_InteractiveSpreadsheet_RP_v0a.xlsx"/>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sheetPr>
  <dimension ref="A1:N31"/>
  <sheetViews>
    <sheetView workbookViewId="0">
      <pane ySplit="1" topLeftCell="A2" activePane="bottomLeft" state="frozen"/>
      <selection activeCell="J35" sqref="J35"/>
      <selection pane="bottomLeft" activeCell="N26" sqref="N26"/>
    </sheetView>
  </sheetViews>
  <sheetFormatPr defaultRowHeight="11.25" x14ac:dyDescent="0.15"/>
  <sheetData>
    <row r="1" spans="1:14" ht="15" x14ac:dyDescent="0.25">
      <c r="A1" s="65" t="s">
        <v>87</v>
      </c>
      <c r="B1" s="98" t="s">
        <v>125</v>
      </c>
      <c r="C1" s="98" t="s">
        <v>126</v>
      </c>
      <c r="D1" s="98" t="s">
        <v>127</v>
      </c>
      <c r="E1" s="98" t="s">
        <v>128</v>
      </c>
      <c r="F1" s="98" t="s">
        <v>129</v>
      </c>
      <c r="G1" s="51" t="s">
        <v>137</v>
      </c>
      <c r="H1" s="51" t="s">
        <v>136</v>
      </c>
      <c r="I1" s="51" t="s">
        <v>135</v>
      </c>
      <c r="J1" s="51" t="s">
        <v>134</v>
      </c>
      <c r="K1" s="51" t="s">
        <v>133</v>
      </c>
      <c r="L1" s="62"/>
      <c r="M1" s="60" t="s">
        <v>173</v>
      </c>
      <c r="N1" s="118" t="s">
        <v>178</v>
      </c>
    </row>
    <row r="2" spans="1:14" ht="15" x14ac:dyDescent="0.25">
      <c r="A2" s="63" t="s">
        <v>59</v>
      </c>
      <c r="B2" s="101" t="s">
        <v>17</v>
      </c>
      <c r="C2" s="101" t="s">
        <v>17</v>
      </c>
      <c r="D2" s="101" t="s">
        <v>17</v>
      </c>
      <c r="E2" s="101" t="s">
        <v>17</v>
      </c>
      <c r="F2" s="101" t="s">
        <v>17</v>
      </c>
      <c r="G2" s="66">
        <v>83.050847457627114</v>
      </c>
      <c r="H2" s="66">
        <v>82.222222222222214</v>
      </c>
      <c r="I2" s="66">
        <v>83.612903225806463</v>
      </c>
      <c r="J2" s="66">
        <v>88.446726572528888</v>
      </c>
      <c r="K2" s="66">
        <v>92.154420921544215</v>
      </c>
      <c r="L2" s="62"/>
      <c r="M2" s="62"/>
    </row>
    <row r="3" spans="1:14" ht="15.75" thickBot="1" x14ac:dyDescent="0.3">
      <c r="A3" s="63" t="s">
        <v>60</v>
      </c>
      <c r="B3" s="101" t="s">
        <v>17</v>
      </c>
      <c r="C3" s="101" t="s">
        <v>17</v>
      </c>
      <c r="D3" s="101" t="s">
        <v>17</v>
      </c>
      <c r="E3" s="101" t="s">
        <v>17</v>
      </c>
      <c r="F3" s="101" t="s">
        <v>17</v>
      </c>
      <c r="G3" s="66">
        <v>83.473603672532519</v>
      </c>
      <c r="H3" s="66">
        <v>85.064935064935071</v>
      </c>
      <c r="I3" s="66">
        <v>86.597938144329902</v>
      </c>
      <c r="J3" s="66">
        <v>91.620111731843579</v>
      </c>
      <c r="K3" s="66">
        <v>91.414554374488972</v>
      </c>
      <c r="L3" s="62"/>
      <c r="M3" s="62"/>
    </row>
    <row r="4" spans="1:14" ht="15.75" thickBot="1" x14ac:dyDescent="0.3">
      <c r="A4" s="63" t="s">
        <v>61</v>
      </c>
      <c r="B4" s="101" t="s">
        <v>17</v>
      </c>
      <c r="C4" s="101" t="s">
        <v>17</v>
      </c>
      <c r="D4" s="101" t="s">
        <v>17</v>
      </c>
      <c r="E4" s="101" t="s">
        <v>17</v>
      </c>
      <c r="F4" s="101" t="s">
        <v>17</v>
      </c>
      <c r="G4" s="66">
        <v>78.98363479758828</v>
      </c>
      <c r="H4" s="66">
        <v>81.227436823104696</v>
      </c>
      <c r="I4" s="66">
        <v>81.95038494439693</v>
      </c>
      <c r="J4" s="66">
        <v>89.601386481802422</v>
      </c>
      <c r="K4" s="66">
        <v>88.178633975481617</v>
      </c>
      <c r="L4" s="62"/>
      <c r="M4" s="99" t="s">
        <v>143</v>
      </c>
      <c r="N4" s="112"/>
    </row>
    <row r="5" spans="1:14" ht="15" x14ac:dyDescent="0.25">
      <c r="A5" s="63" t="s">
        <v>62</v>
      </c>
      <c r="B5" s="101" t="s">
        <v>17</v>
      </c>
      <c r="C5" s="101" t="s">
        <v>17</v>
      </c>
      <c r="D5" s="101" t="s">
        <v>17</v>
      </c>
      <c r="E5" s="101" t="s">
        <v>17</v>
      </c>
      <c r="F5" s="101" t="s">
        <v>17</v>
      </c>
      <c r="G5" s="66">
        <v>79.067357512953365</v>
      </c>
      <c r="H5" s="66">
        <v>82.324687800192123</v>
      </c>
      <c r="I5" s="66">
        <v>83.901515151515156</v>
      </c>
      <c r="J5" s="66">
        <v>88.700564971751419</v>
      </c>
      <c r="K5" s="66">
        <v>88.175985334555449</v>
      </c>
      <c r="L5" s="62"/>
      <c r="M5" s="62"/>
    </row>
    <row r="6" spans="1:14" ht="15" x14ac:dyDescent="0.25">
      <c r="A6" s="63" t="s">
        <v>63</v>
      </c>
      <c r="B6" s="101" t="s">
        <v>17</v>
      </c>
      <c r="C6" s="101" t="s">
        <v>17</v>
      </c>
      <c r="D6" s="101" t="s">
        <v>17</v>
      </c>
      <c r="E6" s="101" t="s">
        <v>17</v>
      </c>
      <c r="F6" s="101" t="s">
        <v>17</v>
      </c>
      <c r="G6" s="66">
        <v>77.942046126552327</v>
      </c>
      <c r="H6" s="66">
        <v>83.065855008301043</v>
      </c>
      <c r="I6" s="66">
        <v>86.005830903790098</v>
      </c>
      <c r="J6" s="66">
        <v>90.423679628554837</v>
      </c>
      <c r="K6" s="66">
        <v>90.962099125364432</v>
      </c>
      <c r="L6" s="62"/>
      <c r="M6" s="62"/>
    </row>
    <row r="7" spans="1:14" ht="15" x14ac:dyDescent="0.25">
      <c r="A7" s="63" t="s">
        <v>64</v>
      </c>
      <c r="B7" s="101" t="s">
        <v>17</v>
      </c>
      <c r="C7" s="101" t="s">
        <v>17</v>
      </c>
      <c r="D7" s="101" t="s">
        <v>17</v>
      </c>
      <c r="E7" s="101" t="s">
        <v>17</v>
      </c>
      <c r="F7" s="101" t="s">
        <v>17</v>
      </c>
      <c r="G7" s="66">
        <v>81.666666666666671</v>
      </c>
      <c r="H7" s="66">
        <v>84.766584766584756</v>
      </c>
      <c r="I7" s="66">
        <v>86.616014026884855</v>
      </c>
      <c r="J7" s="66">
        <v>89.94047619047619</v>
      </c>
      <c r="K7" s="66">
        <v>90.985074626865668</v>
      </c>
      <c r="L7" s="62"/>
      <c r="M7" s="62"/>
    </row>
    <row r="8" spans="1:14" ht="15" x14ac:dyDescent="0.25">
      <c r="A8" s="63" t="s">
        <v>91</v>
      </c>
      <c r="B8" s="101" t="s">
        <v>17</v>
      </c>
      <c r="C8" s="101" t="s">
        <v>17</v>
      </c>
      <c r="D8" s="101" t="s">
        <v>17</v>
      </c>
      <c r="E8" s="101" t="s">
        <v>17</v>
      </c>
      <c r="F8" s="101" t="s">
        <v>17</v>
      </c>
      <c r="G8" s="66">
        <v>80.528052805280524</v>
      </c>
      <c r="H8" s="66">
        <v>81.411764705882348</v>
      </c>
      <c r="I8" s="66">
        <v>84.74842767295597</v>
      </c>
      <c r="J8" s="66">
        <v>86.973788721207313</v>
      </c>
      <c r="K8" s="66">
        <v>87.729083665338649</v>
      </c>
      <c r="L8" s="62"/>
      <c r="M8" s="62"/>
    </row>
    <row r="9" spans="1:14" ht="15" x14ac:dyDescent="0.25">
      <c r="A9" s="63" t="s">
        <v>66</v>
      </c>
      <c r="B9" s="101" t="s">
        <v>17</v>
      </c>
      <c r="C9" s="101" t="s">
        <v>17</v>
      </c>
      <c r="D9" s="101" t="s">
        <v>17</v>
      </c>
      <c r="E9" s="101" t="s">
        <v>17</v>
      </c>
      <c r="F9" s="101" t="s">
        <v>17</v>
      </c>
      <c r="G9" s="66">
        <v>84.825493171471919</v>
      </c>
      <c r="H9" s="66">
        <v>83.796296296296291</v>
      </c>
      <c r="I9" s="66">
        <v>84.065040650406502</v>
      </c>
      <c r="J9" s="66">
        <v>91.75257731958763</v>
      </c>
      <c r="K9" s="66">
        <v>90.237099023709902</v>
      </c>
      <c r="L9" s="62"/>
      <c r="M9" s="62"/>
    </row>
    <row r="10" spans="1:14" ht="15" x14ac:dyDescent="0.25">
      <c r="A10" s="63" t="s">
        <v>67</v>
      </c>
      <c r="B10" s="101" t="s">
        <v>17</v>
      </c>
      <c r="C10" s="101" t="s">
        <v>17</v>
      </c>
      <c r="D10" s="101" t="s">
        <v>17</v>
      </c>
      <c r="E10" s="101" t="s">
        <v>17</v>
      </c>
      <c r="F10" s="101" t="s">
        <v>17</v>
      </c>
      <c r="G10" s="66">
        <v>73.748103186646432</v>
      </c>
      <c r="H10" s="66">
        <v>75.34142640364189</v>
      </c>
      <c r="I10" s="66">
        <v>78.391167192429023</v>
      </c>
      <c r="J10" s="66">
        <v>88.262195121951208</v>
      </c>
      <c r="K10" s="66">
        <v>85.146286571642918</v>
      </c>
      <c r="L10" s="62"/>
      <c r="M10" s="62"/>
    </row>
    <row r="11" spans="1:14" ht="15" x14ac:dyDescent="0.25">
      <c r="A11" s="63" t="s">
        <v>68</v>
      </c>
      <c r="B11" s="101" t="s">
        <v>17</v>
      </c>
      <c r="C11" s="101" t="s">
        <v>17</v>
      </c>
      <c r="D11" s="101" t="s">
        <v>17</v>
      </c>
      <c r="E11" s="101" t="s">
        <v>17</v>
      </c>
      <c r="F11" s="101" t="s">
        <v>17</v>
      </c>
      <c r="G11" s="66">
        <v>76.185513288170924</v>
      </c>
      <c r="H11" s="66">
        <v>78.62444334487877</v>
      </c>
      <c r="I11" s="66">
        <v>81.330582774626095</v>
      </c>
      <c r="J11" s="66">
        <v>87.557840616966573</v>
      </c>
      <c r="K11" s="66">
        <v>84.123814278582131</v>
      </c>
      <c r="L11" s="62"/>
      <c r="M11" s="62"/>
    </row>
    <row r="12" spans="1:14" ht="15" x14ac:dyDescent="0.25">
      <c r="A12" s="63" t="s">
        <v>69</v>
      </c>
      <c r="B12" s="101" t="s">
        <v>17</v>
      </c>
      <c r="C12" s="101" t="s">
        <v>17</v>
      </c>
      <c r="D12" s="101" t="s">
        <v>17</v>
      </c>
      <c r="E12" s="101" t="s">
        <v>17</v>
      </c>
      <c r="F12" s="101" t="s">
        <v>17</v>
      </c>
      <c r="G12" s="66">
        <v>80.047318611987379</v>
      </c>
      <c r="H12" s="66">
        <v>80.081150866838797</v>
      </c>
      <c r="I12" s="66">
        <v>83.001876172607879</v>
      </c>
      <c r="J12" s="66">
        <v>87.614329268292678</v>
      </c>
      <c r="K12" s="66">
        <v>84.357541899441344</v>
      </c>
      <c r="L12" s="62"/>
      <c r="M12" s="62"/>
    </row>
    <row r="13" spans="1:14" ht="15" x14ac:dyDescent="0.25">
      <c r="A13" s="63" t="s">
        <v>92</v>
      </c>
      <c r="B13" s="101" t="s">
        <v>17</v>
      </c>
      <c r="C13" s="101" t="s">
        <v>17</v>
      </c>
      <c r="D13" s="101" t="s">
        <v>17</v>
      </c>
      <c r="E13" s="101" t="s">
        <v>17</v>
      </c>
      <c r="F13" s="101" t="s">
        <v>17</v>
      </c>
      <c r="G13" s="66">
        <v>79.400260756192964</v>
      </c>
      <c r="H13" s="66">
        <v>81.50551589876703</v>
      </c>
      <c r="I13" s="66">
        <v>81.860158311345643</v>
      </c>
      <c r="J13" s="66">
        <v>87.389100126742719</v>
      </c>
      <c r="K13" s="66">
        <v>86.580086580086572</v>
      </c>
      <c r="L13" s="62"/>
      <c r="M13" s="62"/>
    </row>
    <row r="14" spans="1:14" ht="15" x14ac:dyDescent="0.25">
      <c r="A14" s="63" t="s">
        <v>71</v>
      </c>
      <c r="B14" s="101" t="s">
        <v>17</v>
      </c>
      <c r="C14" s="101" t="s">
        <v>17</v>
      </c>
      <c r="D14" s="101" t="s">
        <v>17</v>
      </c>
      <c r="E14" s="101" t="s">
        <v>17</v>
      </c>
      <c r="F14" s="101" t="s">
        <v>17</v>
      </c>
      <c r="G14" s="66">
        <v>76.247504990019962</v>
      </c>
      <c r="H14" s="66">
        <v>80.949326491340599</v>
      </c>
      <c r="I14" s="66">
        <v>82.530507385998717</v>
      </c>
      <c r="J14" s="66">
        <v>86.977886977886982</v>
      </c>
      <c r="K14" s="66">
        <v>84.12017167381974</v>
      </c>
      <c r="L14" s="62"/>
      <c r="M14" s="62"/>
    </row>
    <row r="15" spans="1:14" ht="15" x14ac:dyDescent="0.25">
      <c r="A15" s="63" t="s">
        <v>72</v>
      </c>
      <c r="B15" s="101" t="s">
        <v>17</v>
      </c>
      <c r="C15" s="101" t="s">
        <v>17</v>
      </c>
      <c r="D15" s="101" t="s">
        <v>17</v>
      </c>
      <c r="E15" s="101" t="s">
        <v>17</v>
      </c>
      <c r="F15" s="101" t="s">
        <v>17</v>
      </c>
      <c r="G15" s="66">
        <v>81.075418994413411</v>
      </c>
      <c r="H15" s="66">
        <v>81.373844121532372</v>
      </c>
      <c r="I15" s="66">
        <v>84.409654272667964</v>
      </c>
      <c r="J15" s="66">
        <v>89.517684887459808</v>
      </c>
      <c r="K15" s="66">
        <v>88.052486187845304</v>
      </c>
      <c r="L15" s="62"/>
      <c r="M15" s="62"/>
    </row>
    <row r="16" spans="1:14" ht="15" x14ac:dyDescent="0.25">
      <c r="A16" s="63" t="s">
        <v>73</v>
      </c>
      <c r="B16" s="101" t="s">
        <v>17</v>
      </c>
      <c r="C16" s="101" t="s">
        <v>17</v>
      </c>
      <c r="D16" s="101" t="s">
        <v>17</v>
      </c>
      <c r="E16" s="101" t="s">
        <v>17</v>
      </c>
      <c r="F16" s="101" t="s">
        <v>17</v>
      </c>
      <c r="G16" s="66">
        <v>73.957571324067302</v>
      </c>
      <c r="H16" s="66">
        <v>76.876130198915007</v>
      </c>
      <c r="I16" s="66">
        <v>77.387387387387392</v>
      </c>
      <c r="J16" s="66">
        <v>84.305032143648859</v>
      </c>
      <c r="K16" s="66">
        <v>82.454228421970356</v>
      </c>
      <c r="L16" s="62"/>
      <c r="M16" s="62"/>
    </row>
    <row r="17" spans="1:13" ht="15" x14ac:dyDescent="0.25">
      <c r="A17" s="63" t="s">
        <v>74</v>
      </c>
      <c r="B17" s="101" t="s">
        <v>17</v>
      </c>
      <c r="C17" s="101" t="s">
        <v>17</v>
      </c>
      <c r="D17" s="101" t="s">
        <v>17</v>
      </c>
      <c r="E17" s="101" t="s">
        <v>17</v>
      </c>
      <c r="F17" s="101" t="s">
        <v>17</v>
      </c>
      <c r="G17" s="66">
        <v>80.461073318216179</v>
      </c>
      <c r="H17" s="66">
        <v>82.608695652173907</v>
      </c>
      <c r="I17" s="66">
        <v>85.413694721825962</v>
      </c>
      <c r="J17" s="66">
        <v>90.676745860331181</v>
      </c>
      <c r="K17" s="66">
        <v>89.592274678111579</v>
      </c>
      <c r="L17" s="62"/>
      <c r="M17" s="62"/>
    </row>
    <row r="18" spans="1:13" ht="15" x14ac:dyDescent="0.25">
      <c r="A18" s="63" t="s">
        <v>93</v>
      </c>
      <c r="B18" s="101" t="s">
        <v>17</v>
      </c>
      <c r="C18" s="101" t="s">
        <v>17</v>
      </c>
      <c r="D18" s="101" t="s">
        <v>17</v>
      </c>
      <c r="E18" s="101" t="s">
        <v>17</v>
      </c>
      <c r="F18" s="101" t="s">
        <v>17</v>
      </c>
      <c r="G18" s="66">
        <v>82.912332838038637</v>
      </c>
      <c r="H18" s="66">
        <v>85.094066570188133</v>
      </c>
      <c r="I18" s="66">
        <v>83.240223463687144</v>
      </c>
      <c r="J18" s="66">
        <v>91.071428571428569</v>
      </c>
      <c r="K18" s="66">
        <v>88.603988603988597</v>
      </c>
      <c r="L18" s="62"/>
      <c r="M18" s="62"/>
    </row>
    <row r="19" spans="1:13" ht="15" x14ac:dyDescent="0.25">
      <c r="A19" s="63" t="s">
        <v>14</v>
      </c>
      <c r="B19" s="101" t="s">
        <v>17</v>
      </c>
      <c r="C19" s="101" t="s">
        <v>17</v>
      </c>
      <c r="D19" s="101" t="s">
        <v>17</v>
      </c>
      <c r="E19" s="101" t="s">
        <v>17</v>
      </c>
      <c r="F19" s="101" t="s">
        <v>17</v>
      </c>
      <c r="G19" s="66">
        <v>78.060489678348532</v>
      </c>
      <c r="H19" s="66">
        <v>81.804878048780481</v>
      </c>
      <c r="I19" s="66">
        <v>80.454330336015147</v>
      </c>
      <c r="J19" s="66">
        <v>88.376383763837637</v>
      </c>
      <c r="K19" s="66">
        <v>84.643678160919549</v>
      </c>
      <c r="L19" s="62"/>
      <c r="M19" s="62"/>
    </row>
    <row r="20" spans="1:13" ht="15" x14ac:dyDescent="0.25">
      <c r="A20" s="63" t="s">
        <v>76</v>
      </c>
      <c r="B20" s="101" t="s">
        <v>17</v>
      </c>
      <c r="C20" s="101" t="s">
        <v>17</v>
      </c>
      <c r="D20" s="101" t="s">
        <v>17</v>
      </c>
      <c r="E20" s="101" t="s">
        <v>17</v>
      </c>
      <c r="F20" s="101" t="s">
        <v>17</v>
      </c>
      <c r="G20" s="66">
        <v>79.670329670329664</v>
      </c>
      <c r="H20" s="66">
        <v>83.94736842105263</v>
      </c>
      <c r="I20" s="66">
        <v>82.490752157829832</v>
      </c>
      <c r="J20" s="66">
        <v>88.746803069053698</v>
      </c>
      <c r="K20" s="66">
        <v>83.096774193548384</v>
      </c>
      <c r="L20" s="62"/>
      <c r="M20" s="62"/>
    </row>
    <row r="21" spans="1:13" ht="15" x14ac:dyDescent="0.25">
      <c r="A21" s="63" t="s">
        <v>77</v>
      </c>
      <c r="B21" s="101" t="s">
        <v>17</v>
      </c>
      <c r="C21" s="101" t="s">
        <v>17</v>
      </c>
      <c r="D21" s="101" t="s">
        <v>17</v>
      </c>
      <c r="E21" s="101" t="s">
        <v>17</v>
      </c>
      <c r="F21" s="101" t="s">
        <v>17</v>
      </c>
      <c r="G21" s="66">
        <v>78.104265402843595</v>
      </c>
      <c r="H21" s="66">
        <v>82.926829268292678</v>
      </c>
      <c r="I21" s="66">
        <v>82.27272727272728</v>
      </c>
      <c r="J21" s="66">
        <v>87.906976744186053</v>
      </c>
      <c r="K21" s="66">
        <v>81.949458483754512</v>
      </c>
      <c r="L21" s="62"/>
      <c r="M21" s="62"/>
    </row>
    <row r="22" spans="1:13" ht="15" x14ac:dyDescent="0.25">
      <c r="A22" s="63" t="s">
        <v>15</v>
      </c>
      <c r="B22" s="101" t="s">
        <v>17</v>
      </c>
      <c r="C22" s="101" t="s">
        <v>17</v>
      </c>
      <c r="D22" s="101" t="s">
        <v>17</v>
      </c>
      <c r="E22" s="101" t="s">
        <v>17</v>
      </c>
      <c r="F22" s="101" t="s">
        <v>17</v>
      </c>
      <c r="G22" s="66">
        <v>79.573512906846247</v>
      </c>
      <c r="H22" s="66">
        <v>83.179723502304142</v>
      </c>
      <c r="I22" s="66">
        <v>84.434968017057571</v>
      </c>
      <c r="J22" s="66">
        <v>87.771428571428572</v>
      </c>
      <c r="K22" s="66">
        <v>86.455981941309261</v>
      </c>
      <c r="L22" s="62"/>
      <c r="M22" s="62"/>
    </row>
    <row r="23" spans="1:13" ht="15" x14ac:dyDescent="0.25">
      <c r="A23" s="63" t="s">
        <v>78</v>
      </c>
      <c r="B23" s="101" t="s">
        <v>17</v>
      </c>
      <c r="C23" s="101" t="s">
        <v>17</v>
      </c>
      <c r="D23" s="101" t="s">
        <v>17</v>
      </c>
      <c r="E23" s="101" t="s">
        <v>17</v>
      </c>
      <c r="F23" s="101" t="s">
        <v>17</v>
      </c>
      <c r="G23" s="66">
        <v>75.308641975308646</v>
      </c>
      <c r="H23" s="66">
        <v>76.535433070866148</v>
      </c>
      <c r="I23" s="66">
        <v>78.446115288220554</v>
      </c>
      <c r="J23" s="66">
        <v>82.546930492135971</v>
      </c>
      <c r="K23" s="66">
        <v>81.044776119402982</v>
      </c>
      <c r="L23" s="62"/>
      <c r="M23" s="62"/>
    </row>
    <row r="24" spans="1:13" ht="15" x14ac:dyDescent="0.25">
      <c r="A24" s="63" t="s">
        <v>94</v>
      </c>
      <c r="B24" s="101" t="s">
        <v>17</v>
      </c>
      <c r="C24" s="101" t="s">
        <v>17</v>
      </c>
      <c r="D24" s="101" t="s">
        <v>17</v>
      </c>
      <c r="E24" s="101" t="s">
        <v>17</v>
      </c>
      <c r="F24" s="101" t="s">
        <v>17</v>
      </c>
      <c r="G24" s="66">
        <v>80.50595238095238</v>
      </c>
      <c r="H24" s="66">
        <v>83.300356153541742</v>
      </c>
      <c r="I24" s="66">
        <v>85.09171328216469</v>
      </c>
      <c r="J24" s="66">
        <v>89.949026271075667</v>
      </c>
      <c r="K24" s="66">
        <v>90.351679958164468</v>
      </c>
      <c r="L24" s="62"/>
      <c r="M24" s="62"/>
    </row>
    <row r="25" spans="1:13" ht="15" x14ac:dyDescent="0.25">
      <c r="A25" s="63" t="s">
        <v>95</v>
      </c>
      <c r="B25" s="101" t="s">
        <v>17</v>
      </c>
      <c r="C25" s="101" t="s">
        <v>17</v>
      </c>
      <c r="D25" s="101" t="s">
        <v>17</v>
      </c>
      <c r="E25" s="101" t="s">
        <v>17</v>
      </c>
      <c r="F25" s="101" t="s">
        <v>17</v>
      </c>
      <c r="G25" s="66">
        <v>76.822381930184804</v>
      </c>
      <c r="H25" s="66">
        <v>78.379734135941817</v>
      </c>
      <c r="I25" s="66">
        <v>80.795395081109362</v>
      </c>
      <c r="J25" s="66">
        <v>88.516260162601625</v>
      </c>
      <c r="K25" s="66">
        <v>85.541574142610415</v>
      </c>
      <c r="L25" s="62"/>
      <c r="M25" s="62"/>
    </row>
    <row r="26" spans="1:13" ht="15" x14ac:dyDescent="0.25">
      <c r="A26" s="63" t="s">
        <v>96</v>
      </c>
      <c r="B26" s="101" t="s">
        <v>17</v>
      </c>
      <c r="C26" s="101" t="s">
        <v>17</v>
      </c>
      <c r="D26" s="101" t="s">
        <v>17</v>
      </c>
      <c r="E26" s="101" t="s">
        <v>17</v>
      </c>
      <c r="F26" s="101" t="s">
        <v>17</v>
      </c>
      <c r="G26" s="66">
        <v>80.528052805280524</v>
      </c>
      <c r="H26" s="66">
        <v>81.411764705882348</v>
      </c>
      <c r="I26" s="66">
        <v>84.74842767295597</v>
      </c>
      <c r="J26" s="66">
        <v>86.973788721207313</v>
      </c>
      <c r="K26" s="66">
        <v>87.729083665338649</v>
      </c>
      <c r="L26" s="62"/>
      <c r="M26" s="62"/>
    </row>
    <row r="27" spans="1:13" ht="15" x14ac:dyDescent="0.25">
      <c r="A27" s="63" t="s">
        <v>97</v>
      </c>
      <c r="B27" s="101" t="s">
        <v>17</v>
      </c>
      <c r="C27" s="101" t="s">
        <v>17</v>
      </c>
      <c r="D27" s="101" t="s">
        <v>17</v>
      </c>
      <c r="E27" s="101" t="s">
        <v>17</v>
      </c>
      <c r="F27" s="101" t="s">
        <v>17</v>
      </c>
      <c r="G27" s="66">
        <v>78.844428494527179</v>
      </c>
      <c r="H27" s="66">
        <v>80.691791430046464</v>
      </c>
      <c r="I27" s="66">
        <v>82.572324851864764</v>
      </c>
      <c r="J27" s="66">
        <v>87.375643224699829</v>
      </c>
      <c r="K27" s="66">
        <v>84.89802797909995</v>
      </c>
      <c r="L27" s="62"/>
      <c r="M27" s="62"/>
    </row>
    <row r="28" spans="1:13" ht="15" x14ac:dyDescent="0.25">
      <c r="A28" s="63" t="s">
        <v>98</v>
      </c>
      <c r="B28" s="101" t="s">
        <v>17</v>
      </c>
      <c r="C28" s="101" t="s">
        <v>17</v>
      </c>
      <c r="D28" s="101" t="s">
        <v>17</v>
      </c>
      <c r="E28" s="101" t="s">
        <v>17</v>
      </c>
      <c r="F28" s="101" t="s">
        <v>17</v>
      </c>
      <c r="G28" s="66">
        <v>80.958119915637241</v>
      </c>
      <c r="H28" s="66">
        <v>83.109684947491246</v>
      </c>
      <c r="I28" s="66">
        <v>84.971590909090907</v>
      </c>
      <c r="J28" s="66">
        <v>90.753623188405797</v>
      </c>
      <c r="K28" s="66">
        <v>89.393939393939391</v>
      </c>
      <c r="L28" s="62"/>
      <c r="M28" s="62"/>
    </row>
    <row r="29" spans="1:13" ht="15" x14ac:dyDescent="0.25">
      <c r="A29" s="63" t="s">
        <v>99</v>
      </c>
      <c r="B29" s="101" t="s">
        <v>17</v>
      </c>
      <c r="C29" s="101" t="s">
        <v>17</v>
      </c>
      <c r="D29" s="101" t="s">
        <v>17</v>
      </c>
      <c r="E29" s="101" t="s">
        <v>17</v>
      </c>
      <c r="F29" s="101" t="s">
        <v>17</v>
      </c>
      <c r="G29" s="66">
        <v>75.799746972709201</v>
      </c>
      <c r="H29" s="66">
        <v>78.022903334456046</v>
      </c>
      <c r="I29" s="66">
        <v>79.189686924493557</v>
      </c>
      <c r="J29" s="66">
        <v>85.641279261457299</v>
      </c>
      <c r="K29" s="66">
        <v>83.797216699801197</v>
      </c>
      <c r="L29" s="62"/>
      <c r="M29" s="62"/>
    </row>
    <row r="30" spans="1:13" ht="15" x14ac:dyDescent="0.25">
      <c r="A30" s="63" t="s">
        <v>100</v>
      </c>
      <c r="B30" s="101" t="s">
        <v>17</v>
      </c>
      <c r="C30" s="101" t="s">
        <v>17</v>
      </c>
      <c r="D30" s="101" t="s">
        <v>17</v>
      </c>
      <c r="E30" s="101" t="s">
        <v>17</v>
      </c>
      <c r="F30" s="101" t="s">
        <v>17</v>
      </c>
      <c r="G30" s="66">
        <v>77.733044286156712</v>
      </c>
      <c r="H30" s="66">
        <v>80.899383365919689</v>
      </c>
      <c r="I30" s="66">
        <v>80.940060370849508</v>
      </c>
      <c r="J30" s="66">
        <v>86.595837578227332</v>
      </c>
      <c r="K30" s="66">
        <v>83.232671843543287</v>
      </c>
      <c r="L30" s="62"/>
      <c r="M30" s="62"/>
    </row>
    <row r="31" spans="1:13" ht="15" x14ac:dyDescent="0.25">
      <c r="A31" s="63" t="s">
        <v>13</v>
      </c>
      <c r="B31" s="101" t="s">
        <v>17</v>
      </c>
      <c r="C31" s="101" t="s">
        <v>17</v>
      </c>
      <c r="D31" s="101" t="s">
        <v>17</v>
      </c>
      <c r="E31" s="101" t="s">
        <v>17</v>
      </c>
      <c r="F31" s="101" t="s">
        <v>17</v>
      </c>
      <c r="G31" s="66">
        <v>78.543125279308796</v>
      </c>
      <c r="H31" s="66">
        <v>80.842395202708516</v>
      </c>
      <c r="I31" s="66">
        <v>82.357966680905591</v>
      </c>
      <c r="J31" s="66">
        <v>87.926524112829838</v>
      </c>
      <c r="K31" s="66">
        <v>86.196587223240726</v>
      </c>
      <c r="L31" s="62"/>
      <c r="M31" s="62"/>
    </row>
  </sheetData>
  <conditionalFormatting sqref="G2:K31 A1:A31 B1:F1">
    <cfRule type="cellIs" dxfId="48" priority="4" operator="equal">
      <formula>TRUE</formula>
    </cfRule>
  </conditionalFormatting>
  <conditionalFormatting sqref="M1">
    <cfRule type="cellIs" dxfId="47" priority="2" operator="equal">
      <formula>FALSE</formula>
    </cfRule>
    <cfRule type="cellIs" dxfId="46" priority="3" operator="equal">
      <formula>TRUE</formula>
    </cfRule>
  </conditionalFormatting>
  <conditionalFormatting sqref="M1">
    <cfRule type="cellIs" dxfId="45" priority="1" operator="equal">
      <formula>TRUE</formula>
    </cfRule>
  </conditionalFormatting>
  <hyperlinks>
    <hyperlink ref="N1" r:id="rId1" display="..\Data files\20151124_Immunisations__4YrOlds_InteractiveSpreadsheet_RP_v0a.xlsx"/>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sheetPr>
  <dimension ref="A1:L31"/>
  <sheetViews>
    <sheetView workbookViewId="0">
      <pane ySplit="1" topLeftCell="A2" activePane="bottomLeft" state="frozen"/>
      <selection activeCell="J35" sqref="J35"/>
      <selection pane="bottomLeft" activeCell="J35" sqref="J35"/>
    </sheetView>
  </sheetViews>
  <sheetFormatPr defaultRowHeight="11.25" x14ac:dyDescent="0.15"/>
  <cols>
    <col min="9" max="9" width="10.25" bestFit="1" customWidth="1"/>
  </cols>
  <sheetData>
    <row r="1" spans="1:12" ht="15" x14ac:dyDescent="0.25">
      <c r="A1" s="65" t="s">
        <v>87</v>
      </c>
      <c r="B1" s="65" t="s">
        <v>88</v>
      </c>
      <c r="C1" s="65" t="s">
        <v>12</v>
      </c>
      <c r="D1" s="65" t="s">
        <v>18</v>
      </c>
      <c r="E1" s="65" t="s">
        <v>19</v>
      </c>
      <c r="F1" s="69" t="s">
        <v>110</v>
      </c>
      <c r="G1" s="69" t="s">
        <v>111</v>
      </c>
      <c r="H1" s="69" t="s">
        <v>89</v>
      </c>
      <c r="I1" s="65" t="s">
        <v>90</v>
      </c>
      <c r="K1" s="60" t="s">
        <v>173</v>
      </c>
      <c r="L1" s="118" t="s">
        <v>179</v>
      </c>
    </row>
    <row r="2" spans="1:12" ht="15" x14ac:dyDescent="0.25">
      <c r="A2" s="71" t="s">
        <v>59</v>
      </c>
      <c r="B2" s="70">
        <v>326</v>
      </c>
      <c r="C2" s="215">
        <v>1.6592822666666667</v>
      </c>
      <c r="D2" s="215">
        <v>1.3632360814455962</v>
      </c>
      <c r="E2" s="215">
        <v>1.9553284518877372</v>
      </c>
      <c r="F2" s="163">
        <v>2554</v>
      </c>
      <c r="G2" s="163">
        <v>1.4104343681917204</v>
      </c>
      <c r="H2" s="164">
        <v>1.5926115822996563</v>
      </c>
      <c r="I2" s="72" t="s">
        <v>20</v>
      </c>
    </row>
    <row r="3" spans="1:12" ht="15" x14ac:dyDescent="0.25">
      <c r="A3" s="71" t="s">
        <v>60</v>
      </c>
      <c r="B3" s="70">
        <v>706</v>
      </c>
      <c r="C3" s="215">
        <v>1.5215871713643179</v>
      </c>
      <c r="D3" s="215">
        <v>1.3322734779274401</v>
      </c>
      <c r="E3" s="215">
        <v>1.7109008648011956</v>
      </c>
      <c r="F3" s="163">
        <v>2554</v>
      </c>
      <c r="G3" s="163">
        <v>1.4104343681917204</v>
      </c>
      <c r="H3" s="164">
        <v>1.5926115822996563</v>
      </c>
      <c r="I3" s="72" t="s">
        <v>20</v>
      </c>
    </row>
    <row r="4" spans="1:12" ht="15" x14ac:dyDescent="0.25">
      <c r="A4" s="71" t="s">
        <v>61</v>
      </c>
      <c r="B4" s="70">
        <v>268</v>
      </c>
      <c r="C4" s="215">
        <v>1.3646127740131586</v>
      </c>
      <c r="D4" s="215">
        <v>1.0693365234985581</v>
      </c>
      <c r="E4" s="215">
        <v>1.6598890245277591</v>
      </c>
      <c r="F4" s="163">
        <v>2554</v>
      </c>
      <c r="G4" s="163">
        <v>1.4104343681917204</v>
      </c>
      <c r="H4" s="164">
        <v>1.5926115822996563</v>
      </c>
      <c r="I4" s="72" t="s">
        <v>20</v>
      </c>
    </row>
    <row r="5" spans="1:12" ht="15" x14ac:dyDescent="0.25">
      <c r="A5" s="71" t="s">
        <v>62</v>
      </c>
      <c r="B5" s="70">
        <v>315</v>
      </c>
      <c r="C5" s="215">
        <v>1.5543005532805432</v>
      </c>
      <c r="D5" s="215">
        <v>1.2495894491977306</v>
      </c>
      <c r="E5" s="215">
        <v>1.8590116573633557</v>
      </c>
      <c r="F5" s="163">
        <v>2554</v>
      </c>
      <c r="G5" s="163">
        <v>1.4104343681917204</v>
      </c>
      <c r="H5" s="164">
        <v>1.5926115822996563</v>
      </c>
      <c r="I5" s="72" t="s">
        <v>20</v>
      </c>
    </row>
    <row r="6" spans="1:12" ht="15" x14ac:dyDescent="0.25">
      <c r="A6" s="71" t="s">
        <v>63</v>
      </c>
      <c r="B6" s="70">
        <v>573</v>
      </c>
      <c r="C6" s="215">
        <v>1.017939355389966</v>
      </c>
      <c r="D6" s="215">
        <v>0.84146751023376554</v>
      </c>
      <c r="E6" s="215">
        <v>1.1944112005461667</v>
      </c>
      <c r="F6" s="163">
        <v>2554</v>
      </c>
      <c r="G6" s="163">
        <v>1.4104343681917204</v>
      </c>
      <c r="H6" s="164">
        <v>1.5926115822996563</v>
      </c>
      <c r="I6" s="72" t="s">
        <v>56</v>
      </c>
    </row>
    <row r="7" spans="1:12" ht="15" x14ac:dyDescent="0.25">
      <c r="A7" s="71" t="s">
        <v>64</v>
      </c>
      <c r="B7" s="70">
        <v>366</v>
      </c>
      <c r="C7" s="215">
        <v>1.664287542631921</v>
      </c>
      <c r="D7" s="215">
        <v>1.3832217279742705</v>
      </c>
      <c r="E7" s="215">
        <v>1.9453533572895716</v>
      </c>
      <c r="F7" s="163">
        <v>2554</v>
      </c>
      <c r="G7" s="163">
        <v>1.4104343681917204</v>
      </c>
      <c r="H7" s="164">
        <v>1.5926115822996563</v>
      </c>
      <c r="I7" s="72" t="s">
        <v>20</v>
      </c>
    </row>
    <row r="8" spans="1:12" ht="15" x14ac:dyDescent="0.25">
      <c r="A8" s="71" t="s">
        <v>91</v>
      </c>
      <c r="B8" s="70">
        <v>387</v>
      </c>
      <c r="C8" s="215">
        <v>1.2520602285570475</v>
      </c>
      <c r="D8" s="215">
        <v>1.0063991616483312</v>
      </c>
      <c r="E8" s="215">
        <v>1.4977212954657637</v>
      </c>
      <c r="F8" s="163">
        <v>387</v>
      </c>
      <c r="G8" s="163">
        <v>1.2520602285570475</v>
      </c>
      <c r="H8" s="164">
        <v>1.5926115822996563</v>
      </c>
      <c r="I8" s="72" t="s">
        <v>56</v>
      </c>
    </row>
    <row r="9" spans="1:12" ht="15" x14ac:dyDescent="0.25">
      <c r="A9" s="71" t="s">
        <v>66</v>
      </c>
      <c r="B9" s="70">
        <v>201</v>
      </c>
      <c r="C9" s="215">
        <v>1.227198784</v>
      </c>
      <c r="D9" s="215">
        <v>0.83956033949257758</v>
      </c>
      <c r="E9" s="215">
        <v>1.6148372285074224</v>
      </c>
      <c r="F9" s="163">
        <v>796</v>
      </c>
      <c r="G9" s="163">
        <v>1.2082446808510643</v>
      </c>
      <c r="H9" s="164">
        <v>1.5926115822996563</v>
      </c>
      <c r="I9" s="72" t="s">
        <v>20</v>
      </c>
    </row>
    <row r="10" spans="1:12" ht="15" x14ac:dyDescent="0.25">
      <c r="A10" s="71" t="s">
        <v>67</v>
      </c>
      <c r="B10" s="70">
        <v>273</v>
      </c>
      <c r="C10" s="215">
        <v>1.5503601572484276</v>
      </c>
      <c r="D10" s="215">
        <v>1.2343174698510602</v>
      </c>
      <c r="E10" s="215">
        <v>1.866402844645795</v>
      </c>
      <c r="F10" s="163">
        <v>796</v>
      </c>
      <c r="G10" s="163">
        <v>1.2082446808510643</v>
      </c>
      <c r="H10" s="164">
        <v>1.5926115822996563</v>
      </c>
      <c r="I10" s="72" t="s">
        <v>20</v>
      </c>
    </row>
    <row r="11" spans="1:12" ht="15" x14ac:dyDescent="0.25">
      <c r="A11" s="71" t="s">
        <v>68</v>
      </c>
      <c r="B11" s="70">
        <v>322</v>
      </c>
      <c r="C11" s="215">
        <v>0.97174654893008472</v>
      </c>
      <c r="D11" s="215">
        <v>0.76281051905176644</v>
      </c>
      <c r="E11" s="215">
        <v>1.180682578808403</v>
      </c>
      <c r="F11" s="163">
        <v>796</v>
      </c>
      <c r="G11" s="163">
        <v>1.2082446808510643</v>
      </c>
      <c r="H11" s="164">
        <v>1.5926115822996563</v>
      </c>
      <c r="I11" s="72" t="s">
        <v>56</v>
      </c>
    </row>
    <row r="12" spans="1:12" ht="15" x14ac:dyDescent="0.25">
      <c r="A12" s="71" t="s">
        <v>69</v>
      </c>
      <c r="B12" s="70">
        <v>582</v>
      </c>
      <c r="C12" s="215">
        <v>1.5735418480496453</v>
      </c>
      <c r="D12" s="215">
        <v>1.3515544079394366</v>
      </c>
      <c r="E12" s="215">
        <v>1.7955292881598539</v>
      </c>
      <c r="F12" s="163">
        <v>1310</v>
      </c>
      <c r="G12" s="163">
        <v>1.6430861686390523</v>
      </c>
      <c r="H12" s="164">
        <v>1.5926115822996563</v>
      </c>
      <c r="I12" s="72" t="s">
        <v>20</v>
      </c>
    </row>
    <row r="13" spans="1:12" ht="15" x14ac:dyDescent="0.25">
      <c r="A13" s="71" t="s">
        <v>92</v>
      </c>
      <c r="B13" s="70">
        <v>484</v>
      </c>
      <c r="C13" s="215">
        <v>2.204950617593199</v>
      </c>
      <c r="D13" s="215">
        <v>1.9124178024439378</v>
      </c>
      <c r="E13" s="215">
        <v>2.4974834327424604</v>
      </c>
      <c r="F13" s="163">
        <v>1310</v>
      </c>
      <c r="G13" s="163">
        <v>1.6430861686390523</v>
      </c>
      <c r="H13" s="164">
        <v>1.5926115822996563</v>
      </c>
      <c r="I13" s="72" t="s">
        <v>55</v>
      </c>
    </row>
    <row r="14" spans="1:12" ht="15" x14ac:dyDescent="0.25">
      <c r="A14" s="71" t="s">
        <v>71</v>
      </c>
      <c r="B14" s="70">
        <v>244</v>
      </c>
      <c r="C14" s="215">
        <v>1.1342246881431759</v>
      </c>
      <c r="D14" s="215">
        <v>0.87749777877940549</v>
      </c>
      <c r="E14" s="215">
        <v>1.3909515975069464</v>
      </c>
      <c r="F14" s="163">
        <v>1310</v>
      </c>
      <c r="G14" s="163">
        <v>1.6430861686390523</v>
      </c>
      <c r="H14" s="164">
        <v>1.5926115822996563</v>
      </c>
      <c r="I14" s="72" t="s">
        <v>56</v>
      </c>
    </row>
    <row r="15" spans="1:12" ht="15" x14ac:dyDescent="0.25">
      <c r="A15" s="71" t="s">
        <v>72</v>
      </c>
      <c r="B15" s="70">
        <v>212</v>
      </c>
      <c r="C15" s="215">
        <v>0.91074380196008531</v>
      </c>
      <c r="D15" s="215">
        <v>0.54698622573549449</v>
      </c>
      <c r="E15" s="215">
        <v>1.2745013781846761</v>
      </c>
      <c r="F15" s="163">
        <v>859</v>
      </c>
      <c r="G15" s="163">
        <v>1.412626506024097</v>
      </c>
      <c r="H15" s="164">
        <v>1.5926115822996563</v>
      </c>
      <c r="I15" s="72" t="s">
        <v>56</v>
      </c>
    </row>
    <row r="16" spans="1:12" ht="15" x14ac:dyDescent="0.25">
      <c r="A16" s="71" t="s">
        <v>73</v>
      </c>
      <c r="B16" s="70">
        <v>647</v>
      </c>
      <c r="C16" s="215">
        <v>1.6096968963433047</v>
      </c>
      <c r="D16" s="215">
        <v>1.3668411395745192</v>
      </c>
      <c r="E16" s="215">
        <v>1.8525526531120902</v>
      </c>
      <c r="F16" s="163">
        <v>859</v>
      </c>
      <c r="G16" s="163">
        <v>1.412626506024097</v>
      </c>
      <c r="H16" s="164">
        <v>1.5926115822996563</v>
      </c>
      <c r="I16" s="72" t="s">
        <v>20</v>
      </c>
    </row>
    <row r="17" spans="1:9" ht="15" x14ac:dyDescent="0.25">
      <c r="A17" s="71" t="s">
        <v>74</v>
      </c>
      <c r="B17" s="70">
        <v>403</v>
      </c>
      <c r="C17" s="215">
        <v>1.8744149569428237</v>
      </c>
      <c r="D17" s="215">
        <v>1.5948190867981922</v>
      </c>
      <c r="E17" s="215">
        <v>2.1540108270874554</v>
      </c>
      <c r="F17" s="163">
        <v>463</v>
      </c>
      <c r="G17" s="163">
        <v>1.8870988604866026</v>
      </c>
      <c r="H17" s="164">
        <v>1.5926115822996563</v>
      </c>
      <c r="I17" s="72" t="s">
        <v>55</v>
      </c>
    </row>
    <row r="18" spans="1:9" ht="15" x14ac:dyDescent="0.25">
      <c r="A18" s="71" t="s">
        <v>93</v>
      </c>
      <c r="B18" s="70">
        <v>60</v>
      </c>
      <c r="C18" s="215">
        <v>1.9297570621301767</v>
      </c>
      <c r="D18" s="215">
        <v>1.1513996683036796</v>
      </c>
      <c r="E18" s="215">
        <v>2.7081144559566739</v>
      </c>
      <c r="F18" s="163">
        <v>463</v>
      </c>
      <c r="G18" s="163">
        <v>1.8870988604866026</v>
      </c>
      <c r="H18" s="164">
        <v>1.5926115822996563</v>
      </c>
      <c r="I18" s="72" t="s">
        <v>20</v>
      </c>
    </row>
    <row r="19" spans="1:9" ht="15" x14ac:dyDescent="0.25">
      <c r="A19" s="71" t="s">
        <v>14</v>
      </c>
      <c r="B19" s="70">
        <v>319</v>
      </c>
      <c r="C19" s="215">
        <v>1.6865696025822792</v>
      </c>
      <c r="D19" s="215">
        <v>1.3841947417350822</v>
      </c>
      <c r="E19" s="215">
        <v>1.9889444634294762</v>
      </c>
      <c r="F19" s="163">
        <v>1365</v>
      </c>
      <c r="G19" s="163">
        <v>2.0115595463138005</v>
      </c>
      <c r="H19" s="164">
        <v>1.5926115822996563</v>
      </c>
      <c r="I19" s="72" t="s">
        <v>20</v>
      </c>
    </row>
    <row r="20" spans="1:9" ht="15" x14ac:dyDescent="0.25">
      <c r="A20" s="71" t="s">
        <v>76</v>
      </c>
      <c r="B20" s="70">
        <v>179</v>
      </c>
      <c r="C20" s="215">
        <v>3.0849332390000002</v>
      </c>
      <c r="D20" s="215">
        <v>2.5686830684976112</v>
      </c>
      <c r="E20" s="215">
        <v>3.6011834095023891</v>
      </c>
      <c r="F20" s="163">
        <v>1365</v>
      </c>
      <c r="G20" s="163">
        <v>2.0115595463138005</v>
      </c>
      <c r="H20" s="164">
        <v>1.5926115822996563</v>
      </c>
      <c r="I20" s="72" t="s">
        <v>55</v>
      </c>
    </row>
    <row r="21" spans="1:9" ht="15" x14ac:dyDescent="0.25">
      <c r="A21" s="71" t="s">
        <v>77</v>
      </c>
      <c r="B21" s="70">
        <v>224</v>
      </c>
      <c r="C21" s="215">
        <v>2.3199912248770884</v>
      </c>
      <c r="D21" s="215">
        <v>1.8422836406399339</v>
      </c>
      <c r="E21" s="215">
        <v>2.7976988091142427</v>
      </c>
      <c r="F21" s="163">
        <v>1365</v>
      </c>
      <c r="G21" s="163">
        <v>2.0115595463138005</v>
      </c>
      <c r="H21" s="164">
        <v>1.5926115822996563</v>
      </c>
      <c r="I21" s="72" t="s">
        <v>55</v>
      </c>
    </row>
    <row r="22" spans="1:9" ht="15" x14ac:dyDescent="0.25">
      <c r="A22" s="71" t="s">
        <v>15</v>
      </c>
      <c r="B22" s="70">
        <v>416</v>
      </c>
      <c r="C22" s="215">
        <v>1.0298095613707869</v>
      </c>
      <c r="D22" s="215">
        <v>0.82937044654441561</v>
      </c>
      <c r="E22" s="215">
        <v>1.2302486761971583</v>
      </c>
      <c r="F22" s="163">
        <v>1365</v>
      </c>
      <c r="G22" s="163">
        <v>2.0115595463138005</v>
      </c>
      <c r="H22" s="164">
        <v>1.5926115822996563</v>
      </c>
      <c r="I22" s="72" t="s">
        <v>56</v>
      </c>
    </row>
    <row r="23" spans="1:9" ht="15" x14ac:dyDescent="0.25">
      <c r="A23" s="71" t="s">
        <v>78</v>
      </c>
      <c r="B23" s="70">
        <v>227</v>
      </c>
      <c r="C23" s="215">
        <v>2.2161198929771899</v>
      </c>
      <c r="D23" s="215">
        <v>1.5459795614944654</v>
      </c>
      <c r="E23" s="215">
        <v>2.8862602244599147</v>
      </c>
      <c r="F23" s="163">
        <v>1365</v>
      </c>
      <c r="G23" s="163">
        <v>2.0115595463138005</v>
      </c>
      <c r="H23" s="164">
        <v>1.5926115822996563</v>
      </c>
      <c r="I23" s="72" t="s">
        <v>20</v>
      </c>
    </row>
    <row r="24" spans="1:9" ht="15" x14ac:dyDescent="0.25">
      <c r="A24" s="71" t="s">
        <v>94</v>
      </c>
      <c r="B24" s="70">
        <v>2554</v>
      </c>
      <c r="C24" s="215">
        <v>1.4104343681917204</v>
      </c>
      <c r="D24" s="215">
        <v>1.308658416948405</v>
      </c>
      <c r="E24" s="215">
        <v>1.5122103194350358</v>
      </c>
      <c r="F24" s="163">
        <v>2554</v>
      </c>
      <c r="G24" s="163">
        <v>1.4104343681917204</v>
      </c>
      <c r="H24" s="164">
        <v>1.5926115822996563</v>
      </c>
      <c r="I24" s="72" t="s">
        <v>56</v>
      </c>
    </row>
    <row r="25" spans="1:9" ht="15" x14ac:dyDescent="0.25">
      <c r="A25" s="71" t="s">
        <v>95</v>
      </c>
      <c r="B25" s="70">
        <v>796</v>
      </c>
      <c r="C25" s="215">
        <v>1.2082446808510643</v>
      </c>
      <c r="D25" s="215">
        <v>1.0463758092172943</v>
      </c>
      <c r="E25" s="215">
        <v>1.3701135524848342</v>
      </c>
      <c r="F25" s="163">
        <v>796</v>
      </c>
      <c r="G25" s="163">
        <v>1.2082446808510643</v>
      </c>
      <c r="H25" s="164">
        <v>1.5926115822996563</v>
      </c>
      <c r="I25" s="72" t="s">
        <v>56</v>
      </c>
    </row>
    <row r="26" spans="1:9" ht="15" x14ac:dyDescent="0.25">
      <c r="A26" s="71" t="s">
        <v>96</v>
      </c>
      <c r="B26" s="70">
        <v>387</v>
      </c>
      <c r="C26" s="215">
        <v>1.2520602285570475</v>
      </c>
      <c r="D26" s="215">
        <v>1.0063991616483312</v>
      </c>
      <c r="E26" s="215">
        <v>1.4977212954657637</v>
      </c>
      <c r="F26" s="163">
        <v>387</v>
      </c>
      <c r="G26" s="163">
        <v>1.2520602285570475</v>
      </c>
      <c r="H26" s="164">
        <v>1.5926115822996563</v>
      </c>
      <c r="I26" s="72" t="s">
        <v>56</v>
      </c>
    </row>
    <row r="27" spans="1:9" ht="15" x14ac:dyDescent="0.25">
      <c r="A27" s="71" t="s">
        <v>97</v>
      </c>
      <c r="B27" s="70">
        <v>1310</v>
      </c>
      <c r="C27" s="215">
        <v>1.6430861686390523</v>
      </c>
      <c r="D27" s="215">
        <v>1.4958082526302061</v>
      </c>
      <c r="E27" s="215">
        <v>1.7903640846478985</v>
      </c>
      <c r="F27" s="163">
        <v>1310</v>
      </c>
      <c r="G27" s="163">
        <v>1.6430861686390523</v>
      </c>
      <c r="H27" s="164">
        <v>1.5926115822996563</v>
      </c>
      <c r="I27" s="72" t="s">
        <v>20</v>
      </c>
    </row>
    <row r="28" spans="1:9" ht="15" x14ac:dyDescent="0.25">
      <c r="A28" s="71" t="s">
        <v>98</v>
      </c>
      <c r="B28" s="70">
        <v>463</v>
      </c>
      <c r="C28" s="215">
        <v>1.8870988604866026</v>
      </c>
      <c r="D28" s="215">
        <v>1.6136335777051118</v>
      </c>
      <c r="E28" s="215">
        <v>2.1605641432680933</v>
      </c>
      <c r="F28" s="163">
        <v>463</v>
      </c>
      <c r="G28" s="163">
        <v>1.8870988604866026</v>
      </c>
      <c r="H28" s="164">
        <v>1.5926115822996563</v>
      </c>
      <c r="I28" s="72" t="s">
        <v>55</v>
      </c>
    </row>
    <row r="29" spans="1:9" ht="15" x14ac:dyDescent="0.25">
      <c r="A29" s="71" t="s">
        <v>99</v>
      </c>
      <c r="B29" s="70">
        <v>859</v>
      </c>
      <c r="C29" s="215">
        <v>1.412626506024097</v>
      </c>
      <c r="D29" s="215">
        <v>1.210417701937939</v>
      </c>
      <c r="E29" s="215">
        <v>1.6148353101102551</v>
      </c>
      <c r="F29" s="163">
        <v>859</v>
      </c>
      <c r="G29" s="163">
        <v>1.412626506024097</v>
      </c>
      <c r="H29" s="164">
        <v>1.5926115822996563</v>
      </c>
      <c r="I29" s="72" t="s">
        <v>20</v>
      </c>
    </row>
    <row r="30" spans="1:9" ht="15" x14ac:dyDescent="0.25">
      <c r="A30" s="71" t="s">
        <v>100</v>
      </c>
      <c r="B30" s="70">
        <v>1365</v>
      </c>
      <c r="C30" s="215">
        <v>2.0115595463138005</v>
      </c>
      <c r="D30" s="215">
        <v>1.7869059152761346</v>
      </c>
      <c r="E30" s="215">
        <v>2.2362131773514666</v>
      </c>
      <c r="F30" s="163">
        <v>1365</v>
      </c>
      <c r="G30" s="163">
        <v>2.0115595463138005</v>
      </c>
      <c r="H30" s="164">
        <v>1.5926115822996563</v>
      </c>
      <c r="I30" s="72" t="s">
        <v>55</v>
      </c>
    </row>
    <row r="31" spans="1:9" ht="15" x14ac:dyDescent="0.25">
      <c r="A31" s="71" t="s">
        <v>13</v>
      </c>
      <c r="B31" s="70">
        <v>7734</v>
      </c>
      <c r="C31" s="215">
        <v>1.5926115822996563</v>
      </c>
      <c r="D31" s="215">
        <v>1.5191413497668997</v>
      </c>
      <c r="E31" s="215">
        <v>1.6660818148324128</v>
      </c>
      <c r="F31" s="163">
        <v>7734</v>
      </c>
      <c r="G31" s="163">
        <v>1.5926115822996563</v>
      </c>
      <c r="H31" s="164">
        <v>1.5926115822996563</v>
      </c>
      <c r="I31" s="72" t="s">
        <v>20</v>
      </c>
    </row>
  </sheetData>
  <conditionalFormatting sqref="F1:H1">
    <cfRule type="cellIs" dxfId="44" priority="5" operator="equal">
      <formula>TRUE</formula>
    </cfRule>
  </conditionalFormatting>
  <conditionalFormatting sqref="F2:G31">
    <cfRule type="cellIs" dxfId="43" priority="4" operator="equal">
      <formula>TRUE</formula>
    </cfRule>
  </conditionalFormatting>
  <conditionalFormatting sqref="K1">
    <cfRule type="cellIs" dxfId="42" priority="2" operator="equal">
      <formula>FALSE</formula>
    </cfRule>
    <cfRule type="cellIs" dxfId="41" priority="3" operator="equal">
      <formula>TRUE</formula>
    </cfRule>
  </conditionalFormatting>
  <conditionalFormatting sqref="K1">
    <cfRule type="cellIs" dxfId="40" priority="1" operator="equal">
      <formula>TRUE</formula>
    </cfRule>
  </conditionalFormatting>
  <hyperlinks>
    <hyperlink ref="L1" r:id="rId1" display="..\Data files\20151030_DMFT_5YearOlds07_08_AND_11_12_InteractiveSpreadsheet_RP_V0a.xlsx"/>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sheetPr>
  <dimension ref="A1:O31"/>
  <sheetViews>
    <sheetView workbookViewId="0">
      <pane ySplit="1" topLeftCell="A2" activePane="bottomLeft" state="frozen"/>
      <selection activeCell="J35" sqref="J35"/>
      <selection pane="bottomLeft" activeCell="J35" sqref="J35"/>
    </sheetView>
  </sheetViews>
  <sheetFormatPr defaultRowHeight="15" x14ac:dyDescent="0.25"/>
  <cols>
    <col min="1" max="1" width="25.125" style="72" bestFit="1" customWidth="1"/>
    <col min="2" max="2" width="11.375" style="72" bestFit="1" customWidth="1"/>
    <col min="3" max="3" width="10.5" style="72" bestFit="1" customWidth="1"/>
    <col min="4" max="9" width="10.5" style="70" bestFit="1" customWidth="1"/>
    <col min="10" max="10" width="5.875" style="70" bestFit="1" customWidth="1"/>
    <col min="11" max="11" width="9.625" style="70" bestFit="1" customWidth="1"/>
    <col min="12" max="12" width="1.375" style="70" customWidth="1"/>
    <col min="13" max="16384" width="9" style="70"/>
  </cols>
  <sheetData>
    <row r="1" spans="1:15" x14ac:dyDescent="0.25">
      <c r="A1" s="60" t="s">
        <v>87</v>
      </c>
      <c r="B1" s="98" t="s">
        <v>147</v>
      </c>
      <c r="C1" s="98" t="s">
        <v>146</v>
      </c>
      <c r="D1" s="98" t="s">
        <v>145</v>
      </c>
      <c r="E1" s="98" t="s">
        <v>131</v>
      </c>
      <c r="F1" s="98" t="s">
        <v>130</v>
      </c>
      <c r="G1" s="98" t="s">
        <v>129</v>
      </c>
      <c r="H1" s="98" t="s">
        <v>128</v>
      </c>
      <c r="I1" s="98" t="s">
        <v>127</v>
      </c>
      <c r="J1" s="51" t="s">
        <v>134</v>
      </c>
      <c r="K1" s="51" t="s">
        <v>133</v>
      </c>
      <c r="N1" s="60" t="s">
        <v>173</v>
      </c>
      <c r="O1" s="118" t="s">
        <v>179</v>
      </c>
    </row>
    <row r="2" spans="1:15" x14ac:dyDescent="0.25">
      <c r="A2" s="71" t="s">
        <v>59</v>
      </c>
      <c r="B2" s="102" t="s">
        <v>17</v>
      </c>
      <c r="C2" s="102" t="s">
        <v>17</v>
      </c>
      <c r="D2" s="102" t="s">
        <v>17</v>
      </c>
      <c r="E2" s="102" t="s">
        <v>17</v>
      </c>
      <c r="F2" s="102" t="s">
        <v>17</v>
      </c>
      <c r="G2" s="102" t="s">
        <v>17</v>
      </c>
      <c r="H2" s="102" t="s">
        <v>17</v>
      </c>
      <c r="I2" s="102" t="s">
        <v>17</v>
      </c>
      <c r="J2" s="72">
        <v>1.4299583333333334</v>
      </c>
      <c r="K2" s="216">
        <v>1.6592822666666667</v>
      </c>
    </row>
    <row r="3" spans="1:15" x14ac:dyDescent="0.25">
      <c r="A3" s="71" t="s">
        <v>60</v>
      </c>
      <c r="B3" s="102" t="s">
        <v>17</v>
      </c>
      <c r="C3" s="102" t="s">
        <v>17</v>
      </c>
      <c r="D3" s="102" t="s">
        <v>17</v>
      </c>
      <c r="E3" s="102" t="s">
        <v>17</v>
      </c>
      <c r="F3" s="102" t="s">
        <v>17</v>
      </c>
      <c r="G3" s="102" t="s">
        <v>17</v>
      </c>
      <c r="H3" s="102" t="s">
        <v>17</v>
      </c>
      <c r="I3" s="102" t="s">
        <v>17</v>
      </c>
      <c r="J3" s="72">
        <v>1.589216634429401</v>
      </c>
      <c r="K3" s="216">
        <v>1.5215871713643179</v>
      </c>
    </row>
    <row r="4" spans="1:15" ht="15.75" thickBot="1" x14ac:dyDescent="0.3">
      <c r="A4" s="71" t="s">
        <v>61</v>
      </c>
      <c r="B4" s="102" t="s">
        <v>17</v>
      </c>
      <c r="C4" s="102" t="s">
        <v>17</v>
      </c>
      <c r="D4" s="102" t="s">
        <v>17</v>
      </c>
      <c r="E4" s="102" t="s">
        <v>17</v>
      </c>
      <c r="F4" s="102" t="s">
        <v>17</v>
      </c>
      <c r="G4" s="102" t="s">
        <v>17</v>
      </c>
      <c r="H4" s="102" t="s">
        <v>17</v>
      </c>
      <c r="I4" s="102" t="s">
        <v>17</v>
      </c>
      <c r="J4" s="72">
        <v>1.4451739788199698</v>
      </c>
      <c r="K4" s="216">
        <v>1.3646127740131586</v>
      </c>
    </row>
    <row r="5" spans="1:15" ht="15.75" thickBot="1" x14ac:dyDescent="0.3">
      <c r="A5" s="71" t="s">
        <v>62</v>
      </c>
      <c r="B5" s="102" t="s">
        <v>17</v>
      </c>
      <c r="C5" s="102" t="s">
        <v>17</v>
      </c>
      <c r="D5" s="102" t="s">
        <v>17</v>
      </c>
      <c r="E5" s="102" t="s">
        <v>17</v>
      </c>
      <c r="F5" s="102" t="s">
        <v>17</v>
      </c>
      <c r="G5" s="102" t="s">
        <v>17</v>
      </c>
      <c r="H5" s="102" t="s">
        <v>17</v>
      </c>
      <c r="I5" s="102" t="s">
        <v>17</v>
      </c>
      <c r="J5" s="72">
        <v>2.1311438474870021</v>
      </c>
      <c r="K5" s="216">
        <v>1.5543005532805432</v>
      </c>
      <c r="M5" s="99" t="s">
        <v>144</v>
      </c>
      <c r="N5" s="100"/>
    </row>
    <row r="6" spans="1:15" x14ac:dyDescent="0.25">
      <c r="A6" s="71" t="s">
        <v>63</v>
      </c>
      <c r="B6" s="102" t="s">
        <v>17</v>
      </c>
      <c r="C6" s="102" t="s">
        <v>17</v>
      </c>
      <c r="D6" s="102" t="s">
        <v>17</v>
      </c>
      <c r="E6" s="102" t="s">
        <v>17</v>
      </c>
      <c r="F6" s="102" t="s">
        <v>17</v>
      </c>
      <c r="G6" s="102" t="s">
        <v>17</v>
      </c>
      <c r="H6" s="102" t="s">
        <v>17</v>
      </c>
      <c r="I6" s="102" t="s">
        <v>17</v>
      </c>
      <c r="J6" s="72">
        <v>1.5590622335890887</v>
      </c>
      <c r="K6" s="216">
        <v>1.017939355389966</v>
      </c>
    </row>
    <row r="7" spans="1:15" x14ac:dyDescent="0.25">
      <c r="A7" s="71" t="s">
        <v>64</v>
      </c>
      <c r="B7" s="102" t="s">
        <v>17</v>
      </c>
      <c r="C7" s="102" t="s">
        <v>17</v>
      </c>
      <c r="D7" s="102" t="s">
        <v>17</v>
      </c>
      <c r="E7" s="102" t="s">
        <v>17</v>
      </c>
      <c r="F7" s="102" t="s">
        <v>17</v>
      </c>
      <c r="G7" s="102" t="s">
        <v>17</v>
      </c>
      <c r="H7" s="102" t="s">
        <v>17</v>
      </c>
      <c r="I7" s="102" t="s">
        <v>17</v>
      </c>
      <c r="J7" s="72">
        <v>1.7559047619047621</v>
      </c>
      <c r="K7" s="216">
        <v>1.664287542631921</v>
      </c>
    </row>
    <row r="8" spans="1:15" x14ac:dyDescent="0.25">
      <c r="A8" s="71" t="s">
        <v>91</v>
      </c>
      <c r="B8" s="102" t="s">
        <v>17</v>
      </c>
      <c r="C8" s="102" t="s">
        <v>17</v>
      </c>
      <c r="D8" s="102" t="s">
        <v>17</v>
      </c>
      <c r="E8" s="102" t="s">
        <v>17</v>
      </c>
      <c r="F8" s="102" t="s">
        <v>17</v>
      </c>
      <c r="G8" s="102" t="s">
        <v>17</v>
      </c>
      <c r="H8" s="102" t="s">
        <v>17</v>
      </c>
      <c r="I8" s="102" t="s">
        <v>17</v>
      </c>
      <c r="J8" s="72">
        <v>1.6035632183908042</v>
      </c>
      <c r="K8" s="216">
        <v>1.2520602285570475</v>
      </c>
    </row>
    <row r="9" spans="1:15" x14ac:dyDescent="0.25">
      <c r="A9" s="71" t="s">
        <v>66</v>
      </c>
      <c r="B9" s="102" t="s">
        <v>17</v>
      </c>
      <c r="C9" s="102" t="s">
        <v>17</v>
      </c>
      <c r="D9" s="102" t="s">
        <v>17</v>
      </c>
      <c r="E9" s="102" t="s">
        <v>17</v>
      </c>
      <c r="F9" s="102" t="s">
        <v>17</v>
      </c>
      <c r="G9" s="102" t="s">
        <v>17</v>
      </c>
      <c r="H9" s="102" t="s">
        <v>17</v>
      </c>
      <c r="I9" s="102" t="s">
        <v>17</v>
      </c>
      <c r="J9" s="72">
        <v>1.6242929292929296</v>
      </c>
      <c r="K9" s="216">
        <v>1.227198784</v>
      </c>
    </row>
    <row r="10" spans="1:15" x14ac:dyDescent="0.25">
      <c r="A10" s="71" t="s">
        <v>67</v>
      </c>
      <c r="B10" s="102" t="s">
        <v>17</v>
      </c>
      <c r="C10" s="102" t="s">
        <v>17</v>
      </c>
      <c r="D10" s="102" t="s">
        <v>17</v>
      </c>
      <c r="E10" s="102" t="s">
        <v>17</v>
      </c>
      <c r="F10" s="102" t="s">
        <v>17</v>
      </c>
      <c r="G10" s="102" t="s">
        <v>17</v>
      </c>
      <c r="H10" s="102" t="s">
        <v>17</v>
      </c>
      <c r="I10" s="102" t="s">
        <v>17</v>
      </c>
      <c r="J10" s="72">
        <v>1.8435784313725483</v>
      </c>
      <c r="K10" s="216">
        <v>1.5503601572484276</v>
      </c>
    </row>
    <row r="11" spans="1:15" x14ac:dyDescent="0.25">
      <c r="A11" s="71" t="s">
        <v>68</v>
      </c>
      <c r="B11" s="102" t="s">
        <v>17</v>
      </c>
      <c r="C11" s="102" t="s">
        <v>17</v>
      </c>
      <c r="D11" s="102" t="s">
        <v>17</v>
      </c>
      <c r="E11" s="102" t="s">
        <v>17</v>
      </c>
      <c r="F11" s="102" t="s">
        <v>17</v>
      </c>
      <c r="G11" s="102" t="s">
        <v>17</v>
      </c>
      <c r="H11" s="102" t="s">
        <v>17</v>
      </c>
      <c r="I11" s="102" t="s">
        <v>17</v>
      </c>
      <c r="J11" s="72">
        <v>2.2457052752293585</v>
      </c>
      <c r="K11" s="216">
        <v>0.97174654893008472</v>
      </c>
    </row>
    <row r="12" spans="1:15" x14ac:dyDescent="0.25">
      <c r="A12" s="71" t="s">
        <v>69</v>
      </c>
      <c r="B12" s="102" t="s">
        <v>17</v>
      </c>
      <c r="C12" s="102" t="s">
        <v>17</v>
      </c>
      <c r="D12" s="102" t="s">
        <v>17</v>
      </c>
      <c r="E12" s="102" t="s">
        <v>17</v>
      </c>
      <c r="F12" s="102" t="s">
        <v>17</v>
      </c>
      <c r="G12" s="102" t="s">
        <v>17</v>
      </c>
      <c r="H12" s="102" t="s">
        <v>17</v>
      </c>
      <c r="I12" s="102" t="s">
        <v>17</v>
      </c>
      <c r="J12" s="72">
        <v>2.2361080624736185</v>
      </c>
      <c r="K12" s="216">
        <v>1.5735418480496453</v>
      </c>
    </row>
    <row r="13" spans="1:15" x14ac:dyDescent="0.25">
      <c r="A13" s="71" t="s">
        <v>92</v>
      </c>
      <c r="B13" s="102" t="s">
        <v>17</v>
      </c>
      <c r="C13" s="102" t="s">
        <v>17</v>
      </c>
      <c r="D13" s="102" t="s">
        <v>17</v>
      </c>
      <c r="E13" s="102" t="s">
        <v>17</v>
      </c>
      <c r="F13" s="102" t="s">
        <v>17</v>
      </c>
      <c r="G13" s="102" t="s">
        <v>17</v>
      </c>
      <c r="H13" s="102" t="s">
        <v>17</v>
      </c>
      <c r="I13" s="102" t="s">
        <v>17</v>
      </c>
      <c r="J13" s="72">
        <v>2.1376718403547681</v>
      </c>
      <c r="K13" s="216">
        <v>2.204950617593199</v>
      </c>
    </row>
    <row r="14" spans="1:15" x14ac:dyDescent="0.25">
      <c r="A14" s="71" t="s">
        <v>71</v>
      </c>
      <c r="B14" s="102" t="s">
        <v>17</v>
      </c>
      <c r="C14" s="102" t="s">
        <v>17</v>
      </c>
      <c r="D14" s="102" t="s">
        <v>17</v>
      </c>
      <c r="E14" s="102" t="s">
        <v>17</v>
      </c>
      <c r="F14" s="102" t="s">
        <v>17</v>
      </c>
      <c r="G14" s="102" t="s">
        <v>17</v>
      </c>
      <c r="H14" s="102" t="s">
        <v>17</v>
      </c>
      <c r="I14" s="102" t="s">
        <v>17</v>
      </c>
      <c r="J14" s="72">
        <v>1.68216796875</v>
      </c>
      <c r="K14" s="216">
        <v>1.1342246881431759</v>
      </c>
    </row>
    <row r="15" spans="1:15" x14ac:dyDescent="0.25">
      <c r="A15" s="71" t="s">
        <v>72</v>
      </c>
      <c r="B15" s="102" t="s">
        <v>17</v>
      </c>
      <c r="C15" s="102" t="s">
        <v>17</v>
      </c>
      <c r="D15" s="102" t="s">
        <v>17</v>
      </c>
      <c r="E15" s="102" t="s">
        <v>17</v>
      </c>
      <c r="F15" s="102" t="s">
        <v>17</v>
      </c>
      <c r="G15" s="102" t="s">
        <v>17</v>
      </c>
      <c r="H15" s="102" t="s">
        <v>17</v>
      </c>
      <c r="I15" s="102" t="s">
        <v>17</v>
      </c>
      <c r="J15" s="72">
        <v>0.91868794326241143</v>
      </c>
      <c r="K15" s="216">
        <v>0.91074380196008531</v>
      </c>
    </row>
    <row r="16" spans="1:15" x14ac:dyDescent="0.25">
      <c r="A16" s="71" t="s">
        <v>73</v>
      </c>
      <c r="B16" s="102" t="s">
        <v>17</v>
      </c>
      <c r="C16" s="102" t="s">
        <v>17</v>
      </c>
      <c r="D16" s="102" t="s">
        <v>17</v>
      </c>
      <c r="E16" s="102" t="s">
        <v>17</v>
      </c>
      <c r="F16" s="102" t="s">
        <v>17</v>
      </c>
      <c r="G16" s="102" t="s">
        <v>17</v>
      </c>
      <c r="H16" s="102" t="s">
        <v>17</v>
      </c>
      <c r="I16" s="102" t="s">
        <v>17</v>
      </c>
      <c r="J16" s="72">
        <v>1.593375946969698</v>
      </c>
      <c r="K16" s="216">
        <v>1.6096968963433047</v>
      </c>
    </row>
    <row r="17" spans="1:11" x14ac:dyDescent="0.25">
      <c r="A17" s="71" t="s">
        <v>74</v>
      </c>
      <c r="B17" s="102" t="s">
        <v>17</v>
      </c>
      <c r="C17" s="102" t="s">
        <v>17</v>
      </c>
      <c r="D17" s="102" t="s">
        <v>17</v>
      </c>
      <c r="E17" s="102" t="s">
        <v>17</v>
      </c>
      <c r="F17" s="102" t="s">
        <v>17</v>
      </c>
      <c r="G17" s="102" t="s">
        <v>17</v>
      </c>
      <c r="H17" s="102" t="s">
        <v>17</v>
      </c>
      <c r="I17" s="102" t="s">
        <v>17</v>
      </c>
      <c r="J17" s="72">
        <v>1.747502420135528</v>
      </c>
      <c r="K17" s="216">
        <v>1.8744149569428237</v>
      </c>
    </row>
    <row r="18" spans="1:11" x14ac:dyDescent="0.25">
      <c r="A18" s="71" t="s">
        <v>93</v>
      </c>
      <c r="B18" s="102" t="s">
        <v>17</v>
      </c>
      <c r="C18" s="102" t="s">
        <v>17</v>
      </c>
      <c r="D18" s="102" t="s">
        <v>17</v>
      </c>
      <c r="E18" s="102" t="s">
        <v>17</v>
      </c>
      <c r="F18" s="102" t="s">
        <v>17</v>
      </c>
      <c r="G18" s="102" t="s">
        <v>17</v>
      </c>
      <c r="H18" s="102" t="s">
        <v>17</v>
      </c>
      <c r="I18" s="102" t="s">
        <v>17</v>
      </c>
      <c r="J18" s="72">
        <v>2.5623999999999998</v>
      </c>
      <c r="K18" s="216">
        <v>1.9297570621301767</v>
      </c>
    </row>
    <row r="19" spans="1:11" x14ac:dyDescent="0.25">
      <c r="A19" s="71" t="s">
        <v>14</v>
      </c>
      <c r="B19" s="102" t="s">
        <v>17</v>
      </c>
      <c r="C19" s="102" t="s">
        <v>17</v>
      </c>
      <c r="D19" s="102" t="s">
        <v>17</v>
      </c>
      <c r="E19" s="102" t="s">
        <v>17</v>
      </c>
      <c r="F19" s="102" t="s">
        <v>17</v>
      </c>
      <c r="G19" s="102" t="s">
        <v>17</v>
      </c>
      <c r="H19" s="102" t="s">
        <v>17</v>
      </c>
      <c r="I19" s="102" t="s">
        <v>17</v>
      </c>
      <c r="J19" s="72">
        <v>2.3961324224908043</v>
      </c>
      <c r="K19" s="216">
        <v>1.6865696025822792</v>
      </c>
    </row>
    <row r="20" spans="1:11" x14ac:dyDescent="0.25">
      <c r="A20" s="71" t="s">
        <v>76</v>
      </c>
      <c r="B20" s="102" t="s">
        <v>17</v>
      </c>
      <c r="C20" s="102" t="s">
        <v>17</v>
      </c>
      <c r="D20" s="102" t="s">
        <v>17</v>
      </c>
      <c r="E20" s="102" t="s">
        <v>17</v>
      </c>
      <c r="F20" s="102" t="s">
        <v>17</v>
      </c>
      <c r="G20" s="102" t="s">
        <v>17</v>
      </c>
      <c r="H20" s="102" t="s">
        <v>17</v>
      </c>
      <c r="I20" s="102" t="s">
        <v>17</v>
      </c>
      <c r="J20" s="72">
        <v>3.2515072083879422</v>
      </c>
      <c r="K20" s="216">
        <v>3.0849332390000002</v>
      </c>
    </row>
    <row r="21" spans="1:11" x14ac:dyDescent="0.25">
      <c r="A21" s="71" t="s">
        <v>77</v>
      </c>
      <c r="B21" s="102" t="s">
        <v>17</v>
      </c>
      <c r="C21" s="102" t="s">
        <v>17</v>
      </c>
      <c r="D21" s="102" t="s">
        <v>17</v>
      </c>
      <c r="E21" s="102" t="s">
        <v>17</v>
      </c>
      <c r="F21" s="102" t="s">
        <v>17</v>
      </c>
      <c r="G21" s="102" t="s">
        <v>17</v>
      </c>
      <c r="H21" s="102" t="s">
        <v>17</v>
      </c>
      <c r="I21" s="102" t="s">
        <v>17</v>
      </c>
      <c r="J21" s="72">
        <v>2.1873609706774526</v>
      </c>
      <c r="K21" s="216">
        <v>2.3199912248770884</v>
      </c>
    </row>
    <row r="22" spans="1:11" x14ac:dyDescent="0.25">
      <c r="A22" s="71" t="s">
        <v>15</v>
      </c>
      <c r="B22" s="102" t="s">
        <v>17</v>
      </c>
      <c r="C22" s="102" t="s">
        <v>17</v>
      </c>
      <c r="D22" s="102" t="s">
        <v>17</v>
      </c>
      <c r="E22" s="102" t="s">
        <v>17</v>
      </c>
      <c r="F22" s="102" t="s">
        <v>17</v>
      </c>
      <c r="G22" s="102" t="s">
        <v>17</v>
      </c>
      <c r="H22" s="102" t="s">
        <v>17</v>
      </c>
      <c r="I22" s="102" t="s">
        <v>17</v>
      </c>
      <c r="J22" s="72">
        <v>1.3034813925570221</v>
      </c>
      <c r="K22" s="216">
        <v>1.0298095613707869</v>
      </c>
    </row>
    <row r="23" spans="1:11" x14ac:dyDescent="0.25">
      <c r="A23" s="71" t="s">
        <v>78</v>
      </c>
      <c r="B23" s="102" t="s">
        <v>17</v>
      </c>
      <c r="C23" s="102" t="s">
        <v>17</v>
      </c>
      <c r="D23" s="102" t="s">
        <v>17</v>
      </c>
      <c r="E23" s="102" t="s">
        <v>17</v>
      </c>
      <c r="F23" s="102" t="s">
        <v>17</v>
      </c>
      <c r="G23" s="102" t="s">
        <v>17</v>
      </c>
      <c r="H23" s="102" t="s">
        <v>17</v>
      </c>
      <c r="I23" s="102" t="s">
        <v>17</v>
      </c>
      <c r="J23" s="72">
        <v>2.6292857142857136</v>
      </c>
      <c r="K23" s="216">
        <v>2.2161198929771899</v>
      </c>
    </row>
    <row r="24" spans="1:11" x14ac:dyDescent="0.25">
      <c r="A24" s="71" t="s">
        <v>94</v>
      </c>
      <c r="B24" s="102" t="s">
        <v>17</v>
      </c>
      <c r="C24" s="102" t="s">
        <v>17</v>
      </c>
      <c r="D24" s="102" t="s">
        <v>17</v>
      </c>
      <c r="E24" s="102" t="s">
        <v>17</v>
      </c>
      <c r="F24" s="102" t="s">
        <v>17</v>
      </c>
      <c r="G24" s="102" t="s">
        <v>17</v>
      </c>
      <c r="H24" s="102" t="s">
        <v>17</v>
      </c>
      <c r="I24" s="102" t="s">
        <v>17</v>
      </c>
      <c r="J24" s="165" t="s">
        <v>187</v>
      </c>
      <c r="K24" s="216">
        <v>1.4104343681917204</v>
      </c>
    </row>
    <row r="25" spans="1:11" x14ac:dyDescent="0.25">
      <c r="A25" s="71" t="s">
        <v>95</v>
      </c>
      <c r="B25" s="102" t="s">
        <v>17</v>
      </c>
      <c r="C25" s="102" t="s">
        <v>17</v>
      </c>
      <c r="D25" s="102" t="s">
        <v>17</v>
      </c>
      <c r="E25" s="102" t="s">
        <v>17</v>
      </c>
      <c r="F25" s="102" t="s">
        <v>17</v>
      </c>
      <c r="G25" s="102" t="s">
        <v>17</v>
      </c>
      <c r="H25" s="102" t="s">
        <v>17</v>
      </c>
      <c r="I25" s="102" t="s">
        <v>17</v>
      </c>
      <c r="J25" s="165" t="s">
        <v>187</v>
      </c>
      <c r="K25" s="216">
        <v>1.2082446808510643</v>
      </c>
    </row>
    <row r="26" spans="1:11" x14ac:dyDescent="0.25">
      <c r="A26" s="71" t="s">
        <v>96</v>
      </c>
      <c r="B26" s="102" t="s">
        <v>17</v>
      </c>
      <c r="C26" s="102" t="s">
        <v>17</v>
      </c>
      <c r="D26" s="102" t="s">
        <v>17</v>
      </c>
      <c r="E26" s="102" t="s">
        <v>17</v>
      </c>
      <c r="F26" s="102" t="s">
        <v>17</v>
      </c>
      <c r="G26" s="102" t="s">
        <v>17</v>
      </c>
      <c r="H26" s="102" t="s">
        <v>17</v>
      </c>
      <c r="I26" s="102" t="s">
        <v>17</v>
      </c>
      <c r="J26" s="165" t="s">
        <v>187</v>
      </c>
      <c r="K26" s="216">
        <v>1.2520602285570475</v>
      </c>
    </row>
    <row r="27" spans="1:11" x14ac:dyDescent="0.25">
      <c r="A27" s="71" t="s">
        <v>97</v>
      </c>
      <c r="B27" s="102" t="s">
        <v>17</v>
      </c>
      <c r="C27" s="102" t="s">
        <v>17</v>
      </c>
      <c r="D27" s="102" t="s">
        <v>17</v>
      </c>
      <c r="E27" s="102" t="s">
        <v>17</v>
      </c>
      <c r="F27" s="102" t="s">
        <v>17</v>
      </c>
      <c r="G27" s="102" t="s">
        <v>17</v>
      </c>
      <c r="H27" s="102" t="s">
        <v>17</v>
      </c>
      <c r="I27" s="102" t="s">
        <v>17</v>
      </c>
      <c r="J27" s="165" t="s">
        <v>187</v>
      </c>
      <c r="K27" s="216">
        <v>1.6430861686390523</v>
      </c>
    </row>
    <row r="28" spans="1:11" x14ac:dyDescent="0.25">
      <c r="A28" s="71" t="s">
        <v>98</v>
      </c>
      <c r="B28" s="102" t="s">
        <v>17</v>
      </c>
      <c r="C28" s="102" t="s">
        <v>17</v>
      </c>
      <c r="D28" s="102" t="s">
        <v>17</v>
      </c>
      <c r="E28" s="102" t="s">
        <v>17</v>
      </c>
      <c r="F28" s="102" t="s">
        <v>17</v>
      </c>
      <c r="G28" s="102" t="s">
        <v>17</v>
      </c>
      <c r="H28" s="102" t="s">
        <v>17</v>
      </c>
      <c r="I28" s="102" t="s">
        <v>17</v>
      </c>
      <c r="J28" s="165" t="s">
        <v>187</v>
      </c>
      <c r="K28" s="216">
        <v>1.8870988604866026</v>
      </c>
    </row>
    <row r="29" spans="1:11" x14ac:dyDescent="0.25">
      <c r="A29" s="71" t="s">
        <v>99</v>
      </c>
      <c r="B29" s="102" t="s">
        <v>17</v>
      </c>
      <c r="C29" s="102" t="s">
        <v>17</v>
      </c>
      <c r="D29" s="102" t="s">
        <v>17</v>
      </c>
      <c r="E29" s="102" t="s">
        <v>17</v>
      </c>
      <c r="F29" s="102" t="s">
        <v>17</v>
      </c>
      <c r="G29" s="102" t="s">
        <v>17</v>
      </c>
      <c r="H29" s="102" t="s">
        <v>17</v>
      </c>
      <c r="I29" s="102" t="s">
        <v>17</v>
      </c>
      <c r="J29" s="165" t="s">
        <v>187</v>
      </c>
      <c r="K29" s="216">
        <v>1.412626506024097</v>
      </c>
    </row>
    <row r="30" spans="1:11" x14ac:dyDescent="0.25">
      <c r="A30" s="71" t="s">
        <v>100</v>
      </c>
      <c r="B30" s="102" t="s">
        <v>17</v>
      </c>
      <c r="C30" s="102" t="s">
        <v>17</v>
      </c>
      <c r="D30" s="102" t="s">
        <v>17</v>
      </c>
      <c r="E30" s="102" t="s">
        <v>17</v>
      </c>
      <c r="F30" s="102" t="s">
        <v>17</v>
      </c>
      <c r="G30" s="102" t="s">
        <v>17</v>
      </c>
      <c r="H30" s="102" t="s">
        <v>17</v>
      </c>
      <c r="I30" s="102" t="s">
        <v>17</v>
      </c>
      <c r="J30" s="165" t="s">
        <v>187</v>
      </c>
      <c r="K30" s="216">
        <v>2.0115595463138005</v>
      </c>
    </row>
    <row r="31" spans="1:11" x14ac:dyDescent="0.25">
      <c r="A31" s="71" t="s">
        <v>13</v>
      </c>
      <c r="B31" s="102" t="s">
        <v>17</v>
      </c>
      <c r="C31" s="102" t="s">
        <v>17</v>
      </c>
      <c r="D31" s="102" t="s">
        <v>17</v>
      </c>
      <c r="E31" s="102" t="s">
        <v>17</v>
      </c>
      <c r="F31" s="102" t="s">
        <v>17</v>
      </c>
      <c r="G31" s="102" t="s">
        <v>17</v>
      </c>
      <c r="H31" s="102" t="s">
        <v>17</v>
      </c>
      <c r="I31" s="102" t="s">
        <v>17</v>
      </c>
      <c r="J31" s="72">
        <v>1.9771104177500431</v>
      </c>
      <c r="K31" s="216">
        <v>1.5926115822996563</v>
      </c>
    </row>
  </sheetData>
  <conditionalFormatting sqref="N1">
    <cfRule type="cellIs" dxfId="39" priority="2" operator="equal">
      <formula>FALSE</formula>
    </cfRule>
    <cfRule type="cellIs" dxfId="38" priority="3" operator="equal">
      <formula>TRUE</formula>
    </cfRule>
  </conditionalFormatting>
  <conditionalFormatting sqref="N1">
    <cfRule type="cellIs" dxfId="37" priority="1" operator="equal">
      <formula>TRUE</formula>
    </cfRule>
  </conditionalFormatting>
  <hyperlinks>
    <hyperlink ref="O1" r:id="rId1" display="..\Data files\20151030_DMFT_5YearOlds07_08_AND_11_12_InteractiveSpreadsheet_RP_V0a.xlsx"/>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L31"/>
  <sheetViews>
    <sheetView workbookViewId="0">
      <pane ySplit="1" topLeftCell="A2" activePane="bottomLeft" state="frozen"/>
      <selection activeCell="E27" sqref="E27"/>
      <selection pane="bottomLeft" activeCell="E27" sqref="E27"/>
    </sheetView>
  </sheetViews>
  <sheetFormatPr defaultRowHeight="11.25" x14ac:dyDescent="0.15"/>
  <cols>
    <col min="1" max="1" width="25" bestFit="1" customWidth="1"/>
    <col min="9" max="9" width="10.25" bestFit="1" customWidth="1"/>
  </cols>
  <sheetData>
    <row r="1" spans="1:12" ht="15" x14ac:dyDescent="0.25">
      <c r="A1" s="73" t="s">
        <v>87</v>
      </c>
      <c r="B1" s="60" t="s">
        <v>88</v>
      </c>
      <c r="C1" s="60" t="s">
        <v>12</v>
      </c>
      <c r="D1" s="60" t="s">
        <v>18</v>
      </c>
      <c r="E1" s="60" t="s">
        <v>19</v>
      </c>
      <c r="F1" s="69" t="s">
        <v>110</v>
      </c>
      <c r="G1" s="69" t="s">
        <v>111</v>
      </c>
      <c r="H1" s="69" t="s">
        <v>89</v>
      </c>
      <c r="I1" s="60" t="s">
        <v>90</v>
      </c>
      <c r="K1" s="60" t="s">
        <v>173</v>
      </c>
      <c r="L1" s="118" t="s">
        <v>195</v>
      </c>
    </row>
    <row r="2" spans="1:12" ht="15" x14ac:dyDescent="0.25">
      <c r="A2" s="74" t="s">
        <v>59</v>
      </c>
      <c r="B2" s="182">
        <v>83</v>
      </c>
      <c r="C2" s="182">
        <v>206.15996025832092</v>
      </c>
      <c r="D2" s="182">
        <v>164.20516641828115</v>
      </c>
      <c r="E2" s="182">
        <v>255.56631892697467</v>
      </c>
      <c r="F2" s="182">
        <v>631</v>
      </c>
      <c r="G2" s="182">
        <v>159.32734067265932</v>
      </c>
      <c r="H2" s="182">
        <v>176.72717039538483</v>
      </c>
      <c r="I2" s="181" t="s">
        <v>20</v>
      </c>
    </row>
    <row r="3" spans="1:12" ht="15" x14ac:dyDescent="0.25">
      <c r="A3" s="74" t="s">
        <v>60</v>
      </c>
      <c r="B3" s="182">
        <v>114</v>
      </c>
      <c r="C3" s="182">
        <v>173.09444275736411</v>
      </c>
      <c r="D3" s="182">
        <v>142.777598885543</v>
      </c>
      <c r="E3" s="182">
        <v>207.98520859055063</v>
      </c>
      <c r="F3" s="182">
        <v>631</v>
      </c>
      <c r="G3" s="182">
        <v>159.32734067265932</v>
      </c>
      <c r="H3" s="182">
        <v>176.72717039538483</v>
      </c>
      <c r="I3" s="181" t="s">
        <v>20</v>
      </c>
    </row>
    <row r="4" spans="1:12" ht="15" x14ac:dyDescent="0.25">
      <c r="A4" s="74" t="s">
        <v>61</v>
      </c>
      <c r="B4" s="182">
        <v>100</v>
      </c>
      <c r="C4" s="182">
        <v>170.53206002728513</v>
      </c>
      <c r="D4" s="182">
        <v>138.75170532060028</v>
      </c>
      <c r="E4" s="182">
        <v>207.41302864938606</v>
      </c>
      <c r="F4" s="182">
        <v>631</v>
      </c>
      <c r="G4" s="182">
        <v>159.32734067265932</v>
      </c>
      <c r="H4" s="182">
        <v>176.72717039538483</v>
      </c>
      <c r="I4" s="181" t="s">
        <v>20</v>
      </c>
    </row>
    <row r="5" spans="1:12" ht="15" x14ac:dyDescent="0.25">
      <c r="A5" s="74" t="s">
        <v>62</v>
      </c>
      <c r="B5" s="182">
        <v>126</v>
      </c>
      <c r="C5" s="182">
        <v>229.67553773240977</v>
      </c>
      <c r="D5" s="182">
        <v>191.32237434518632</v>
      </c>
      <c r="E5" s="182">
        <v>273.51162638057946</v>
      </c>
      <c r="F5" s="182">
        <v>631</v>
      </c>
      <c r="G5" s="182">
        <v>159.32734067265932</v>
      </c>
      <c r="H5" s="182">
        <v>176.72717039538483</v>
      </c>
      <c r="I5" s="181" t="s">
        <v>55</v>
      </c>
    </row>
    <row r="6" spans="1:12" ht="15" x14ac:dyDescent="0.25">
      <c r="A6" s="74" t="s">
        <v>63</v>
      </c>
      <c r="B6" s="182">
        <v>112</v>
      </c>
      <c r="C6" s="182">
        <v>125.91343451377179</v>
      </c>
      <c r="D6" s="182">
        <v>103.67364780354538</v>
      </c>
      <c r="E6" s="182">
        <v>151.54073726021352</v>
      </c>
      <c r="F6" s="182">
        <v>631</v>
      </c>
      <c r="G6" s="182">
        <v>159.32734067265932</v>
      </c>
      <c r="H6" s="182">
        <v>176.72717039538483</v>
      </c>
      <c r="I6" s="181" t="s">
        <v>56</v>
      </c>
    </row>
    <row r="7" spans="1:12" ht="15" x14ac:dyDescent="0.25">
      <c r="A7" s="74" t="s">
        <v>64</v>
      </c>
      <c r="B7" s="182">
        <v>96</v>
      </c>
      <c r="C7" s="182">
        <v>109.75191494226593</v>
      </c>
      <c r="D7" s="182">
        <v>88.899051103235408</v>
      </c>
      <c r="E7" s="182">
        <v>134.0253801303304</v>
      </c>
      <c r="F7" s="182">
        <v>631</v>
      </c>
      <c r="G7" s="182">
        <v>159.32734067265932</v>
      </c>
      <c r="H7" s="182">
        <v>176.72717039538483</v>
      </c>
      <c r="I7" s="181" t="s">
        <v>56</v>
      </c>
    </row>
    <row r="8" spans="1:12" ht="15" x14ac:dyDescent="0.25">
      <c r="A8" s="74" t="s">
        <v>91</v>
      </c>
      <c r="B8" s="182">
        <v>91</v>
      </c>
      <c r="C8" s="182">
        <v>142.61087603823853</v>
      </c>
      <c r="D8" s="182">
        <v>114.82212819307318</v>
      </c>
      <c r="E8" s="182">
        <v>175.09481272527816</v>
      </c>
      <c r="F8" s="183">
        <v>91</v>
      </c>
      <c r="G8" s="183">
        <v>142.61087603823853</v>
      </c>
      <c r="H8" s="182">
        <v>176.72717039538483</v>
      </c>
      <c r="I8" s="181" t="s">
        <v>56</v>
      </c>
    </row>
    <row r="9" spans="1:12" ht="15" x14ac:dyDescent="0.25">
      <c r="A9" s="74" t="s">
        <v>66</v>
      </c>
      <c r="B9" s="182">
        <v>88</v>
      </c>
      <c r="C9" s="182">
        <v>260.66350710900474</v>
      </c>
      <c r="D9" s="182">
        <v>209.06101895734594</v>
      </c>
      <c r="E9" s="182">
        <v>321.14336492890999</v>
      </c>
      <c r="F9" s="183">
        <v>359</v>
      </c>
      <c r="G9" s="183">
        <v>178.97203250411286</v>
      </c>
      <c r="H9" s="182">
        <v>176.72717039538483</v>
      </c>
      <c r="I9" s="181" t="s">
        <v>55</v>
      </c>
    </row>
    <row r="10" spans="1:12" ht="15" x14ac:dyDescent="0.25">
      <c r="A10" s="74" t="s">
        <v>67</v>
      </c>
      <c r="B10" s="182">
        <v>108</v>
      </c>
      <c r="C10" s="182">
        <v>164.08386508659981</v>
      </c>
      <c r="D10" s="182">
        <v>134.59660058187481</v>
      </c>
      <c r="E10" s="182">
        <v>198.15162679651274</v>
      </c>
      <c r="F10" s="183">
        <v>359</v>
      </c>
      <c r="G10" s="183">
        <v>178.97203250411286</v>
      </c>
      <c r="H10" s="182">
        <v>176.72717039538483</v>
      </c>
      <c r="I10" s="181" t="s">
        <v>20</v>
      </c>
    </row>
    <row r="11" spans="1:12" ht="15" x14ac:dyDescent="0.25">
      <c r="A11" s="74" t="s">
        <v>68</v>
      </c>
      <c r="B11" s="182">
        <v>163</v>
      </c>
      <c r="C11" s="182">
        <v>161.37016137016138</v>
      </c>
      <c r="D11" s="182">
        <v>137.54756473991159</v>
      </c>
      <c r="E11" s="182">
        <v>188.16022870085811</v>
      </c>
      <c r="F11" s="183">
        <v>359</v>
      </c>
      <c r="G11" s="183">
        <v>178.97203250411286</v>
      </c>
      <c r="H11" s="182">
        <v>176.72717039538483</v>
      </c>
      <c r="I11" s="181" t="s">
        <v>20</v>
      </c>
    </row>
    <row r="12" spans="1:12" ht="15" x14ac:dyDescent="0.25">
      <c r="A12" s="74" t="s">
        <v>69</v>
      </c>
      <c r="B12" s="182">
        <v>276</v>
      </c>
      <c r="C12" s="182">
        <v>209.17014020462295</v>
      </c>
      <c r="D12" s="182">
        <v>185.22048841027745</v>
      </c>
      <c r="E12" s="182">
        <v>235.37802294437495</v>
      </c>
      <c r="F12" s="183">
        <v>591</v>
      </c>
      <c r="G12" s="183">
        <v>203.24644060801981</v>
      </c>
      <c r="H12" s="182">
        <v>176.72717039538483</v>
      </c>
      <c r="I12" s="181" t="s">
        <v>55</v>
      </c>
    </row>
    <row r="13" spans="1:12" ht="15" x14ac:dyDescent="0.25">
      <c r="A13" s="74" t="s">
        <v>92</v>
      </c>
      <c r="B13" s="182">
        <v>159</v>
      </c>
      <c r="C13" s="182">
        <v>206.22568093385215</v>
      </c>
      <c r="D13" s="182">
        <v>175.41600568440953</v>
      </c>
      <c r="E13" s="182">
        <v>240.92432795813247</v>
      </c>
      <c r="F13" s="183">
        <v>591</v>
      </c>
      <c r="G13" s="183">
        <v>203.24644060801981</v>
      </c>
      <c r="H13" s="182">
        <v>176.72717039538483</v>
      </c>
      <c r="I13" s="181" t="s">
        <v>20</v>
      </c>
    </row>
    <row r="14" spans="1:12" ht="15" x14ac:dyDescent="0.25">
      <c r="A14" s="74" t="s">
        <v>71</v>
      </c>
      <c r="B14" s="182">
        <v>156</v>
      </c>
      <c r="C14" s="182">
        <v>190.87238468126759</v>
      </c>
      <c r="D14" s="182">
        <v>162.09471166802678</v>
      </c>
      <c r="E14" s="182">
        <v>223.3196251178731</v>
      </c>
      <c r="F14" s="183">
        <v>591</v>
      </c>
      <c r="G14" s="183">
        <v>203.24644060801981</v>
      </c>
      <c r="H14" s="182">
        <v>176.72717039538483</v>
      </c>
      <c r="I14" s="181" t="s">
        <v>20</v>
      </c>
    </row>
    <row r="15" spans="1:12" ht="15" x14ac:dyDescent="0.25">
      <c r="A15" s="74" t="s">
        <v>72</v>
      </c>
      <c r="B15" s="182">
        <v>95</v>
      </c>
      <c r="C15" s="182">
        <v>131.57894736842104</v>
      </c>
      <c r="D15" s="182">
        <v>106.45567867036013</v>
      </c>
      <c r="E15" s="182">
        <v>160.84903047091413</v>
      </c>
      <c r="F15" s="183">
        <v>369</v>
      </c>
      <c r="G15" s="183">
        <v>122.00767094299697</v>
      </c>
      <c r="H15" s="182">
        <v>176.72717039538483</v>
      </c>
      <c r="I15" s="181" t="s">
        <v>56</v>
      </c>
    </row>
    <row r="16" spans="1:12" ht="15" x14ac:dyDescent="0.25">
      <c r="A16" s="74" t="s">
        <v>73</v>
      </c>
      <c r="B16" s="182">
        <v>274</v>
      </c>
      <c r="C16" s="182">
        <v>119.00625434329395</v>
      </c>
      <c r="D16" s="182">
        <v>105.33210002597123</v>
      </c>
      <c r="E16" s="182">
        <v>133.97468856214516</v>
      </c>
      <c r="F16" s="183">
        <v>369</v>
      </c>
      <c r="G16" s="183">
        <v>122.00767094299697</v>
      </c>
      <c r="H16" s="182">
        <v>176.72717039538483</v>
      </c>
      <c r="I16" s="181" t="s">
        <v>56</v>
      </c>
    </row>
    <row r="17" spans="1:9" ht="15" x14ac:dyDescent="0.25">
      <c r="A17" s="74" t="s">
        <v>74</v>
      </c>
      <c r="B17" s="182">
        <v>352</v>
      </c>
      <c r="C17" s="182">
        <v>242.97646165527715</v>
      </c>
      <c r="D17" s="182">
        <v>218.25605055773059</v>
      </c>
      <c r="E17" s="182">
        <v>269.74905548905201</v>
      </c>
      <c r="F17" s="183">
        <v>429</v>
      </c>
      <c r="G17" s="183">
        <v>237.13448676137307</v>
      </c>
      <c r="H17" s="182">
        <v>176.72717039538483</v>
      </c>
      <c r="I17" s="181" t="s">
        <v>55</v>
      </c>
    </row>
    <row r="18" spans="1:9" ht="15" x14ac:dyDescent="0.25">
      <c r="A18" s="74" t="s">
        <v>93</v>
      </c>
      <c r="B18" s="182">
        <v>77</v>
      </c>
      <c r="C18" s="182">
        <v>213.65149833518313</v>
      </c>
      <c r="D18" s="182">
        <v>168.60987791342953</v>
      </c>
      <c r="E18" s="182">
        <v>267.02830188679241</v>
      </c>
      <c r="F18" s="183">
        <v>429</v>
      </c>
      <c r="G18" s="183">
        <v>237.13448676137307</v>
      </c>
      <c r="H18" s="182">
        <v>176.72717039538483</v>
      </c>
      <c r="I18" s="181" t="s">
        <v>20</v>
      </c>
    </row>
    <row r="19" spans="1:9" ht="15" x14ac:dyDescent="0.25">
      <c r="A19" s="74" t="s">
        <v>14</v>
      </c>
      <c r="B19" s="182">
        <v>204</v>
      </c>
      <c r="C19" s="182">
        <v>189.76744186046511</v>
      </c>
      <c r="D19" s="182">
        <v>164.61953540475537</v>
      </c>
      <c r="E19" s="182">
        <v>217.69612026420623</v>
      </c>
      <c r="F19" s="183">
        <v>669</v>
      </c>
      <c r="G19" s="183">
        <v>195.51113449061899</v>
      </c>
      <c r="H19" s="182">
        <v>176.72717039538483</v>
      </c>
      <c r="I19" s="181" t="s">
        <v>20</v>
      </c>
    </row>
    <row r="20" spans="1:9" ht="15" x14ac:dyDescent="0.25">
      <c r="A20" s="74" t="s">
        <v>76</v>
      </c>
      <c r="B20" s="182">
        <v>92</v>
      </c>
      <c r="C20" s="182">
        <v>230.23023023023023</v>
      </c>
      <c r="D20" s="182">
        <v>185.59809809809812</v>
      </c>
      <c r="E20" s="182">
        <v>282.35735735735733</v>
      </c>
      <c r="F20" s="183">
        <v>669</v>
      </c>
      <c r="G20" s="183">
        <v>195.51113449061899</v>
      </c>
      <c r="H20" s="182">
        <v>176.72717039538483</v>
      </c>
      <c r="I20" s="181" t="s">
        <v>55</v>
      </c>
    </row>
    <row r="21" spans="1:9" ht="15" x14ac:dyDescent="0.25">
      <c r="A21" s="74" t="s">
        <v>77</v>
      </c>
      <c r="B21" s="182">
        <v>115</v>
      </c>
      <c r="C21" s="182">
        <v>210.16081871345031</v>
      </c>
      <c r="D21" s="182">
        <v>173.504644777528</v>
      </c>
      <c r="E21" s="182">
        <v>252.32135607450155</v>
      </c>
      <c r="F21" s="183">
        <v>669</v>
      </c>
      <c r="G21" s="183">
        <v>195.51113449061899</v>
      </c>
      <c r="H21" s="182">
        <v>176.72717039538483</v>
      </c>
      <c r="I21" s="181" t="s">
        <v>20</v>
      </c>
    </row>
    <row r="22" spans="1:9" ht="15" x14ac:dyDescent="0.25">
      <c r="A22" s="74" t="s">
        <v>15</v>
      </c>
      <c r="B22" s="182">
        <v>66</v>
      </c>
      <c r="C22" s="182">
        <v>150.06821282401091</v>
      </c>
      <c r="D22" s="182">
        <v>116.06184629376989</v>
      </c>
      <c r="E22" s="182">
        <v>190.9231468849477</v>
      </c>
      <c r="F22" s="183">
        <v>669</v>
      </c>
      <c r="G22" s="183">
        <v>195.51113449061899</v>
      </c>
      <c r="H22" s="182">
        <v>176.72717039538483</v>
      </c>
      <c r="I22" s="181" t="s">
        <v>20</v>
      </c>
    </row>
    <row r="23" spans="1:9" ht="15" x14ac:dyDescent="0.25">
      <c r="A23" s="74" t="s">
        <v>78</v>
      </c>
      <c r="B23" s="182">
        <v>192</v>
      </c>
      <c r="C23" s="182">
        <v>199.95834201208081</v>
      </c>
      <c r="D23" s="182">
        <v>172.67427966811078</v>
      </c>
      <c r="E23" s="182">
        <v>230.35783193014123</v>
      </c>
      <c r="F23" s="183">
        <v>669</v>
      </c>
      <c r="G23" s="183">
        <v>195.51113449061899</v>
      </c>
      <c r="H23" s="182">
        <v>176.72717039538483</v>
      </c>
      <c r="I23" s="181" t="s">
        <v>20</v>
      </c>
    </row>
    <row r="24" spans="1:9" ht="15" x14ac:dyDescent="0.25">
      <c r="A24" s="74" t="s">
        <v>94</v>
      </c>
      <c r="B24" s="182">
        <v>631</v>
      </c>
      <c r="C24" s="182">
        <v>159.32734067265932</v>
      </c>
      <c r="D24" s="182">
        <v>147.13810771302005</v>
      </c>
      <c r="E24" s="182">
        <v>172.26392181413698</v>
      </c>
      <c r="F24" s="182">
        <v>631</v>
      </c>
      <c r="G24" s="182">
        <v>159.32734067265932</v>
      </c>
      <c r="H24" s="182">
        <v>176.72717039538483</v>
      </c>
      <c r="I24" s="181" t="s">
        <v>56</v>
      </c>
    </row>
    <row r="25" spans="1:9" ht="15" x14ac:dyDescent="0.25">
      <c r="A25" s="74" t="s">
        <v>96</v>
      </c>
      <c r="B25" s="182">
        <v>91</v>
      </c>
      <c r="C25" s="182">
        <v>142.61087603823853</v>
      </c>
      <c r="D25" s="182">
        <v>114.82212819307318</v>
      </c>
      <c r="E25" s="182">
        <v>175.09481272527816</v>
      </c>
      <c r="F25" s="182">
        <v>91</v>
      </c>
      <c r="G25" s="182">
        <v>142.61087603823853</v>
      </c>
      <c r="H25" s="182">
        <v>176.72717039538483</v>
      </c>
      <c r="I25" s="181" t="s">
        <v>56</v>
      </c>
    </row>
    <row r="26" spans="1:9" ht="15" x14ac:dyDescent="0.25">
      <c r="A26" s="74" t="s">
        <v>95</v>
      </c>
      <c r="B26" s="182">
        <v>359</v>
      </c>
      <c r="C26" s="182">
        <v>178.97203250411286</v>
      </c>
      <c r="D26" s="182">
        <v>160.93708618070042</v>
      </c>
      <c r="E26" s="182">
        <v>198.4888505327186</v>
      </c>
      <c r="F26" s="182">
        <v>359</v>
      </c>
      <c r="G26" s="182">
        <v>178.97203250411286</v>
      </c>
      <c r="H26" s="182">
        <v>176.72717039538483</v>
      </c>
      <c r="I26" s="181" t="s">
        <v>20</v>
      </c>
    </row>
    <row r="27" spans="1:9" ht="15" x14ac:dyDescent="0.25">
      <c r="A27" s="74" t="s">
        <v>97</v>
      </c>
      <c r="B27" s="182">
        <v>591</v>
      </c>
      <c r="C27" s="182">
        <v>203.24644060801981</v>
      </c>
      <c r="D27" s="182">
        <v>187.19025948755709</v>
      </c>
      <c r="E27" s="182">
        <v>220.32094994068984</v>
      </c>
      <c r="F27" s="182">
        <v>591</v>
      </c>
      <c r="G27" s="182">
        <v>203.24644060801981</v>
      </c>
      <c r="H27" s="182">
        <v>176.72717039538483</v>
      </c>
      <c r="I27" s="181" t="s">
        <v>55</v>
      </c>
    </row>
    <row r="28" spans="1:9" ht="15" x14ac:dyDescent="0.25">
      <c r="A28" s="74" t="s">
        <v>99</v>
      </c>
      <c r="B28" s="182">
        <v>369</v>
      </c>
      <c r="C28" s="182">
        <v>122.00767094299697</v>
      </c>
      <c r="D28" s="182">
        <v>109.87634885725923</v>
      </c>
      <c r="E28" s="182">
        <v>135.1215952786919</v>
      </c>
      <c r="F28" s="182">
        <v>369</v>
      </c>
      <c r="G28" s="182">
        <v>122.00767094299697</v>
      </c>
      <c r="H28" s="182">
        <v>176.72717039538483</v>
      </c>
      <c r="I28" s="181" t="s">
        <v>56</v>
      </c>
    </row>
    <row r="29" spans="1:9" ht="15" x14ac:dyDescent="0.25">
      <c r="A29" s="74" t="s">
        <v>98</v>
      </c>
      <c r="B29" s="182">
        <v>429</v>
      </c>
      <c r="C29" s="182">
        <v>237.13448676137307</v>
      </c>
      <c r="D29" s="182">
        <v>215.22539508743156</v>
      </c>
      <c r="E29" s="182">
        <v>260.68422146510545</v>
      </c>
      <c r="F29" s="182">
        <v>429</v>
      </c>
      <c r="G29" s="182">
        <v>237.13448676137307</v>
      </c>
      <c r="H29" s="182">
        <v>176.72717039538483</v>
      </c>
      <c r="I29" s="181" t="s">
        <v>55</v>
      </c>
    </row>
    <row r="30" spans="1:9" ht="15" x14ac:dyDescent="0.25">
      <c r="A30" s="74" t="s">
        <v>100</v>
      </c>
      <c r="B30" s="182">
        <v>669</v>
      </c>
      <c r="C30" s="182">
        <v>195.51113449061899</v>
      </c>
      <c r="D30" s="182">
        <v>180.97636704278446</v>
      </c>
      <c r="E30" s="182">
        <v>210.91055645968075</v>
      </c>
      <c r="F30" s="182">
        <v>669</v>
      </c>
      <c r="G30" s="182">
        <v>195.51113449061899</v>
      </c>
      <c r="H30" s="182">
        <v>176.72717039538483</v>
      </c>
      <c r="I30" s="181" t="s">
        <v>55</v>
      </c>
    </row>
    <row r="31" spans="1:9" ht="15" x14ac:dyDescent="0.25">
      <c r="A31" s="74" t="s">
        <v>13</v>
      </c>
      <c r="B31" s="182">
        <v>3140</v>
      </c>
      <c r="C31" s="182">
        <v>176.72717039538483</v>
      </c>
      <c r="D31" s="182">
        <v>170.59971421456058</v>
      </c>
      <c r="E31" s="182">
        <v>183.02000085271109</v>
      </c>
      <c r="F31" s="183">
        <v>3140</v>
      </c>
      <c r="G31" s="183">
        <v>176.72717039538483</v>
      </c>
      <c r="H31" s="182">
        <v>176.72717039538483</v>
      </c>
      <c r="I31" s="181"/>
    </row>
  </sheetData>
  <conditionalFormatting sqref="A1:I31">
    <cfRule type="cellIs" dxfId="36" priority="5" operator="equal">
      <formula>TRUE</formula>
    </cfRule>
  </conditionalFormatting>
  <conditionalFormatting sqref="K1">
    <cfRule type="cellIs" dxfId="35" priority="3" operator="equal">
      <formula>FALSE</formula>
    </cfRule>
    <cfRule type="cellIs" dxfId="34" priority="4" operator="equal">
      <formula>TRUE</formula>
    </cfRule>
  </conditionalFormatting>
  <conditionalFormatting sqref="K1">
    <cfRule type="cellIs" dxfId="33" priority="2" operator="equal">
      <formula>TRUE</formula>
    </cfRule>
  </conditionalFormatting>
  <conditionalFormatting sqref="B2:I31">
    <cfRule type="cellIs" dxfId="32" priority="1" operator="equal">
      <formula>TRUE</formula>
    </cfRule>
  </conditionalFormatting>
  <hyperlinks>
    <hyperlink ref="L1" r:id="rId1" display="\\ryt6bsrvfil0001\observatory\Health Intelligence\Information resources\Information products\Maternal&amp;ChildPathfinder\REY Wales 2015\Emergency admissions 0-4 years\20151110_EmergencyAdmissions_injuries_0to4_DH_v1a.xlsx"/>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sheetPr>
  <dimension ref="A1:O31"/>
  <sheetViews>
    <sheetView workbookViewId="0">
      <pane ySplit="1" topLeftCell="A2" activePane="bottomLeft" state="frozen"/>
      <selection activeCell="E27" sqref="E27"/>
      <selection pane="bottomLeft" activeCell="E27" sqref="E27"/>
    </sheetView>
  </sheetViews>
  <sheetFormatPr defaultRowHeight="11.25" x14ac:dyDescent="0.15"/>
  <cols>
    <col min="1" max="1" width="25" bestFit="1" customWidth="1"/>
  </cols>
  <sheetData>
    <row r="1" spans="1:15" ht="15" x14ac:dyDescent="0.25">
      <c r="A1" s="73" t="s">
        <v>87</v>
      </c>
      <c r="B1" s="51" t="s">
        <v>142</v>
      </c>
      <c r="C1" s="51" t="s">
        <v>141</v>
      </c>
      <c r="D1" s="51" t="s">
        <v>140</v>
      </c>
      <c r="E1" s="51" t="s">
        <v>139</v>
      </c>
      <c r="F1" s="51" t="s">
        <v>138</v>
      </c>
      <c r="G1" s="51" t="s">
        <v>137</v>
      </c>
      <c r="H1" s="51" t="s">
        <v>136</v>
      </c>
      <c r="I1" s="51" t="s">
        <v>135</v>
      </c>
      <c r="J1" s="51" t="s">
        <v>134</v>
      </c>
      <c r="K1" s="51" t="s">
        <v>133</v>
      </c>
      <c r="L1" s="63"/>
      <c r="M1" s="60" t="s">
        <v>173</v>
      </c>
      <c r="N1" s="118" t="s">
        <v>195</v>
      </c>
    </row>
    <row r="2" spans="1:15" ht="15" x14ac:dyDescent="0.25">
      <c r="A2" s="70" t="s">
        <v>59</v>
      </c>
      <c r="B2" s="180">
        <v>174.11491584445733</v>
      </c>
      <c r="C2" s="180">
        <v>270.73732718894007</v>
      </c>
      <c r="D2" s="180">
        <v>244.31818181818184</v>
      </c>
      <c r="E2" s="180">
        <v>245.51724137931035</v>
      </c>
      <c r="F2" s="180">
        <v>210.016155088853</v>
      </c>
      <c r="G2" s="180">
        <v>242.50325945241201</v>
      </c>
      <c r="H2" s="180">
        <v>272.07392197125256</v>
      </c>
      <c r="I2" s="180">
        <v>206.77628300946688</v>
      </c>
      <c r="J2" s="180">
        <v>199.30244145490784</v>
      </c>
      <c r="K2" s="180">
        <v>206.15996025832092</v>
      </c>
      <c r="L2" s="63"/>
      <c r="M2" s="63"/>
    </row>
    <row r="3" spans="1:15" ht="15.75" thickBot="1" x14ac:dyDescent="0.3">
      <c r="A3" s="70" t="s">
        <v>60</v>
      </c>
      <c r="B3" s="180">
        <v>190.67796610169492</v>
      </c>
      <c r="C3" s="180">
        <v>227.12418300653593</v>
      </c>
      <c r="D3" s="180">
        <v>279.24891670678863</v>
      </c>
      <c r="E3" s="180">
        <v>180.69424631478839</v>
      </c>
      <c r="F3" s="180">
        <v>171.33241548110755</v>
      </c>
      <c r="G3" s="180">
        <v>199.82238010657193</v>
      </c>
      <c r="H3" s="180">
        <v>213.45982804624964</v>
      </c>
      <c r="I3" s="180">
        <v>204.02128917800118</v>
      </c>
      <c r="J3" s="180">
        <v>212.25710014947683</v>
      </c>
      <c r="K3" s="180">
        <v>173.09444275736411</v>
      </c>
      <c r="L3" s="63"/>
      <c r="M3" s="63"/>
    </row>
    <row r="4" spans="1:15" ht="15.75" thickBot="1" x14ac:dyDescent="0.3">
      <c r="A4" s="70" t="s">
        <v>61</v>
      </c>
      <c r="B4" s="180">
        <v>211.63012392755004</v>
      </c>
      <c r="C4" s="180">
        <v>222.6379794200187</v>
      </c>
      <c r="D4" s="180">
        <v>211.22846025569763</v>
      </c>
      <c r="E4" s="180">
        <v>171.3367838657862</v>
      </c>
      <c r="F4" s="180">
        <v>217.81134726857545</v>
      </c>
      <c r="G4" s="180">
        <v>218.77691645133507</v>
      </c>
      <c r="H4" s="180">
        <v>157.31874145006839</v>
      </c>
      <c r="I4" s="180">
        <v>155.44926545951486</v>
      </c>
      <c r="J4" s="180">
        <v>161.75719393836198</v>
      </c>
      <c r="K4" s="180">
        <v>170.53206002728513</v>
      </c>
      <c r="L4" s="63"/>
      <c r="M4" s="99" t="s">
        <v>148</v>
      </c>
      <c r="N4" s="113"/>
      <c r="O4" s="112"/>
    </row>
    <row r="5" spans="1:15" ht="15" x14ac:dyDescent="0.25">
      <c r="A5" s="70" t="s">
        <v>62</v>
      </c>
      <c r="B5" s="180">
        <v>203.86935718743501</v>
      </c>
      <c r="C5" s="180">
        <v>216.76300578034682</v>
      </c>
      <c r="D5" s="180">
        <v>184.95934959349594</v>
      </c>
      <c r="E5" s="180">
        <v>188.16150529204234</v>
      </c>
      <c r="F5" s="180">
        <v>230.12956874879131</v>
      </c>
      <c r="G5" s="180">
        <v>203.80952380952382</v>
      </c>
      <c r="H5" s="180">
        <v>222.51066196921937</v>
      </c>
      <c r="I5" s="180">
        <v>191.8819188191882</v>
      </c>
      <c r="J5" s="180">
        <v>189.86175115207374</v>
      </c>
      <c r="K5" s="180">
        <v>229.67553773240977</v>
      </c>
      <c r="L5" s="63"/>
      <c r="M5" s="63"/>
    </row>
    <row r="6" spans="1:15" ht="15" x14ac:dyDescent="0.25">
      <c r="A6" s="70" t="s">
        <v>63</v>
      </c>
      <c r="B6" s="180">
        <v>202.19039595619208</v>
      </c>
      <c r="C6" s="180">
        <v>187.58320222679416</v>
      </c>
      <c r="D6" s="180">
        <v>160.19935920256319</v>
      </c>
      <c r="E6" s="180">
        <v>129.87012987012989</v>
      </c>
      <c r="F6" s="180">
        <v>150.52059755545497</v>
      </c>
      <c r="G6" s="180">
        <v>136.15231348239982</v>
      </c>
      <c r="H6" s="180">
        <v>150.34364261168386</v>
      </c>
      <c r="I6" s="180">
        <v>147.6655808903366</v>
      </c>
      <c r="J6" s="180">
        <v>134.89409141583056</v>
      </c>
      <c r="K6" s="180">
        <v>125.91343451377179</v>
      </c>
      <c r="L6" s="63"/>
      <c r="M6" s="63"/>
    </row>
    <row r="7" spans="1:15" ht="15" x14ac:dyDescent="0.25">
      <c r="A7" s="70" t="s">
        <v>64</v>
      </c>
      <c r="B7" s="180">
        <v>127.960794990471</v>
      </c>
      <c r="C7" s="180">
        <v>123.91738840772818</v>
      </c>
      <c r="D7" s="180">
        <v>108.86270491803279</v>
      </c>
      <c r="E7" s="180">
        <v>119.0768475325313</v>
      </c>
      <c r="F7" s="180">
        <v>87.153772683858634</v>
      </c>
      <c r="G7" s="180">
        <v>107.60233918128655</v>
      </c>
      <c r="H7" s="180">
        <v>102.56988277727683</v>
      </c>
      <c r="I7" s="180">
        <v>102.88526056810558</v>
      </c>
      <c r="J7" s="180">
        <v>103.23159784560144</v>
      </c>
      <c r="K7" s="180">
        <v>109.75191494226593</v>
      </c>
      <c r="L7" s="63"/>
      <c r="M7" s="63"/>
    </row>
    <row r="8" spans="1:15" ht="15" x14ac:dyDescent="0.25">
      <c r="A8" s="70" t="s">
        <v>91</v>
      </c>
      <c r="B8" s="180">
        <v>112.14658031906492</v>
      </c>
      <c r="C8" s="180">
        <v>109.97643362136685</v>
      </c>
      <c r="D8" s="180">
        <v>122.35294117647059</v>
      </c>
      <c r="E8" s="180">
        <v>140.34546576187537</v>
      </c>
      <c r="F8" s="180">
        <v>125.74758472626898</v>
      </c>
      <c r="G8" s="180">
        <v>169.72689399783982</v>
      </c>
      <c r="H8" s="180">
        <v>141.7466849565615</v>
      </c>
      <c r="I8" s="180">
        <v>145.89665653495439</v>
      </c>
      <c r="J8" s="180">
        <v>133.93552406167265</v>
      </c>
      <c r="K8" s="180">
        <v>142.61087603823853</v>
      </c>
      <c r="L8" s="63"/>
      <c r="M8" s="63"/>
    </row>
    <row r="9" spans="1:15" ht="15" x14ac:dyDescent="0.25">
      <c r="A9" s="70" t="s">
        <v>66</v>
      </c>
      <c r="B9" s="180">
        <v>150.49631764329169</v>
      </c>
      <c r="C9" s="180">
        <v>169.16070266753417</v>
      </c>
      <c r="D9" s="180">
        <v>171.71401810802374</v>
      </c>
      <c r="E9" s="180">
        <v>169.38712657838005</v>
      </c>
      <c r="F9" s="180">
        <v>210.23765996343693</v>
      </c>
      <c r="G9" s="180">
        <v>295.50827423167851</v>
      </c>
      <c r="H9" s="180">
        <v>276.80652680652679</v>
      </c>
      <c r="I9" s="180">
        <v>297.35355337496281</v>
      </c>
      <c r="J9" s="180">
        <v>294.55519190717047</v>
      </c>
      <c r="K9" s="180">
        <v>260.66350710900474</v>
      </c>
      <c r="L9" s="63"/>
      <c r="M9" s="63"/>
    </row>
    <row r="10" spans="1:15" ht="15" x14ac:dyDescent="0.25">
      <c r="A10" s="70" t="s">
        <v>67</v>
      </c>
      <c r="B10" s="180">
        <v>167.1908624399934</v>
      </c>
      <c r="C10" s="180">
        <v>219.11037891268532</v>
      </c>
      <c r="D10" s="180">
        <v>221.08298622236461</v>
      </c>
      <c r="E10" s="180">
        <v>132.35752102148865</v>
      </c>
      <c r="F10" s="180">
        <v>151.72413793103448</v>
      </c>
      <c r="G10" s="180">
        <v>172.80582082764894</v>
      </c>
      <c r="H10" s="180">
        <v>180.3009983609</v>
      </c>
      <c r="I10" s="180">
        <v>181.81818181818181</v>
      </c>
      <c r="J10" s="180">
        <v>229.91937891908032</v>
      </c>
      <c r="K10" s="180">
        <v>164.08386508659981</v>
      </c>
      <c r="L10" s="63"/>
      <c r="M10" s="63"/>
    </row>
    <row r="11" spans="1:15" ht="15" x14ac:dyDescent="0.25">
      <c r="A11" s="70" t="s">
        <v>68</v>
      </c>
      <c r="B11" s="180">
        <v>141.04372355430183</v>
      </c>
      <c r="C11" s="180">
        <v>184.24189877533328</v>
      </c>
      <c r="D11" s="180">
        <v>153.39045805564371</v>
      </c>
      <c r="E11" s="180">
        <v>134.02905668099038</v>
      </c>
      <c r="F11" s="180">
        <v>179.77982022017977</v>
      </c>
      <c r="G11" s="180">
        <v>157.96840631873627</v>
      </c>
      <c r="H11" s="180">
        <v>165.21739130434781</v>
      </c>
      <c r="I11" s="180">
        <v>141.24020508851697</v>
      </c>
      <c r="J11" s="180">
        <v>149.20977716697752</v>
      </c>
      <c r="K11" s="180">
        <v>161.37016137016138</v>
      </c>
      <c r="L11" s="63"/>
      <c r="M11" s="63"/>
    </row>
    <row r="12" spans="1:15" ht="15" x14ac:dyDescent="0.25">
      <c r="A12" s="70" t="s">
        <v>69</v>
      </c>
      <c r="B12" s="180">
        <v>199.78623694812137</v>
      </c>
      <c r="C12" s="180">
        <v>212.10637950726058</v>
      </c>
      <c r="D12" s="180">
        <v>223.70109044259141</v>
      </c>
      <c r="E12" s="180">
        <v>246.04293997805988</v>
      </c>
      <c r="F12" s="180">
        <v>233.15458148752623</v>
      </c>
      <c r="G12" s="180">
        <v>280.9637441305519</v>
      </c>
      <c r="H12" s="180">
        <v>238.45918679302966</v>
      </c>
      <c r="I12" s="180">
        <v>253.2790592492085</v>
      </c>
      <c r="J12" s="180">
        <v>234.50459960790229</v>
      </c>
      <c r="K12" s="180">
        <v>209.17014020462295</v>
      </c>
      <c r="L12" s="63"/>
      <c r="M12" s="63"/>
    </row>
    <row r="13" spans="1:15" ht="15" x14ac:dyDescent="0.25">
      <c r="A13" s="70" t="s">
        <v>92</v>
      </c>
      <c r="B13" s="180">
        <v>153.50573917853686</v>
      </c>
      <c r="C13" s="180">
        <v>168.04407713498622</v>
      </c>
      <c r="D13" s="180">
        <v>194.47424892703864</v>
      </c>
      <c r="E13" s="180">
        <v>206.35950681375729</v>
      </c>
      <c r="F13" s="180">
        <v>195.19131334022754</v>
      </c>
      <c r="G13" s="180">
        <v>202.17729393468119</v>
      </c>
      <c r="H13" s="180">
        <v>212.7659574468085</v>
      </c>
      <c r="I13" s="180">
        <v>242.6119499290231</v>
      </c>
      <c r="J13" s="180">
        <v>187.81792095995829</v>
      </c>
      <c r="K13" s="180">
        <v>206.22568093385215</v>
      </c>
      <c r="L13" s="63"/>
      <c r="M13" s="63"/>
    </row>
    <row r="14" spans="1:15" ht="15" x14ac:dyDescent="0.25">
      <c r="A14" s="70" t="s">
        <v>71</v>
      </c>
      <c r="B14" s="180">
        <v>115.32343584305409</v>
      </c>
      <c r="C14" s="180">
        <v>106.15711252653927</v>
      </c>
      <c r="D14" s="180">
        <v>98.816798855805487</v>
      </c>
      <c r="E14" s="180">
        <v>131.13911031113398</v>
      </c>
      <c r="F14" s="180">
        <v>127.33118971061093</v>
      </c>
      <c r="G14" s="180">
        <v>154.00410677618069</v>
      </c>
      <c r="H14" s="180">
        <v>173.9352858421793</v>
      </c>
      <c r="I14" s="180">
        <v>169.68184653774173</v>
      </c>
      <c r="J14" s="180">
        <v>166.08824987605354</v>
      </c>
      <c r="K14" s="180">
        <v>190.87238468126759</v>
      </c>
      <c r="L14" s="63"/>
      <c r="M14" s="63"/>
    </row>
    <row r="15" spans="1:15" ht="15" x14ac:dyDescent="0.25">
      <c r="A15" s="70" t="s">
        <v>72</v>
      </c>
      <c r="B15" s="180">
        <v>114.24219345011426</v>
      </c>
      <c r="C15" s="180">
        <v>128.32125603864733</v>
      </c>
      <c r="D15" s="180">
        <v>152.78389892757457</v>
      </c>
      <c r="E15" s="180">
        <v>185.21136717093171</v>
      </c>
      <c r="F15" s="180">
        <v>153.7183215621105</v>
      </c>
      <c r="G15" s="180">
        <v>155.51048005409061</v>
      </c>
      <c r="H15" s="180">
        <v>146.46053702196909</v>
      </c>
      <c r="I15" s="180">
        <v>125.60777957860616</v>
      </c>
      <c r="J15" s="180">
        <v>120.84592145015105</v>
      </c>
      <c r="K15" s="180">
        <v>131.57894736842104</v>
      </c>
      <c r="L15" s="63"/>
      <c r="M15" s="63"/>
    </row>
    <row r="16" spans="1:15" ht="15" x14ac:dyDescent="0.25">
      <c r="A16" s="70" t="s">
        <v>73</v>
      </c>
      <c r="B16" s="180">
        <v>148.55663721793934</v>
      </c>
      <c r="C16" s="180">
        <v>172.83815566373133</v>
      </c>
      <c r="D16" s="180">
        <v>183.16935315051288</v>
      </c>
      <c r="E16" s="180">
        <v>185.24081305697405</v>
      </c>
      <c r="F16" s="180">
        <v>161.83089150627214</v>
      </c>
      <c r="G16" s="180">
        <v>163.94952565165332</v>
      </c>
      <c r="H16" s="180">
        <v>149.44682369735904</v>
      </c>
      <c r="I16" s="180">
        <v>114.49717022202873</v>
      </c>
      <c r="J16" s="180">
        <v>143.63825724700573</v>
      </c>
      <c r="K16" s="180">
        <v>119.00625434329395</v>
      </c>
      <c r="L16" s="63"/>
      <c r="M16" s="63"/>
    </row>
    <row r="17" spans="1:13" ht="15" x14ac:dyDescent="0.25">
      <c r="A17" s="70" t="s">
        <v>74</v>
      </c>
      <c r="B17" s="180">
        <v>163.21595889375848</v>
      </c>
      <c r="C17" s="180">
        <v>232.97491039426524</v>
      </c>
      <c r="D17" s="180">
        <v>203.88705537220389</v>
      </c>
      <c r="E17" s="180">
        <v>207.12391600372678</v>
      </c>
      <c r="F17" s="180">
        <v>228.84100830868891</v>
      </c>
      <c r="G17" s="180">
        <v>232.88341842086859</v>
      </c>
      <c r="H17" s="180">
        <v>236.48648648648651</v>
      </c>
      <c r="I17" s="180">
        <v>234.56199138343706</v>
      </c>
      <c r="J17" s="180">
        <v>236.79541422137299</v>
      </c>
      <c r="K17" s="180">
        <v>242.97646165527715</v>
      </c>
      <c r="L17" s="63"/>
      <c r="M17" s="63"/>
    </row>
    <row r="18" spans="1:13" ht="15" x14ac:dyDescent="0.25">
      <c r="A18" s="70" t="s">
        <v>93</v>
      </c>
      <c r="B18" s="180">
        <v>210.42713567839198</v>
      </c>
      <c r="C18" s="180">
        <v>300.96183679801425</v>
      </c>
      <c r="D18" s="180">
        <v>273.27327327327328</v>
      </c>
      <c r="E18" s="180">
        <v>307.42459396751741</v>
      </c>
      <c r="F18" s="180">
        <v>309.48324815445767</v>
      </c>
      <c r="G18" s="180">
        <v>231.18127995489144</v>
      </c>
      <c r="H18" s="180">
        <v>212.53105161468395</v>
      </c>
      <c r="I18" s="180">
        <v>219.92940537605213</v>
      </c>
      <c r="J18" s="180">
        <v>292.66958424507658</v>
      </c>
      <c r="K18" s="180">
        <v>213.65149833518313</v>
      </c>
      <c r="L18" s="63"/>
      <c r="M18" s="63"/>
    </row>
    <row r="19" spans="1:13" ht="15" x14ac:dyDescent="0.25">
      <c r="A19" s="70" t="s">
        <v>14</v>
      </c>
      <c r="B19" s="180">
        <v>160.08642702808876</v>
      </c>
      <c r="C19" s="180">
        <v>177.75619232637203</v>
      </c>
      <c r="D19" s="180">
        <v>138.47770031515614</v>
      </c>
      <c r="E19" s="180">
        <v>161.65413533834587</v>
      </c>
      <c r="F19" s="180">
        <v>181.11254851228978</v>
      </c>
      <c r="G19" s="180">
        <v>176.25899280575538</v>
      </c>
      <c r="H19" s="180">
        <v>176.09391675560298</v>
      </c>
      <c r="I19" s="180">
        <v>159.4450950364832</v>
      </c>
      <c r="J19" s="180">
        <v>169.9274363920272</v>
      </c>
      <c r="K19" s="180">
        <v>189.76744186046511</v>
      </c>
      <c r="L19" s="63"/>
      <c r="M19" s="63"/>
    </row>
    <row r="20" spans="1:13" ht="15" x14ac:dyDescent="0.25">
      <c r="A20" s="70" t="s">
        <v>76</v>
      </c>
      <c r="B20" s="180">
        <v>250.84554678692223</v>
      </c>
      <c r="C20" s="180">
        <v>191.40083217753119</v>
      </c>
      <c r="D20" s="180">
        <v>192.82998370450844</v>
      </c>
      <c r="E20" s="180">
        <v>124.70771628994544</v>
      </c>
      <c r="F20" s="180">
        <v>155.33486121721415</v>
      </c>
      <c r="G20" s="180">
        <v>211.26760563380282</v>
      </c>
      <c r="H20" s="180">
        <v>152.46188452886778</v>
      </c>
      <c r="I20" s="180">
        <v>170.91899925687392</v>
      </c>
      <c r="J20" s="180">
        <v>228.68506089982603</v>
      </c>
      <c r="K20" s="180">
        <v>230.23023023023023</v>
      </c>
      <c r="L20" s="63"/>
      <c r="M20" s="63"/>
    </row>
    <row r="21" spans="1:13" ht="15" x14ac:dyDescent="0.25">
      <c r="A21" s="70" t="s">
        <v>77</v>
      </c>
      <c r="B21" s="180">
        <v>138.71889024887801</v>
      </c>
      <c r="C21" s="180">
        <v>160.14234875444839</v>
      </c>
      <c r="D21" s="180">
        <v>134.39813011297235</v>
      </c>
      <c r="E21" s="180">
        <v>123.05944717909881</v>
      </c>
      <c r="F21" s="180">
        <v>182.52212389380531</v>
      </c>
      <c r="G21" s="180">
        <v>197.89162197151839</v>
      </c>
      <c r="H21" s="180">
        <v>163.75139560848532</v>
      </c>
      <c r="I21" s="180">
        <v>105.10787387055134</v>
      </c>
      <c r="J21" s="180">
        <v>194.53110662506882</v>
      </c>
      <c r="K21" s="180">
        <v>210.16081871345031</v>
      </c>
      <c r="L21" s="63"/>
      <c r="M21" s="63"/>
    </row>
    <row r="22" spans="1:13" ht="15" x14ac:dyDescent="0.25">
      <c r="A22" s="70" t="s">
        <v>15</v>
      </c>
      <c r="B22" s="180">
        <v>156.59461843846492</v>
      </c>
      <c r="C22" s="180">
        <v>146.24418346997564</v>
      </c>
      <c r="D22" s="180">
        <v>127.55663074554651</v>
      </c>
      <c r="E22" s="180">
        <v>100.21786492374727</v>
      </c>
      <c r="F22" s="180">
        <v>157.3232882783071</v>
      </c>
      <c r="G22" s="180">
        <v>161.92560175054706</v>
      </c>
      <c r="H22" s="180">
        <v>176.72413793103448</v>
      </c>
      <c r="I22" s="180">
        <v>142.48136782113107</v>
      </c>
      <c r="J22" s="180">
        <v>147.15572150230616</v>
      </c>
      <c r="K22" s="180">
        <v>150.06821282401091</v>
      </c>
      <c r="L22" s="63"/>
      <c r="M22" s="63"/>
    </row>
    <row r="23" spans="1:13" ht="15" x14ac:dyDescent="0.25">
      <c r="A23" s="70" t="s">
        <v>78</v>
      </c>
      <c r="B23" s="180">
        <v>140.12587578672367</v>
      </c>
      <c r="C23" s="180">
        <v>134.3230823612584</v>
      </c>
      <c r="D23" s="180">
        <v>138.95375992526857</v>
      </c>
      <c r="E23" s="180">
        <v>106.98198198198199</v>
      </c>
      <c r="F23" s="180">
        <v>185.612300933553</v>
      </c>
      <c r="G23" s="180">
        <v>188.59837119588514</v>
      </c>
      <c r="H23" s="180">
        <v>186.57494267250365</v>
      </c>
      <c r="I23" s="180">
        <v>150.32948929159801</v>
      </c>
      <c r="J23" s="180">
        <v>181.79940088833797</v>
      </c>
      <c r="K23" s="180">
        <v>199.95834201208081</v>
      </c>
      <c r="L23" s="63"/>
      <c r="M23" s="63"/>
    </row>
    <row r="24" spans="1:13" ht="15" x14ac:dyDescent="0.25">
      <c r="A24" s="70" t="s">
        <v>94</v>
      </c>
      <c r="B24" s="180">
        <v>183.62662586074981</v>
      </c>
      <c r="C24" s="180">
        <v>198.31781484711243</v>
      </c>
      <c r="D24" s="180">
        <v>188.68963997465775</v>
      </c>
      <c r="E24" s="180">
        <v>161.39358693912394</v>
      </c>
      <c r="F24" s="180">
        <v>166.72319774571449</v>
      </c>
      <c r="G24" s="180">
        <v>172.5720112159062</v>
      </c>
      <c r="H24" s="180">
        <v>172.96029151171788</v>
      </c>
      <c r="I24" s="180">
        <v>160.18306636155606</v>
      </c>
      <c r="J24" s="180">
        <v>158.71025975328453</v>
      </c>
      <c r="K24" s="180">
        <v>159.32734067265932</v>
      </c>
      <c r="L24" s="63"/>
      <c r="M24" s="63"/>
    </row>
    <row r="25" spans="1:13" ht="15" x14ac:dyDescent="0.25">
      <c r="A25" s="70" t="s">
        <v>95</v>
      </c>
      <c r="B25" s="180">
        <v>151.24313149447801</v>
      </c>
      <c r="C25" s="180">
        <v>193.23934461923685</v>
      </c>
      <c r="D25" s="180">
        <v>178.85490528098211</v>
      </c>
      <c r="E25" s="180">
        <v>139.38178264671089</v>
      </c>
      <c r="F25" s="180">
        <v>175.56322305662675</v>
      </c>
      <c r="G25" s="180">
        <v>186.15823449932441</v>
      </c>
      <c r="H25" s="180">
        <v>188.84497145366711</v>
      </c>
      <c r="I25" s="180">
        <v>180.31189083820661</v>
      </c>
      <c r="J25" s="180">
        <v>200.03951397806975</v>
      </c>
      <c r="K25" s="180">
        <v>178.97203250411286</v>
      </c>
      <c r="L25" s="63"/>
      <c r="M25" s="63"/>
    </row>
    <row r="26" spans="1:13" ht="15" x14ac:dyDescent="0.25">
      <c r="A26" s="70" t="s">
        <v>96</v>
      </c>
      <c r="B26" s="180">
        <v>112.14658031906492</v>
      </c>
      <c r="C26" s="180">
        <v>109.97643362136685</v>
      </c>
      <c r="D26" s="180">
        <v>122.35294117647059</v>
      </c>
      <c r="E26" s="180">
        <v>140.34546576187537</v>
      </c>
      <c r="F26" s="180">
        <v>125.74758472626898</v>
      </c>
      <c r="G26" s="180">
        <v>169.72689399783982</v>
      </c>
      <c r="H26" s="180">
        <v>141.7466849565615</v>
      </c>
      <c r="I26" s="180">
        <v>145.89665653495439</v>
      </c>
      <c r="J26" s="180">
        <v>133.93552406167265</v>
      </c>
      <c r="K26" s="180">
        <v>142.61087603823853</v>
      </c>
      <c r="L26" s="63"/>
      <c r="M26" s="63"/>
    </row>
    <row r="27" spans="1:13" ht="15" x14ac:dyDescent="0.25">
      <c r="A27" s="70" t="s">
        <v>97</v>
      </c>
      <c r="B27" s="180">
        <v>163.70925829682977</v>
      </c>
      <c r="C27" s="180">
        <v>170.76957196717677</v>
      </c>
      <c r="D27" s="180">
        <v>181.03479488757739</v>
      </c>
      <c r="E27" s="180">
        <v>203.57585413347496</v>
      </c>
      <c r="F27" s="180">
        <v>193.81210797096344</v>
      </c>
      <c r="G27" s="180">
        <v>224.92017263763643</v>
      </c>
      <c r="H27" s="180">
        <v>213.90561546001962</v>
      </c>
      <c r="I27" s="180">
        <v>227.35101619014813</v>
      </c>
      <c r="J27" s="180">
        <v>203.12446115115355</v>
      </c>
      <c r="K27" s="180">
        <v>203.24644060801981</v>
      </c>
      <c r="L27" s="63"/>
      <c r="M27" s="63"/>
    </row>
    <row r="28" spans="1:13" ht="15" x14ac:dyDescent="0.25">
      <c r="A28" s="70" t="s">
        <v>98</v>
      </c>
      <c r="B28" s="180">
        <v>172.37178706297968</v>
      </c>
      <c r="C28" s="180">
        <v>246.16310562744511</v>
      </c>
      <c r="D28" s="180">
        <v>217.50663129973475</v>
      </c>
      <c r="E28" s="180">
        <v>226.99844836503647</v>
      </c>
      <c r="F28" s="180">
        <v>244.8657187993681</v>
      </c>
      <c r="G28" s="180">
        <v>232.54510814748403</v>
      </c>
      <c r="H28" s="180">
        <v>231.69857119214433</v>
      </c>
      <c r="I28" s="180">
        <v>231.6180487271933</v>
      </c>
      <c r="J28" s="180">
        <v>247.95193883123977</v>
      </c>
      <c r="K28" s="180">
        <v>237.13448676137307</v>
      </c>
      <c r="L28" s="63"/>
      <c r="M28" s="63"/>
    </row>
    <row r="29" spans="1:13" ht="15" x14ac:dyDescent="0.25">
      <c r="A29" s="70" t="s">
        <v>99</v>
      </c>
      <c r="B29" s="180">
        <v>139.29980276134123</v>
      </c>
      <c r="C29" s="180">
        <v>160.99891596739872</v>
      </c>
      <c r="D29" s="180">
        <v>175.18811499131778</v>
      </c>
      <c r="E29" s="180">
        <v>185.23311272969275</v>
      </c>
      <c r="F29" s="180">
        <v>159.74668232112995</v>
      </c>
      <c r="G29" s="180">
        <v>161.80562712563125</v>
      </c>
      <c r="H29" s="180">
        <v>148.70762000671365</v>
      </c>
      <c r="I29" s="180">
        <v>117.20550470797392</v>
      </c>
      <c r="J29" s="180">
        <v>138.16527072479062</v>
      </c>
      <c r="K29" s="180">
        <v>122.00767094299697</v>
      </c>
      <c r="L29" s="63"/>
      <c r="M29" s="63"/>
    </row>
    <row r="30" spans="1:13" ht="15" x14ac:dyDescent="0.25">
      <c r="A30" s="70" t="s">
        <v>116</v>
      </c>
      <c r="B30" s="180">
        <v>161.14224206160762</v>
      </c>
      <c r="C30" s="180">
        <v>160.52318668252082</v>
      </c>
      <c r="D30" s="180">
        <v>142.60139514784865</v>
      </c>
      <c r="E30" s="180">
        <v>128.15498932041757</v>
      </c>
      <c r="F30" s="180">
        <v>176.37832558965405</v>
      </c>
      <c r="G30" s="180">
        <v>185.14750762970499</v>
      </c>
      <c r="H30" s="180">
        <v>174.44696295871231</v>
      </c>
      <c r="I30" s="180">
        <v>147.55274867231233</v>
      </c>
      <c r="J30" s="180">
        <v>180.96146619258232</v>
      </c>
      <c r="K30" s="180">
        <v>195.51113449061899</v>
      </c>
      <c r="L30" s="63"/>
      <c r="M30" s="63"/>
    </row>
    <row r="31" spans="1:13" ht="15" x14ac:dyDescent="0.25">
      <c r="A31" s="74" t="s">
        <v>13</v>
      </c>
      <c r="B31" s="180">
        <v>161.2882973380211</v>
      </c>
      <c r="C31" s="180">
        <v>181.25967702821183</v>
      </c>
      <c r="D31" s="180">
        <v>175.53033020617366</v>
      </c>
      <c r="E31" s="180">
        <v>169.12020880204551</v>
      </c>
      <c r="F31" s="180">
        <v>179.42001437214586</v>
      </c>
      <c r="G31" s="180">
        <v>189.28756557848627</v>
      </c>
      <c r="H31" s="180">
        <v>182.39892409851223</v>
      </c>
      <c r="I31" s="180">
        <v>170.36513964492437</v>
      </c>
      <c r="J31" s="180">
        <v>179.66516945692121</v>
      </c>
      <c r="K31" s="180">
        <v>176.72717039538483</v>
      </c>
      <c r="L31" s="63"/>
      <c r="M31" s="63"/>
    </row>
  </sheetData>
  <conditionalFormatting sqref="A1:M31">
    <cfRule type="cellIs" dxfId="31" priority="5" operator="equal">
      <formula>TRUE</formula>
    </cfRule>
  </conditionalFormatting>
  <conditionalFormatting sqref="M1">
    <cfRule type="cellIs" dxfId="30" priority="3" operator="equal">
      <formula>FALSE</formula>
    </cfRule>
    <cfRule type="cellIs" dxfId="29" priority="4" operator="equal">
      <formula>TRUE</formula>
    </cfRule>
  </conditionalFormatting>
  <conditionalFormatting sqref="M1">
    <cfRule type="cellIs" dxfId="28" priority="2" operator="equal">
      <formula>TRUE</formula>
    </cfRule>
  </conditionalFormatting>
  <conditionalFormatting sqref="B2:K31">
    <cfRule type="cellIs" dxfId="27" priority="1" operator="equal">
      <formula>TRUE</formula>
    </cfRule>
  </conditionalFormatting>
  <hyperlinks>
    <hyperlink ref="N1" r:id="rId1" display="\\ryt6bsrvfil0001\observatory\Health Intelligence\Information resources\Information products\Maternal&amp;ChildPathfinder\REY Wales 2015\Emergency admissions 0-4 years\20151110_EmergencyAdmissions_injuries_0to4_DH_v1a.xlsx"/>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sheetPr>
  <dimension ref="A1:L31"/>
  <sheetViews>
    <sheetView workbookViewId="0">
      <pane ySplit="1" topLeftCell="A2" activePane="bottomLeft" state="frozen"/>
      <selection activeCell="J35" sqref="J35"/>
      <selection pane="bottomLeft" activeCell="B26" sqref="B26"/>
    </sheetView>
  </sheetViews>
  <sheetFormatPr defaultRowHeight="15" x14ac:dyDescent="0.25"/>
  <cols>
    <col min="1" max="1" width="25.125" style="70" bestFit="1" customWidth="1"/>
    <col min="2" max="2" width="8.75" style="70" bestFit="1" customWidth="1"/>
    <col min="3" max="3" width="9.875" style="70" bestFit="1" customWidth="1"/>
    <col min="4" max="5" width="8.375" style="70" bestFit="1" customWidth="1"/>
    <col min="6" max="7" width="9" style="70"/>
    <col min="8" max="8" width="9.375" style="70" bestFit="1" customWidth="1"/>
    <col min="9" max="9" width="10.125" style="70" bestFit="1" customWidth="1"/>
    <col min="10" max="16384" width="9" style="70"/>
  </cols>
  <sheetData>
    <row r="1" spans="1:12" x14ac:dyDescent="0.25">
      <c r="A1" s="65" t="s">
        <v>87</v>
      </c>
      <c r="B1" s="65" t="s">
        <v>88</v>
      </c>
      <c r="C1" s="65" t="s">
        <v>12</v>
      </c>
      <c r="D1" s="65" t="s">
        <v>18</v>
      </c>
      <c r="E1" s="65" t="s">
        <v>19</v>
      </c>
      <c r="F1" s="69" t="s">
        <v>110</v>
      </c>
      <c r="G1" s="69" t="s">
        <v>111</v>
      </c>
      <c r="H1" s="69" t="s">
        <v>89</v>
      </c>
      <c r="I1" s="65" t="s">
        <v>90</v>
      </c>
      <c r="J1" s="65"/>
      <c r="K1" s="60" t="s">
        <v>173</v>
      </c>
      <c r="L1" s="118" t="s">
        <v>180</v>
      </c>
    </row>
    <row r="2" spans="1:12" x14ac:dyDescent="0.25">
      <c r="A2" s="70" t="s">
        <v>59</v>
      </c>
      <c r="B2" s="64">
        <v>4</v>
      </c>
      <c r="C2" s="64">
        <v>5.2219321148825104</v>
      </c>
      <c r="D2" s="64">
        <v>3.7306788511749351</v>
      </c>
      <c r="E2" s="64">
        <v>7.110835509138381</v>
      </c>
      <c r="F2" s="163">
        <v>34.4</v>
      </c>
      <c r="G2" s="163">
        <v>4.5307869608165996</v>
      </c>
      <c r="H2" s="164">
        <v>4.1476349501965206</v>
      </c>
      <c r="I2" s="70" t="s">
        <v>20</v>
      </c>
    </row>
    <row r="3" spans="1:12" x14ac:dyDescent="0.25">
      <c r="A3" s="70" t="s">
        <v>60</v>
      </c>
      <c r="B3" s="64">
        <v>4.7</v>
      </c>
      <c r="C3" s="64">
        <v>3.67618302698475</v>
      </c>
      <c r="D3" s="64">
        <v>2.7011341415721546</v>
      </c>
      <c r="E3" s="64">
        <v>4.8885412592882282</v>
      </c>
      <c r="F3" s="163">
        <v>34.4</v>
      </c>
      <c r="G3" s="163">
        <v>4.5307869608165996</v>
      </c>
      <c r="H3" s="164">
        <v>4.1476349501965206</v>
      </c>
      <c r="I3" s="70" t="s">
        <v>20</v>
      </c>
    </row>
    <row r="4" spans="1:12" x14ac:dyDescent="0.25">
      <c r="A4" s="70" t="s">
        <v>61</v>
      </c>
      <c r="B4" s="64">
        <v>5.5</v>
      </c>
      <c r="C4" s="64">
        <v>4.8659647881093502</v>
      </c>
      <c r="D4" s="64">
        <v>3.6657524551004155</v>
      </c>
      <c r="E4" s="64">
        <v>6.3337167123772451</v>
      </c>
      <c r="F4" s="163">
        <v>34.4</v>
      </c>
      <c r="G4" s="163">
        <v>4.5307869608165996</v>
      </c>
      <c r="H4" s="164">
        <v>4.1476349501965206</v>
      </c>
      <c r="I4" s="70" t="s">
        <v>20</v>
      </c>
    </row>
    <row r="5" spans="1:12" x14ac:dyDescent="0.25">
      <c r="A5" s="70" t="s">
        <v>62</v>
      </c>
      <c r="B5" s="64">
        <v>5</v>
      </c>
      <c r="C5" s="64">
        <v>4.7805717563820602</v>
      </c>
      <c r="D5" s="64">
        <v>3.5482359690218948</v>
      </c>
      <c r="E5" s="64">
        <v>6.3026101921789843</v>
      </c>
      <c r="F5" s="163">
        <v>34.4</v>
      </c>
      <c r="G5" s="163">
        <v>4.5307869608165996</v>
      </c>
      <c r="H5" s="164">
        <v>4.1476349501965206</v>
      </c>
      <c r="I5" s="70" t="s">
        <v>20</v>
      </c>
    </row>
    <row r="6" spans="1:12" x14ac:dyDescent="0.25">
      <c r="A6" s="70" t="s">
        <v>63</v>
      </c>
      <c r="B6" s="64">
        <v>7.8</v>
      </c>
      <c r="C6" s="64">
        <v>4.5675469930315602</v>
      </c>
      <c r="D6" s="64">
        <v>3.6104702231071029</v>
      </c>
      <c r="E6" s="64">
        <v>5.7005328804825206</v>
      </c>
      <c r="F6" s="163">
        <v>34.4</v>
      </c>
      <c r="G6" s="163">
        <v>4.5307869608165996</v>
      </c>
      <c r="H6" s="164">
        <v>4.1476349501965206</v>
      </c>
      <c r="I6" s="70" t="s">
        <v>20</v>
      </c>
    </row>
    <row r="7" spans="1:12" x14ac:dyDescent="0.25">
      <c r="A7" s="70" t="s">
        <v>64</v>
      </c>
      <c r="B7" s="64">
        <v>7.4</v>
      </c>
      <c r="C7" s="64">
        <v>4.4468481461450597</v>
      </c>
      <c r="D7" s="64">
        <v>3.4917372754041227</v>
      </c>
      <c r="E7" s="64">
        <v>5.5825971996875188</v>
      </c>
      <c r="F7" s="163">
        <v>34.4</v>
      </c>
      <c r="G7" s="163">
        <v>4.5307869608165996</v>
      </c>
      <c r="H7" s="164">
        <v>4.1476349501965206</v>
      </c>
      <c r="I7" s="70" t="s">
        <v>20</v>
      </c>
    </row>
    <row r="8" spans="1:12" x14ac:dyDescent="0.25">
      <c r="A8" s="70" t="s">
        <v>91</v>
      </c>
      <c r="B8" s="64">
        <v>4.7</v>
      </c>
      <c r="C8" s="64">
        <v>3.8192751503331701</v>
      </c>
      <c r="D8" s="64">
        <v>2.8062733625873557</v>
      </c>
      <c r="E8" s="64">
        <v>5.0788233382090038</v>
      </c>
      <c r="F8" s="163">
        <v>4.7</v>
      </c>
      <c r="G8" s="163">
        <v>3.8192751503331701</v>
      </c>
      <c r="H8" s="164">
        <v>4.1476349501965206</v>
      </c>
      <c r="I8" s="70" t="s">
        <v>20</v>
      </c>
    </row>
    <row r="9" spans="1:12" x14ac:dyDescent="0.25">
      <c r="A9" s="70" t="s">
        <v>66</v>
      </c>
      <c r="B9" s="64">
        <v>1.7</v>
      </c>
      <c r="C9" s="64">
        <v>2.6708562450903401</v>
      </c>
      <c r="D9" s="64">
        <v>1.5558523173605656</v>
      </c>
      <c r="E9" s="64">
        <v>4.2763550667714059</v>
      </c>
      <c r="F9" s="163">
        <v>14.3</v>
      </c>
      <c r="G9" s="163">
        <v>3.7801686536783898</v>
      </c>
      <c r="H9" s="164">
        <v>4.1476349501965206</v>
      </c>
      <c r="I9" s="70" t="s">
        <v>20</v>
      </c>
    </row>
    <row r="10" spans="1:12" x14ac:dyDescent="0.25">
      <c r="A10" s="70" t="s">
        <v>67</v>
      </c>
      <c r="B10" s="64">
        <v>5.3</v>
      </c>
      <c r="C10" s="64">
        <v>4.2318748003832596</v>
      </c>
      <c r="D10" s="64">
        <v>3.1699936122644523</v>
      </c>
      <c r="E10" s="64">
        <v>5.5353720855956565</v>
      </c>
      <c r="F10" s="163">
        <v>14.3</v>
      </c>
      <c r="G10" s="163">
        <v>3.7801686536783898</v>
      </c>
      <c r="H10" s="164">
        <v>4.1476349501965206</v>
      </c>
      <c r="I10" s="70" t="s">
        <v>20</v>
      </c>
    </row>
    <row r="11" spans="1:12" x14ac:dyDescent="0.25">
      <c r="A11" s="70" t="s">
        <v>68</v>
      </c>
      <c r="B11" s="64">
        <v>7.3</v>
      </c>
      <c r="C11" s="64">
        <v>3.8542766631467802</v>
      </c>
      <c r="D11" s="64">
        <v>3.0211193241816261</v>
      </c>
      <c r="E11" s="64">
        <v>4.8461985216473069</v>
      </c>
      <c r="F11" s="163">
        <v>14.3</v>
      </c>
      <c r="G11" s="163">
        <v>3.7801686536783898</v>
      </c>
      <c r="H11" s="164">
        <v>4.1476349501965206</v>
      </c>
      <c r="I11" s="70" t="s">
        <v>20</v>
      </c>
    </row>
    <row r="12" spans="1:12" x14ac:dyDescent="0.25">
      <c r="A12" s="70" t="s">
        <v>69</v>
      </c>
      <c r="B12" s="64">
        <v>9.8000000000000007</v>
      </c>
      <c r="C12" s="64">
        <v>3.7480399280988301</v>
      </c>
      <c r="D12" s="64">
        <v>3.0428347420354154</v>
      </c>
      <c r="E12" s="64">
        <v>4.5676750678854168</v>
      </c>
      <c r="F12" s="163">
        <v>21.8</v>
      </c>
      <c r="G12" s="163">
        <v>3.7994318280844199</v>
      </c>
      <c r="H12" s="164">
        <v>4.1476349501965206</v>
      </c>
      <c r="I12" s="70" t="s">
        <v>20</v>
      </c>
    </row>
    <row r="13" spans="1:12" x14ac:dyDescent="0.25">
      <c r="A13" s="70" t="s">
        <v>92</v>
      </c>
      <c r="B13" s="64">
        <v>6.5</v>
      </c>
      <c r="C13" s="64">
        <v>4.22984317043014</v>
      </c>
      <c r="D13" s="64">
        <v>3.2645278844276691</v>
      </c>
      <c r="E13" s="64">
        <v>5.3912930305199449</v>
      </c>
      <c r="F13" s="163">
        <v>21.8</v>
      </c>
      <c r="G13" s="163">
        <v>3.7994318280844199</v>
      </c>
      <c r="H13" s="164">
        <v>4.1476349501965206</v>
      </c>
      <c r="I13" s="70" t="s">
        <v>20</v>
      </c>
    </row>
    <row r="14" spans="1:12" x14ac:dyDescent="0.25">
      <c r="A14" s="70" t="s">
        <v>71</v>
      </c>
      <c r="B14" s="64">
        <v>5.5</v>
      </c>
      <c r="C14" s="64">
        <v>3.4671877954989601</v>
      </c>
      <c r="D14" s="64">
        <v>2.6119901657946163</v>
      </c>
      <c r="E14" s="64">
        <v>4.5130177141776464</v>
      </c>
      <c r="F14" s="163">
        <v>21.8</v>
      </c>
      <c r="G14" s="163">
        <v>3.7994318280844199</v>
      </c>
      <c r="H14" s="164">
        <v>4.1476349501965206</v>
      </c>
      <c r="I14" s="70" t="s">
        <v>20</v>
      </c>
    </row>
    <row r="15" spans="1:12" x14ac:dyDescent="0.25">
      <c r="A15" s="70" t="s">
        <v>72</v>
      </c>
      <c r="B15" s="64">
        <v>4.8</v>
      </c>
      <c r="C15" s="64">
        <v>3.44753285929756</v>
      </c>
      <c r="D15" s="64">
        <v>2.5419090713208359</v>
      </c>
      <c r="E15" s="64">
        <v>4.5709258062199245</v>
      </c>
      <c r="F15" s="163">
        <v>25.9</v>
      </c>
      <c r="G15" s="163">
        <v>4.3780320830304804</v>
      </c>
      <c r="H15" s="164">
        <v>4.1476349501965206</v>
      </c>
      <c r="I15" s="70" t="s">
        <v>20</v>
      </c>
    </row>
    <row r="16" spans="1:12" x14ac:dyDescent="0.25">
      <c r="A16" s="70" t="s">
        <v>73</v>
      </c>
      <c r="B16" s="64">
        <v>21.1</v>
      </c>
      <c r="C16" s="64">
        <v>4.6644265629144899</v>
      </c>
      <c r="D16" s="64">
        <v>4.0562772011049928</v>
      </c>
      <c r="E16" s="64">
        <v>5.3386336273317623</v>
      </c>
      <c r="F16" s="163">
        <v>25.9</v>
      </c>
      <c r="G16" s="163">
        <v>4.3780320830304804</v>
      </c>
      <c r="H16" s="164">
        <v>4.1476349501965206</v>
      </c>
      <c r="I16" s="70" t="s">
        <v>20</v>
      </c>
    </row>
    <row r="17" spans="1:9" x14ac:dyDescent="0.25">
      <c r="A17" s="70" t="s">
        <v>74</v>
      </c>
      <c r="B17" s="64">
        <v>12.6</v>
      </c>
      <c r="C17" s="64">
        <v>4.4017467248908302</v>
      </c>
      <c r="D17" s="64">
        <v>3.6667058363587501</v>
      </c>
      <c r="E17" s="64">
        <v>5.2418682351925199</v>
      </c>
      <c r="F17" s="163">
        <v>15.9</v>
      </c>
      <c r="G17" s="163">
        <v>4.4382414515003497</v>
      </c>
      <c r="H17" s="164">
        <v>4.1476349501965206</v>
      </c>
      <c r="I17" s="70" t="s">
        <v>20</v>
      </c>
    </row>
    <row r="18" spans="1:9" x14ac:dyDescent="0.25">
      <c r="A18" s="70" t="s">
        <v>93</v>
      </c>
      <c r="B18" s="64">
        <v>3.3</v>
      </c>
      <c r="C18" s="64">
        <v>4.5833333333333304</v>
      </c>
      <c r="D18" s="64">
        <v>3.1550000000000002</v>
      </c>
      <c r="E18" s="64">
        <v>6.4227777777777781</v>
      </c>
      <c r="F18" s="163">
        <v>15.9</v>
      </c>
      <c r="G18" s="163">
        <v>4.4382414515003497</v>
      </c>
      <c r="H18" s="164">
        <v>4.1476349501965206</v>
      </c>
      <c r="I18" s="70" t="s">
        <v>20</v>
      </c>
    </row>
    <row r="19" spans="1:9" x14ac:dyDescent="0.25">
      <c r="A19" s="70" t="s">
        <v>14</v>
      </c>
      <c r="B19" s="64">
        <v>7.4</v>
      </c>
      <c r="C19" s="64">
        <v>3.4813699661272102</v>
      </c>
      <c r="D19" s="64">
        <v>2.7336281520511854</v>
      </c>
      <c r="E19" s="64">
        <v>4.3705306736921345</v>
      </c>
      <c r="F19" s="163">
        <v>26.2</v>
      </c>
      <c r="G19" s="163">
        <v>3.9200430905500001</v>
      </c>
      <c r="H19" s="164">
        <v>4.1476349501965206</v>
      </c>
      <c r="I19" s="70" t="s">
        <v>20</v>
      </c>
    </row>
    <row r="20" spans="1:9" x14ac:dyDescent="0.25">
      <c r="A20" s="70" t="s">
        <v>76</v>
      </c>
      <c r="B20" s="64">
        <v>3.9</v>
      </c>
      <c r="C20" s="64">
        <v>4.9498667343571503</v>
      </c>
      <c r="D20" s="64">
        <v>3.5198629267673565</v>
      </c>
      <c r="E20" s="64">
        <v>6.7665947455260813</v>
      </c>
      <c r="F20" s="163">
        <v>26.2</v>
      </c>
      <c r="G20" s="163">
        <v>3.9200430905500001</v>
      </c>
      <c r="H20" s="164">
        <v>4.1476349501965206</v>
      </c>
      <c r="I20" s="70" t="s">
        <v>20</v>
      </c>
    </row>
    <row r="21" spans="1:9" x14ac:dyDescent="0.25">
      <c r="A21" s="70" t="s">
        <v>77</v>
      </c>
      <c r="B21" s="64">
        <v>4.8</v>
      </c>
      <c r="C21" s="64">
        <v>4.4905978108335702</v>
      </c>
      <c r="D21" s="64">
        <v>3.3109738984002246</v>
      </c>
      <c r="E21" s="64">
        <v>5.9538778183178964</v>
      </c>
      <c r="F21" s="163">
        <v>26.2</v>
      </c>
      <c r="G21" s="163">
        <v>3.9200430905500001</v>
      </c>
      <c r="H21" s="164">
        <v>4.1476349501965206</v>
      </c>
      <c r="I21" s="70" t="s">
        <v>20</v>
      </c>
    </row>
    <row r="22" spans="1:9" x14ac:dyDescent="0.25">
      <c r="A22" s="70" t="s">
        <v>15</v>
      </c>
      <c r="B22" s="64">
        <v>3.1</v>
      </c>
      <c r="C22" s="64">
        <v>3.7593984962406002</v>
      </c>
      <c r="D22" s="64">
        <v>2.5543293718166384</v>
      </c>
      <c r="E22" s="64">
        <v>5.3361629881154498</v>
      </c>
      <c r="F22" s="163">
        <v>26.2</v>
      </c>
      <c r="G22" s="163">
        <v>3.9200430905500001</v>
      </c>
      <c r="H22" s="164">
        <v>4.1476349501965206</v>
      </c>
      <c r="I22" s="70" t="s">
        <v>20</v>
      </c>
    </row>
    <row r="23" spans="1:9" x14ac:dyDescent="0.25">
      <c r="A23" s="70" t="s">
        <v>78</v>
      </c>
      <c r="B23" s="64">
        <v>7</v>
      </c>
      <c r="C23" s="64">
        <v>3.7301502717680899</v>
      </c>
      <c r="D23" s="64">
        <v>2.9078120004263028</v>
      </c>
      <c r="E23" s="64">
        <v>4.7128317169348826</v>
      </c>
      <c r="F23" s="163">
        <v>26.2</v>
      </c>
      <c r="G23" s="163">
        <v>3.9200430905500001</v>
      </c>
      <c r="H23" s="164">
        <v>4.1476349501965206</v>
      </c>
      <c r="I23" s="70" t="s">
        <v>20</v>
      </c>
    </row>
    <row r="24" spans="1:9" x14ac:dyDescent="0.25">
      <c r="A24" s="70" t="s">
        <v>94</v>
      </c>
      <c r="B24" s="64">
        <v>34.4</v>
      </c>
      <c r="C24" s="64">
        <v>4.5307869608165996</v>
      </c>
      <c r="D24" s="64">
        <v>4.0646403094851085</v>
      </c>
      <c r="E24" s="64">
        <v>5.0360985738185464</v>
      </c>
      <c r="F24" s="163">
        <v>34.4</v>
      </c>
      <c r="G24" s="163">
        <v>4.5307869608165996</v>
      </c>
      <c r="H24" s="164">
        <v>4.1476349501965206</v>
      </c>
      <c r="I24" s="70" t="s">
        <v>20</v>
      </c>
    </row>
    <row r="25" spans="1:9" x14ac:dyDescent="0.25">
      <c r="A25" s="70" t="s">
        <v>95</v>
      </c>
      <c r="B25" s="64">
        <v>14.3</v>
      </c>
      <c r="C25" s="64">
        <v>3.7801686536783898</v>
      </c>
      <c r="D25" s="64">
        <v>3.1859739602823565</v>
      </c>
      <c r="E25" s="64">
        <v>4.4537365513230593</v>
      </c>
      <c r="F25" s="163">
        <v>14.3</v>
      </c>
      <c r="G25" s="163">
        <v>3.7801686536783898</v>
      </c>
      <c r="H25" s="164">
        <v>4.1476349501965206</v>
      </c>
      <c r="I25" s="70" t="s">
        <v>20</v>
      </c>
    </row>
    <row r="26" spans="1:9" x14ac:dyDescent="0.25">
      <c r="A26" s="70" t="s">
        <v>96</v>
      </c>
      <c r="B26" s="64">
        <v>4.7</v>
      </c>
      <c r="C26" s="64">
        <v>3.8192751503331701</v>
      </c>
      <c r="D26" s="64">
        <v>2.8062733625873557</v>
      </c>
      <c r="E26" s="64">
        <v>5.0788233382090038</v>
      </c>
      <c r="F26" s="163">
        <v>4.7</v>
      </c>
      <c r="G26" s="163">
        <v>3.8192751503331701</v>
      </c>
      <c r="H26" s="164">
        <v>4.1476349501965206</v>
      </c>
      <c r="I26" s="70" t="s">
        <v>20</v>
      </c>
    </row>
    <row r="27" spans="1:9" x14ac:dyDescent="0.25">
      <c r="A27" s="70" t="s">
        <v>97</v>
      </c>
      <c r="B27" s="64">
        <v>21.8</v>
      </c>
      <c r="C27" s="64">
        <v>3.7994318280844199</v>
      </c>
      <c r="D27" s="64">
        <v>3.3118034543796733</v>
      </c>
      <c r="E27" s="64">
        <v>4.339121097833968</v>
      </c>
      <c r="F27" s="163">
        <v>21.8</v>
      </c>
      <c r="G27" s="163">
        <v>3.7994318280844199</v>
      </c>
      <c r="H27" s="164">
        <v>4.1476349501965206</v>
      </c>
      <c r="I27" s="70" t="s">
        <v>20</v>
      </c>
    </row>
    <row r="28" spans="1:9" x14ac:dyDescent="0.25">
      <c r="A28" s="70" t="s">
        <v>98</v>
      </c>
      <c r="B28" s="64">
        <v>15.9</v>
      </c>
      <c r="C28" s="64">
        <v>4.4382414515003497</v>
      </c>
      <c r="D28" s="64">
        <v>3.77517767990732</v>
      </c>
      <c r="E28" s="64">
        <v>5.1850008892036321</v>
      </c>
      <c r="F28" s="163">
        <v>15.9</v>
      </c>
      <c r="G28" s="163">
        <v>4.4382414515003497</v>
      </c>
      <c r="H28" s="164">
        <v>4.1476349501965206</v>
      </c>
      <c r="I28" s="70" t="s">
        <v>20</v>
      </c>
    </row>
    <row r="29" spans="1:9" x14ac:dyDescent="0.25">
      <c r="A29" s="70" t="s">
        <v>99</v>
      </c>
      <c r="B29" s="64">
        <v>25.9</v>
      </c>
      <c r="C29" s="64">
        <v>4.3780320830304804</v>
      </c>
      <c r="D29" s="64">
        <v>3.8610724521833544</v>
      </c>
      <c r="E29" s="64">
        <v>4.9453920852842392</v>
      </c>
      <c r="F29" s="163">
        <v>25.9</v>
      </c>
      <c r="G29" s="163">
        <v>4.3780320830304804</v>
      </c>
      <c r="H29" s="164">
        <v>4.1476349501965206</v>
      </c>
      <c r="I29" s="70" t="s">
        <v>20</v>
      </c>
    </row>
    <row r="30" spans="1:9" x14ac:dyDescent="0.25">
      <c r="A30" s="70" t="s">
        <v>116</v>
      </c>
      <c r="B30" s="64">
        <v>26.2</v>
      </c>
      <c r="C30" s="64">
        <v>3.9200430905500001</v>
      </c>
      <c r="D30" s="64">
        <v>3.4597376930063479</v>
      </c>
      <c r="E30" s="64">
        <v>4.424954492950576</v>
      </c>
      <c r="F30" s="163">
        <v>26.2</v>
      </c>
      <c r="G30" s="163">
        <v>3.9200430905500001</v>
      </c>
      <c r="H30" s="164">
        <v>4.1476349501965206</v>
      </c>
      <c r="I30" s="70" t="s">
        <v>20</v>
      </c>
    </row>
    <row r="31" spans="1:9" x14ac:dyDescent="0.25">
      <c r="A31" s="70" t="s">
        <v>117</v>
      </c>
      <c r="B31" s="64" t="s">
        <v>17</v>
      </c>
      <c r="C31" s="64">
        <v>4.1476349501965206</v>
      </c>
      <c r="D31" s="64" t="s">
        <v>17</v>
      </c>
      <c r="E31" s="64" t="s">
        <v>17</v>
      </c>
      <c r="F31" s="64" t="s">
        <v>17</v>
      </c>
      <c r="G31" s="64" t="s">
        <v>17</v>
      </c>
      <c r="H31" s="164">
        <f>$C$31</f>
        <v>4.1476349501965206</v>
      </c>
      <c r="I31" s="70" t="s">
        <v>17</v>
      </c>
    </row>
  </sheetData>
  <conditionalFormatting sqref="F1:H1">
    <cfRule type="cellIs" dxfId="26" priority="5" operator="equal">
      <formula>TRUE</formula>
    </cfRule>
  </conditionalFormatting>
  <conditionalFormatting sqref="F2:G30">
    <cfRule type="cellIs" dxfId="25" priority="4" operator="equal">
      <formula>TRUE</formula>
    </cfRule>
  </conditionalFormatting>
  <conditionalFormatting sqref="K1">
    <cfRule type="cellIs" dxfId="24" priority="2" operator="equal">
      <formula>FALSE</formula>
    </cfRule>
    <cfRule type="cellIs" dxfId="23" priority="3" operator="equal">
      <formula>TRUE</formula>
    </cfRule>
  </conditionalFormatting>
  <conditionalFormatting sqref="K1">
    <cfRule type="cellIs" dxfId="22" priority="1" operator="equal">
      <formula>TRUE</formula>
    </cfRule>
  </conditionalFormatting>
  <hyperlinks>
    <hyperlink ref="L1" r:id="rId1" display="..\Data files\20151124_Infantmortality_InteractiveSpreadsheet_RP_v0a.xlsx"/>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sheetPr>
  <dimension ref="A1:O31"/>
  <sheetViews>
    <sheetView workbookViewId="0">
      <pane ySplit="1" topLeftCell="A2" activePane="bottomLeft" state="frozen"/>
      <selection activeCell="J35" sqref="J35"/>
      <selection pane="bottomLeft" activeCell="J35" sqref="J35"/>
    </sheetView>
  </sheetViews>
  <sheetFormatPr defaultRowHeight="15" x14ac:dyDescent="0.25"/>
  <cols>
    <col min="1" max="1" width="25" style="70" bestFit="1" customWidth="1"/>
    <col min="2" max="2" width="6.75" style="70" bestFit="1" customWidth="1"/>
    <col min="3" max="10" width="5.875" style="70" bestFit="1" customWidth="1"/>
    <col min="11" max="11" width="9.625" style="70" bestFit="1" customWidth="1"/>
    <col min="12" max="12" width="1.875" style="70" customWidth="1"/>
    <col min="13" max="16384" width="9" style="70"/>
  </cols>
  <sheetData>
    <row r="1" spans="1:15" x14ac:dyDescent="0.25">
      <c r="A1" s="65" t="s">
        <v>87</v>
      </c>
      <c r="B1" s="51" t="s">
        <v>142</v>
      </c>
      <c r="C1" s="51" t="s">
        <v>141</v>
      </c>
      <c r="D1" s="51" t="s">
        <v>140</v>
      </c>
      <c r="E1" s="51" t="s">
        <v>139</v>
      </c>
      <c r="F1" s="51" t="s">
        <v>138</v>
      </c>
      <c r="G1" s="51" t="s">
        <v>137</v>
      </c>
      <c r="H1" s="51" t="s">
        <v>136</v>
      </c>
      <c r="I1" s="51" t="s">
        <v>135</v>
      </c>
      <c r="J1" s="51" t="s">
        <v>134</v>
      </c>
      <c r="K1" s="51" t="s">
        <v>133</v>
      </c>
      <c r="N1" s="60" t="s">
        <v>173</v>
      </c>
      <c r="O1" s="118" t="s">
        <v>180</v>
      </c>
    </row>
    <row r="2" spans="1:15" x14ac:dyDescent="0.25">
      <c r="A2" s="70" t="s">
        <v>59</v>
      </c>
      <c r="B2" s="105" t="s">
        <v>17</v>
      </c>
      <c r="C2" s="105" t="s">
        <v>17</v>
      </c>
      <c r="D2" s="105" t="s">
        <v>17</v>
      </c>
      <c r="E2" s="105" t="s">
        <v>17</v>
      </c>
      <c r="F2" s="105" t="s">
        <v>17</v>
      </c>
      <c r="G2" s="105" t="s">
        <v>17</v>
      </c>
      <c r="H2" s="105" t="s">
        <v>17</v>
      </c>
      <c r="I2" s="105" t="s">
        <v>17</v>
      </c>
      <c r="J2" s="105" t="s">
        <v>17</v>
      </c>
      <c r="K2" s="105" t="s">
        <v>17</v>
      </c>
    </row>
    <row r="3" spans="1:15" ht="15.75" thickBot="1" x14ac:dyDescent="0.3">
      <c r="A3" s="70" t="s">
        <v>60</v>
      </c>
      <c r="B3" s="105" t="s">
        <v>17</v>
      </c>
      <c r="C3" s="105" t="s">
        <v>17</v>
      </c>
      <c r="D3" s="105" t="s">
        <v>17</v>
      </c>
      <c r="E3" s="105" t="s">
        <v>17</v>
      </c>
      <c r="F3" s="105" t="s">
        <v>17</v>
      </c>
      <c r="G3" s="105" t="s">
        <v>17</v>
      </c>
      <c r="H3" s="105" t="s">
        <v>17</v>
      </c>
      <c r="I3" s="105" t="s">
        <v>17</v>
      </c>
      <c r="J3" s="105" t="s">
        <v>17</v>
      </c>
      <c r="K3" s="105" t="s">
        <v>17</v>
      </c>
    </row>
    <row r="4" spans="1:15" ht="15.75" thickBot="1" x14ac:dyDescent="0.3">
      <c r="A4" s="70" t="s">
        <v>61</v>
      </c>
      <c r="B4" s="105" t="s">
        <v>17</v>
      </c>
      <c r="C4" s="105" t="s">
        <v>17</v>
      </c>
      <c r="D4" s="105" t="s">
        <v>17</v>
      </c>
      <c r="E4" s="105" t="s">
        <v>17</v>
      </c>
      <c r="F4" s="105" t="s">
        <v>17</v>
      </c>
      <c r="G4" s="105" t="s">
        <v>17</v>
      </c>
      <c r="H4" s="105" t="s">
        <v>17</v>
      </c>
      <c r="I4" s="105" t="s">
        <v>17</v>
      </c>
      <c r="J4" s="105" t="s">
        <v>17</v>
      </c>
      <c r="K4" s="105" t="s">
        <v>17</v>
      </c>
      <c r="M4" s="99" t="s">
        <v>148</v>
      </c>
      <c r="N4" s="104"/>
      <c r="O4" s="103"/>
    </row>
    <row r="5" spans="1:15" x14ac:dyDescent="0.25">
      <c r="A5" s="70" t="s">
        <v>62</v>
      </c>
      <c r="B5" s="105" t="s">
        <v>17</v>
      </c>
      <c r="C5" s="105" t="s">
        <v>17</v>
      </c>
      <c r="D5" s="105" t="s">
        <v>17</v>
      </c>
      <c r="E5" s="105" t="s">
        <v>17</v>
      </c>
      <c r="F5" s="105" t="s">
        <v>17</v>
      </c>
      <c r="G5" s="105" t="s">
        <v>17</v>
      </c>
      <c r="H5" s="105" t="s">
        <v>17</v>
      </c>
      <c r="I5" s="105" t="s">
        <v>17</v>
      </c>
      <c r="J5" s="105" t="s">
        <v>17</v>
      </c>
      <c r="K5" s="105" t="s">
        <v>17</v>
      </c>
    </row>
    <row r="6" spans="1:15" x14ac:dyDescent="0.25">
      <c r="A6" s="70" t="s">
        <v>63</v>
      </c>
      <c r="B6" s="105" t="s">
        <v>17</v>
      </c>
      <c r="C6" s="105" t="s">
        <v>17</v>
      </c>
      <c r="D6" s="105" t="s">
        <v>17</v>
      </c>
      <c r="E6" s="105" t="s">
        <v>17</v>
      </c>
      <c r="F6" s="105" t="s">
        <v>17</v>
      </c>
      <c r="G6" s="105" t="s">
        <v>17</v>
      </c>
      <c r="H6" s="105" t="s">
        <v>17</v>
      </c>
      <c r="I6" s="105" t="s">
        <v>17</v>
      </c>
      <c r="J6" s="105" t="s">
        <v>17</v>
      </c>
      <c r="K6" s="105" t="s">
        <v>17</v>
      </c>
    </row>
    <row r="7" spans="1:15" x14ac:dyDescent="0.25">
      <c r="A7" s="70" t="s">
        <v>64</v>
      </c>
      <c r="B7" s="105" t="s">
        <v>17</v>
      </c>
      <c r="C7" s="105" t="s">
        <v>17</v>
      </c>
      <c r="D7" s="105" t="s">
        <v>17</v>
      </c>
      <c r="E7" s="105" t="s">
        <v>17</v>
      </c>
      <c r="F7" s="105" t="s">
        <v>17</v>
      </c>
      <c r="G7" s="105" t="s">
        <v>17</v>
      </c>
      <c r="H7" s="105" t="s">
        <v>17</v>
      </c>
      <c r="I7" s="105" t="s">
        <v>17</v>
      </c>
      <c r="J7" s="105" t="s">
        <v>17</v>
      </c>
      <c r="K7" s="105" t="s">
        <v>17</v>
      </c>
    </row>
    <row r="8" spans="1:15" x14ac:dyDescent="0.25">
      <c r="A8" s="70" t="s">
        <v>91</v>
      </c>
      <c r="B8" s="105" t="s">
        <v>17</v>
      </c>
      <c r="C8" s="105" t="s">
        <v>17</v>
      </c>
      <c r="D8" s="105" t="s">
        <v>17</v>
      </c>
      <c r="E8" s="105" t="s">
        <v>17</v>
      </c>
      <c r="F8" s="105" t="s">
        <v>17</v>
      </c>
      <c r="G8" s="105" t="s">
        <v>17</v>
      </c>
      <c r="H8" s="105" t="s">
        <v>17</v>
      </c>
      <c r="I8" s="105" t="s">
        <v>17</v>
      </c>
      <c r="J8" s="105" t="s">
        <v>17</v>
      </c>
      <c r="K8" s="105" t="s">
        <v>17</v>
      </c>
    </row>
    <row r="9" spans="1:15" x14ac:dyDescent="0.25">
      <c r="A9" s="70" t="s">
        <v>66</v>
      </c>
      <c r="B9" s="105" t="s">
        <v>17</v>
      </c>
      <c r="C9" s="105" t="s">
        <v>17</v>
      </c>
      <c r="D9" s="105" t="s">
        <v>17</v>
      </c>
      <c r="E9" s="105" t="s">
        <v>17</v>
      </c>
      <c r="F9" s="105" t="s">
        <v>17</v>
      </c>
      <c r="G9" s="105" t="s">
        <v>17</v>
      </c>
      <c r="H9" s="105" t="s">
        <v>17</v>
      </c>
      <c r="I9" s="105" t="s">
        <v>17</v>
      </c>
      <c r="J9" s="105" t="s">
        <v>17</v>
      </c>
      <c r="K9" s="105" t="s">
        <v>17</v>
      </c>
    </row>
    <row r="10" spans="1:15" x14ac:dyDescent="0.25">
      <c r="A10" s="70" t="s">
        <v>67</v>
      </c>
      <c r="B10" s="105" t="s">
        <v>17</v>
      </c>
      <c r="C10" s="105" t="s">
        <v>17</v>
      </c>
      <c r="D10" s="105" t="s">
        <v>17</v>
      </c>
      <c r="E10" s="105" t="s">
        <v>17</v>
      </c>
      <c r="F10" s="105" t="s">
        <v>17</v>
      </c>
      <c r="G10" s="105" t="s">
        <v>17</v>
      </c>
      <c r="H10" s="105" t="s">
        <v>17</v>
      </c>
      <c r="I10" s="105" t="s">
        <v>17</v>
      </c>
      <c r="J10" s="105" t="s">
        <v>17</v>
      </c>
      <c r="K10" s="105" t="s">
        <v>17</v>
      </c>
    </row>
    <row r="11" spans="1:15" x14ac:dyDescent="0.25">
      <c r="A11" s="70" t="s">
        <v>68</v>
      </c>
      <c r="B11" s="105" t="s">
        <v>17</v>
      </c>
      <c r="C11" s="105" t="s">
        <v>17</v>
      </c>
      <c r="D11" s="105" t="s">
        <v>17</v>
      </c>
      <c r="E11" s="105" t="s">
        <v>17</v>
      </c>
      <c r="F11" s="105" t="s">
        <v>17</v>
      </c>
      <c r="G11" s="105" t="s">
        <v>17</v>
      </c>
      <c r="H11" s="105" t="s">
        <v>17</v>
      </c>
      <c r="I11" s="105" t="s">
        <v>17</v>
      </c>
      <c r="J11" s="105" t="s">
        <v>17</v>
      </c>
      <c r="K11" s="105" t="s">
        <v>17</v>
      </c>
    </row>
    <row r="12" spans="1:15" x14ac:dyDescent="0.25">
      <c r="A12" s="70" t="s">
        <v>69</v>
      </c>
      <c r="B12" s="105" t="s">
        <v>17</v>
      </c>
      <c r="C12" s="105" t="s">
        <v>17</v>
      </c>
      <c r="D12" s="105" t="s">
        <v>17</v>
      </c>
      <c r="E12" s="105" t="s">
        <v>17</v>
      </c>
      <c r="F12" s="105" t="s">
        <v>17</v>
      </c>
      <c r="G12" s="105" t="s">
        <v>17</v>
      </c>
      <c r="H12" s="105" t="s">
        <v>17</v>
      </c>
      <c r="I12" s="105" t="s">
        <v>17</v>
      </c>
      <c r="J12" s="105" t="s">
        <v>17</v>
      </c>
      <c r="K12" s="105" t="s">
        <v>17</v>
      </c>
    </row>
    <row r="13" spans="1:15" x14ac:dyDescent="0.25">
      <c r="A13" s="70" t="s">
        <v>92</v>
      </c>
      <c r="B13" s="105" t="s">
        <v>17</v>
      </c>
      <c r="C13" s="105" t="s">
        <v>17</v>
      </c>
      <c r="D13" s="105" t="s">
        <v>17</v>
      </c>
      <c r="E13" s="105" t="s">
        <v>17</v>
      </c>
      <c r="F13" s="105" t="s">
        <v>17</v>
      </c>
      <c r="G13" s="105" t="s">
        <v>17</v>
      </c>
      <c r="H13" s="105" t="s">
        <v>17</v>
      </c>
      <c r="I13" s="105" t="s">
        <v>17</v>
      </c>
      <c r="J13" s="105" t="s">
        <v>17</v>
      </c>
      <c r="K13" s="105" t="s">
        <v>17</v>
      </c>
    </row>
    <row r="14" spans="1:15" x14ac:dyDescent="0.25">
      <c r="A14" s="70" t="s">
        <v>71</v>
      </c>
      <c r="B14" s="105" t="s">
        <v>17</v>
      </c>
      <c r="C14" s="105" t="s">
        <v>17</v>
      </c>
      <c r="D14" s="105" t="s">
        <v>17</v>
      </c>
      <c r="E14" s="105" t="s">
        <v>17</v>
      </c>
      <c r="F14" s="105" t="s">
        <v>17</v>
      </c>
      <c r="G14" s="105" t="s">
        <v>17</v>
      </c>
      <c r="H14" s="105" t="s">
        <v>17</v>
      </c>
      <c r="I14" s="105" t="s">
        <v>17</v>
      </c>
      <c r="J14" s="105" t="s">
        <v>17</v>
      </c>
      <c r="K14" s="105" t="s">
        <v>17</v>
      </c>
    </row>
    <row r="15" spans="1:15" x14ac:dyDescent="0.25">
      <c r="A15" s="70" t="s">
        <v>72</v>
      </c>
      <c r="B15" s="105" t="s">
        <v>17</v>
      </c>
      <c r="C15" s="105" t="s">
        <v>17</v>
      </c>
      <c r="D15" s="105" t="s">
        <v>17</v>
      </c>
      <c r="E15" s="105" t="s">
        <v>17</v>
      </c>
      <c r="F15" s="105" t="s">
        <v>17</v>
      </c>
      <c r="G15" s="105" t="s">
        <v>17</v>
      </c>
      <c r="H15" s="105" t="s">
        <v>17</v>
      </c>
      <c r="I15" s="105" t="s">
        <v>17</v>
      </c>
      <c r="J15" s="105" t="s">
        <v>17</v>
      </c>
      <c r="K15" s="105" t="s">
        <v>17</v>
      </c>
    </row>
    <row r="16" spans="1:15" x14ac:dyDescent="0.25">
      <c r="A16" s="70" t="s">
        <v>73</v>
      </c>
      <c r="B16" s="105" t="s">
        <v>17</v>
      </c>
      <c r="C16" s="105" t="s">
        <v>17</v>
      </c>
      <c r="D16" s="105" t="s">
        <v>17</v>
      </c>
      <c r="E16" s="105" t="s">
        <v>17</v>
      </c>
      <c r="F16" s="105" t="s">
        <v>17</v>
      </c>
      <c r="G16" s="105" t="s">
        <v>17</v>
      </c>
      <c r="H16" s="105" t="s">
        <v>17</v>
      </c>
      <c r="I16" s="105" t="s">
        <v>17</v>
      </c>
      <c r="J16" s="105" t="s">
        <v>17</v>
      </c>
      <c r="K16" s="105" t="s">
        <v>17</v>
      </c>
    </row>
    <row r="17" spans="1:11" x14ac:dyDescent="0.25">
      <c r="A17" s="70" t="s">
        <v>74</v>
      </c>
      <c r="B17" s="105" t="s">
        <v>17</v>
      </c>
      <c r="C17" s="105" t="s">
        <v>17</v>
      </c>
      <c r="D17" s="105" t="s">
        <v>17</v>
      </c>
      <c r="E17" s="105" t="s">
        <v>17</v>
      </c>
      <c r="F17" s="105" t="s">
        <v>17</v>
      </c>
      <c r="G17" s="105" t="s">
        <v>17</v>
      </c>
      <c r="H17" s="105" t="s">
        <v>17</v>
      </c>
      <c r="I17" s="105" t="s">
        <v>17</v>
      </c>
      <c r="J17" s="105" t="s">
        <v>17</v>
      </c>
      <c r="K17" s="105" t="s">
        <v>17</v>
      </c>
    </row>
    <row r="18" spans="1:11" x14ac:dyDescent="0.25">
      <c r="A18" s="70" t="s">
        <v>93</v>
      </c>
      <c r="B18" s="105" t="s">
        <v>17</v>
      </c>
      <c r="C18" s="105" t="s">
        <v>17</v>
      </c>
      <c r="D18" s="105" t="s">
        <v>17</v>
      </c>
      <c r="E18" s="105" t="s">
        <v>17</v>
      </c>
      <c r="F18" s="105" t="s">
        <v>17</v>
      </c>
      <c r="G18" s="105" t="s">
        <v>17</v>
      </c>
      <c r="H18" s="105" t="s">
        <v>17</v>
      </c>
      <c r="I18" s="105" t="s">
        <v>17</v>
      </c>
      <c r="J18" s="105" t="s">
        <v>17</v>
      </c>
      <c r="K18" s="105" t="s">
        <v>17</v>
      </c>
    </row>
    <row r="19" spans="1:11" x14ac:dyDescent="0.25">
      <c r="A19" s="70" t="s">
        <v>14</v>
      </c>
      <c r="B19" s="105" t="s">
        <v>17</v>
      </c>
      <c r="C19" s="105" t="s">
        <v>17</v>
      </c>
      <c r="D19" s="105" t="s">
        <v>17</v>
      </c>
      <c r="E19" s="105" t="s">
        <v>17</v>
      </c>
      <c r="F19" s="105" t="s">
        <v>17</v>
      </c>
      <c r="G19" s="105" t="s">
        <v>17</v>
      </c>
      <c r="H19" s="105" t="s">
        <v>17</v>
      </c>
      <c r="I19" s="105" t="s">
        <v>17</v>
      </c>
      <c r="J19" s="105" t="s">
        <v>17</v>
      </c>
      <c r="K19" s="105" t="s">
        <v>17</v>
      </c>
    </row>
    <row r="20" spans="1:11" x14ac:dyDescent="0.25">
      <c r="A20" s="70" t="s">
        <v>76</v>
      </c>
      <c r="B20" s="105" t="s">
        <v>17</v>
      </c>
      <c r="C20" s="105" t="s">
        <v>17</v>
      </c>
      <c r="D20" s="105" t="s">
        <v>17</v>
      </c>
      <c r="E20" s="105" t="s">
        <v>17</v>
      </c>
      <c r="F20" s="105" t="s">
        <v>17</v>
      </c>
      <c r="G20" s="105" t="s">
        <v>17</v>
      </c>
      <c r="H20" s="105" t="s">
        <v>17</v>
      </c>
      <c r="I20" s="105" t="s">
        <v>17</v>
      </c>
      <c r="J20" s="105" t="s">
        <v>17</v>
      </c>
      <c r="K20" s="105" t="s">
        <v>17</v>
      </c>
    </row>
    <row r="21" spans="1:11" x14ac:dyDescent="0.25">
      <c r="A21" s="70" t="s">
        <v>77</v>
      </c>
      <c r="B21" s="105" t="s">
        <v>17</v>
      </c>
      <c r="C21" s="105" t="s">
        <v>17</v>
      </c>
      <c r="D21" s="105" t="s">
        <v>17</v>
      </c>
      <c r="E21" s="105" t="s">
        <v>17</v>
      </c>
      <c r="F21" s="105" t="s">
        <v>17</v>
      </c>
      <c r="G21" s="105" t="s">
        <v>17</v>
      </c>
      <c r="H21" s="105" t="s">
        <v>17</v>
      </c>
      <c r="I21" s="105" t="s">
        <v>17</v>
      </c>
      <c r="J21" s="105" t="s">
        <v>17</v>
      </c>
      <c r="K21" s="105" t="s">
        <v>17</v>
      </c>
    </row>
    <row r="22" spans="1:11" x14ac:dyDescent="0.25">
      <c r="A22" s="70" t="s">
        <v>15</v>
      </c>
      <c r="B22" s="105" t="s">
        <v>17</v>
      </c>
      <c r="C22" s="105" t="s">
        <v>17</v>
      </c>
      <c r="D22" s="105" t="s">
        <v>17</v>
      </c>
      <c r="E22" s="105" t="s">
        <v>17</v>
      </c>
      <c r="F22" s="105" t="s">
        <v>17</v>
      </c>
      <c r="G22" s="105" t="s">
        <v>17</v>
      </c>
      <c r="H22" s="105" t="s">
        <v>17</v>
      </c>
      <c r="I22" s="105" t="s">
        <v>17</v>
      </c>
      <c r="J22" s="105" t="s">
        <v>17</v>
      </c>
      <c r="K22" s="105" t="s">
        <v>17</v>
      </c>
    </row>
    <row r="23" spans="1:11" x14ac:dyDescent="0.25">
      <c r="A23" s="70" t="s">
        <v>78</v>
      </c>
      <c r="B23" s="105" t="s">
        <v>17</v>
      </c>
      <c r="C23" s="105" t="s">
        <v>17</v>
      </c>
      <c r="D23" s="105" t="s">
        <v>17</v>
      </c>
      <c r="E23" s="105" t="s">
        <v>17</v>
      </c>
      <c r="F23" s="105" t="s">
        <v>17</v>
      </c>
      <c r="G23" s="105" t="s">
        <v>17</v>
      </c>
      <c r="H23" s="105" t="s">
        <v>17</v>
      </c>
      <c r="I23" s="105" t="s">
        <v>17</v>
      </c>
      <c r="J23" s="105" t="s">
        <v>17</v>
      </c>
      <c r="K23" s="105" t="s">
        <v>17</v>
      </c>
    </row>
    <row r="24" spans="1:11" x14ac:dyDescent="0.25">
      <c r="A24" s="70" t="s">
        <v>94</v>
      </c>
      <c r="B24" s="105" t="s">
        <v>17</v>
      </c>
      <c r="C24" s="105" t="s">
        <v>17</v>
      </c>
      <c r="D24" s="105" t="s">
        <v>17</v>
      </c>
      <c r="E24" s="105" t="s">
        <v>17</v>
      </c>
      <c r="F24" s="105" t="s">
        <v>17</v>
      </c>
      <c r="G24" s="105" t="s">
        <v>17</v>
      </c>
      <c r="H24" s="105" t="s">
        <v>17</v>
      </c>
      <c r="I24" s="105" t="s">
        <v>17</v>
      </c>
      <c r="J24" s="105" t="s">
        <v>17</v>
      </c>
      <c r="K24" s="105" t="s">
        <v>17</v>
      </c>
    </row>
    <row r="25" spans="1:11" x14ac:dyDescent="0.25">
      <c r="A25" s="70" t="s">
        <v>95</v>
      </c>
      <c r="B25" s="105" t="s">
        <v>17</v>
      </c>
      <c r="C25" s="105" t="s">
        <v>17</v>
      </c>
      <c r="D25" s="105" t="s">
        <v>17</v>
      </c>
      <c r="E25" s="105" t="s">
        <v>17</v>
      </c>
      <c r="F25" s="105" t="s">
        <v>17</v>
      </c>
      <c r="G25" s="105" t="s">
        <v>17</v>
      </c>
      <c r="H25" s="105" t="s">
        <v>17</v>
      </c>
      <c r="I25" s="105" t="s">
        <v>17</v>
      </c>
      <c r="J25" s="105" t="s">
        <v>17</v>
      </c>
      <c r="K25" s="105" t="s">
        <v>17</v>
      </c>
    </row>
    <row r="26" spans="1:11" x14ac:dyDescent="0.25">
      <c r="A26" s="70" t="s">
        <v>96</v>
      </c>
      <c r="B26" s="105" t="s">
        <v>17</v>
      </c>
      <c r="C26" s="105" t="s">
        <v>17</v>
      </c>
      <c r="D26" s="105" t="s">
        <v>17</v>
      </c>
      <c r="E26" s="105" t="s">
        <v>17</v>
      </c>
      <c r="F26" s="105" t="s">
        <v>17</v>
      </c>
      <c r="G26" s="105" t="s">
        <v>17</v>
      </c>
      <c r="H26" s="105" t="s">
        <v>17</v>
      </c>
      <c r="I26" s="105" t="s">
        <v>17</v>
      </c>
      <c r="J26" s="105" t="s">
        <v>17</v>
      </c>
      <c r="K26" s="105" t="s">
        <v>17</v>
      </c>
    </row>
    <row r="27" spans="1:11" x14ac:dyDescent="0.25">
      <c r="A27" s="70" t="s">
        <v>97</v>
      </c>
      <c r="B27" s="105" t="s">
        <v>17</v>
      </c>
      <c r="C27" s="105" t="s">
        <v>17</v>
      </c>
      <c r="D27" s="105" t="s">
        <v>17</v>
      </c>
      <c r="E27" s="105" t="s">
        <v>17</v>
      </c>
      <c r="F27" s="105" t="s">
        <v>17</v>
      </c>
      <c r="G27" s="105" t="s">
        <v>17</v>
      </c>
      <c r="H27" s="105" t="s">
        <v>17</v>
      </c>
      <c r="I27" s="105" t="s">
        <v>17</v>
      </c>
      <c r="J27" s="105" t="s">
        <v>17</v>
      </c>
      <c r="K27" s="105" t="s">
        <v>17</v>
      </c>
    </row>
    <row r="28" spans="1:11" x14ac:dyDescent="0.25">
      <c r="A28" s="70" t="s">
        <v>98</v>
      </c>
      <c r="B28" s="105" t="s">
        <v>17</v>
      </c>
      <c r="C28" s="105" t="s">
        <v>17</v>
      </c>
      <c r="D28" s="105" t="s">
        <v>17</v>
      </c>
      <c r="E28" s="105" t="s">
        <v>17</v>
      </c>
      <c r="F28" s="105" t="s">
        <v>17</v>
      </c>
      <c r="G28" s="105" t="s">
        <v>17</v>
      </c>
      <c r="H28" s="105" t="s">
        <v>17</v>
      </c>
      <c r="I28" s="105" t="s">
        <v>17</v>
      </c>
      <c r="J28" s="105" t="s">
        <v>17</v>
      </c>
      <c r="K28" s="105" t="s">
        <v>17</v>
      </c>
    </row>
    <row r="29" spans="1:11" x14ac:dyDescent="0.25">
      <c r="A29" s="70" t="s">
        <v>99</v>
      </c>
      <c r="B29" s="105" t="s">
        <v>17</v>
      </c>
      <c r="C29" s="105" t="s">
        <v>17</v>
      </c>
      <c r="D29" s="105" t="s">
        <v>17</v>
      </c>
      <c r="E29" s="105" t="s">
        <v>17</v>
      </c>
      <c r="F29" s="105" t="s">
        <v>17</v>
      </c>
      <c r="G29" s="105" t="s">
        <v>17</v>
      </c>
      <c r="H29" s="105" t="s">
        <v>17</v>
      </c>
      <c r="I29" s="105" t="s">
        <v>17</v>
      </c>
      <c r="J29" s="105" t="s">
        <v>17</v>
      </c>
      <c r="K29" s="105" t="s">
        <v>17</v>
      </c>
    </row>
    <row r="30" spans="1:11" x14ac:dyDescent="0.25">
      <c r="A30" s="70" t="s">
        <v>116</v>
      </c>
      <c r="B30" s="105" t="s">
        <v>17</v>
      </c>
      <c r="C30" s="105" t="s">
        <v>17</v>
      </c>
      <c r="D30" s="105" t="s">
        <v>17</v>
      </c>
      <c r="E30" s="105" t="s">
        <v>17</v>
      </c>
      <c r="F30" s="105" t="s">
        <v>17</v>
      </c>
      <c r="G30" s="105" t="s">
        <v>17</v>
      </c>
      <c r="H30" s="105" t="s">
        <v>17</v>
      </c>
      <c r="I30" s="105" t="s">
        <v>17</v>
      </c>
      <c r="J30" s="105" t="s">
        <v>17</v>
      </c>
      <c r="K30" s="105" t="s">
        <v>17</v>
      </c>
    </row>
    <row r="31" spans="1:11" x14ac:dyDescent="0.25">
      <c r="A31" s="70" t="s">
        <v>117</v>
      </c>
      <c r="B31" s="64">
        <v>4.2344277385701101</v>
      </c>
      <c r="C31" s="64">
        <v>4.2827826190405398</v>
      </c>
      <c r="D31" s="64">
        <v>5.0593161200279102</v>
      </c>
      <c r="E31" s="64">
        <v>4.1802266861182797</v>
      </c>
      <c r="F31" s="64">
        <v>4.7798958154445002</v>
      </c>
      <c r="G31" s="64">
        <v>4.0895813047711798</v>
      </c>
      <c r="H31" s="64">
        <v>3.76362206493652</v>
      </c>
      <c r="I31" s="64">
        <v>4.1716328963051303</v>
      </c>
      <c r="J31" s="64">
        <v>3.6749451721889601</v>
      </c>
      <c r="K31" s="64">
        <v>3.2199397752004999</v>
      </c>
    </row>
  </sheetData>
  <conditionalFormatting sqref="N1">
    <cfRule type="cellIs" dxfId="21" priority="2" operator="equal">
      <formula>FALSE</formula>
    </cfRule>
    <cfRule type="cellIs" dxfId="20" priority="3" operator="equal">
      <formula>TRUE</formula>
    </cfRule>
  </conditionalFormatting>
  <conditionalFormatting sqref="N1">
    <cfRule type="cellIs" dxfId="19" priority="1" operator="equal">
      <formula>TRUE</formula>
    </cfRule>
  </conditionalFormatting>
  <hyperlinks>
    <hyperlink ref="O1" r:id="rId1" display="..\Data files\20151124_Infantmortality_InteractiveSpreadsheet_RP_v0a.xlsx"/>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sheetPr>
  <dimension ref="A1:L64"/>
  <sheetViews>
    <sheetView workbookViewId="0">
      <pane ySplit="1" topLeftCell="A2" activePane="bottomLeft" state="frozen"/>
      <selection activeCell="J35" sqref="J35"/>
      <selection pane="bottomLeft" activeCell="J35" sqref="J35"/>
    </sheetView>
  </sheetViews>
  <sheetFormatPr defaultRowHeight="11.25" x14ac:dyDescent="0.15"/>
  <cols>
    <col min="1" max="1" width="17.625" customWidth="1"/>
    <col min="8" max="8" width="12.375" customWidth="1"/>
    <col min="9" max="9" width="13" customWidth="1"/>
  </cols>
  <sheetData>
    <row r="1" spans="1:12" ht="15" x14ac:dyDescent="0.25">
      <c r="A1" s="200" t="s">
        <v>87</v>
      </c>
      <c r="B1" s="197" t="s">
        <v>88</v>
      </c>
      <c r="C1" s="197" t="s">
        <v>12</v>
      </c>
      <c r="D1" s="197" t="s">
        <v>18</v>
      </c>
      <c r="E1" s="197" t="s">
        <v>19</v>
      </c>
      <c r="F1" s="193" t="s">
        <v>110</v>
      </c>
      <c r="G1" s="193" t="s">
        <v>111</v>
      </c>
      <c r="H1" s="193" t="s">
        <v>89</v>
      </c>
      <c r="I1" s="197" t="s">
        <v>90</v>
      </c>
      <c r="K1" s="60" t="s">
        <v>173</v>
      </c>
      <c r="L1" s="118" t="s">
        <v>181</v>
      </c>
    </row>
    <row r="2" spans="1:12" ht="15" x14ac:dyDescent="0.25">
      <c r="A2" s="196" t="s">
        <v>59</v>
      </c>
      <c r="B2" s="199">
        <v>4.666666666666667</v>
      </c>
      <c r="C2" s="198">
        <v>34.258307639602606</v>
      </c>
      <c r="D2" s="195">
        <v>18.729506190965594</v>
      </c>
      <c r="E2" s="195">
        <v>57.480546175304646</v>
      </c>
      <c r="F2" s="201">
        <v>45.333333333333336</v>
      </c>
      <c r="G2" s="201">
        <v>32.35807060245493</v>
      </c>
      <c r="H2" s="194">
        <v>31.522282974899589</v>
      </c>
      <c r="I2" s="198" t="s">
        <v>20</v>
      </c>
      <c r="K2" s="145" t="s">
        <v>350</v>
      </c>
    </row>
    <row r="3" spans="1:12" ht="15" x14ac:dyDescent="0.25">
      <c r="A3" s="196" t="s">
        <v>60</v>
      </c>
      <c r="B3" s="199">
        <v>6.666666666666667</v>
      </c>
      <c r="C3" s="198">
        <v>28.157116711248769</v>
      </c>
      <c r="D3" s="195">
        <v>17.19977474306631</v>
      </c>
      <c r="E3" s="195">
        <v>43.485851048852602</v>
      </c>
      <c r="F3" s="201">
        <v>45.333333333333336</v>
      </c>
      <c r="G3" s="201">
        <v>32.35807060245493</v>
      </c>
      <c r="H3" s="194">
        <v>31.522282974899589</v>
      </c>
      <c r="I3" s="198" t="s">
        <v>20</v>
      </c>
      <c r="L3" s="118" t="s">
        <v>349</v>
      </c>
    </row>
    <row r="4" spans="1:12" ht="15" x14ac:dyDescent="0.25">
      <c r="A4" s="196" t="s">
        <v>61</v>
      </c>
      <c r="B4" s="199">
        <v>5.333333333333333</v>
      </c>
      <c r="C4" s="198">
        <v>24.468198987628266</v>
      </c>
      <c r="D4" s="195">
        <v>13.985104983866282</v>
      </c>
      <c r="E4" s="195">
        <v>39.73482589347158</v>
      </c>
      <c r="F4" s="201">
        <v>45.333333333333336</v>
      </c>
      <c r="G4" s="201">
        <v>32.35807060245493</v>
      </c>
      <c r="H4" s="194">
        <v>31.522282974899589</v>
      </c>
      <c r="I4" s="198" t="s">
        <v>20</v>
      </c>
    </row>
    <row r="5" spans="1:12" ht="15" x14ac:dyDescent="0.25">
      <c r="A5" s="196" t="s">
        <v>62</v>
      </c>
      <c r="B5" s="199">
        <v>7.333333333333333</v>
      </c>
      <c r="C5" s="198">
        <v>37.85988401108262</v>
      </c>
      <c r="D5" s="195">
        <v>23.726100948218004</v>
      </c>
      <c r="E5" s="195">
        <v>57.319864392779088</v>
      </c>
      <c r="F5" s="201">
        <v>45.333333333333336</v>
      </c>
      <c r="G5" s="201">
        <v>32.35807060245493</v>
      </c>
      <c r="H5" s="194">
        <v>31.522282974899589</v>
      </c>
      <c r="I5" s="198" t="s">
        <v>20</v>
      </c>
    </row>
    <row r="6" spans="1:12" ht="15" x14ac:dyDescent="0.25">
      <c r="A6" s="196" t="s">
        <v>63</v>
      </c>
      <c r="B6" s="199">
        <v>10</v>
      </c>
      <c r="C6" s="198">
        <v>30.998460409799648</v>
      </c>
      <c r="D6" s="195">
        <v>20.914661238491821</v>
      </c>
      <c r="E6" s="195">
        <v>44.252368799016317</v>
      </c>
      <c r="F6" s="201">
        <v>45.333333333333336</v>
      </c>
      <c r="G6" s="201">
        <v>32.35807060245493</v>
      </c>
      <c r="H6" s="194">
        <v>31.522282974899589</v>
      </c>
      <c r="I6" s="198" t="s">
        <v>20</v>
      </c>
    </row>
    <row r="7" spans="1:12" ht="15" x14ac:dyDescent="0.25">
      <c r="A7" s="196" t="s">
        <v>64</v>
      </c>
      <c r="B7" s="199">
        <v>11.333333333333334</v>
      </c>
      <c r="C7" s="198">
        <v>38.582873743219629</v>
      </c>
      <c r="D7" s="195">
        <v>26.719774857583804</v>
      </c>
      <c r="E7" s="195">
        <v>53.916161684936796</v>
      </c>
      <c r="F7" s="201">
        <v>45.333333333333336</v>
      </c>
      <c r="G7" s="201">
        <v>32.35807060245493</v>
      </c>
      <c r="H7" s="194">
        <v>31.522282974899589</v>
      </c>
      <c r="I7" s="198" t="s">
        <v>20</v>
      </c>
    </row>
    <row r="8" spans="1:12" ht="15" x14ac:dyDescent="0.25">
      <c r="A8" s="196" t="s">
        <v>65</v>
      </c>
      <c r="B8" s="199">
        <v>7.666666666666667</v>
      </c>
      <c r="C8" s="198">
        <v>30.102347983142685</v>
      </c>
      <c r="D8" s="195">
        <v>19.08227102583567</v>
      </c>
      <c r="E8" s="195">
        <v>45.167918749836403</v>
      </c>
      <c r="F8" s="201">
        <v>7.666666666666667</v>
      </c>
      <c r="G8" s="201">
        <v>30.102347983142685</v>
      </c>
      <c r="H8" s="194">
        <v>31.522282974899589</v>
      </c>
      <c r="I8" s="198" t="s">
        <v>20</v>
      </c>
    </row>
    <row r="9" spans="1:12" ht="15" x14ac:dyDescent="0.25">
      <c r="A9" s="196" t="s">
        <v>66</v>
      </c>
      <c r="B9" s="199">
        <v>4.666666666666667</v>
      </c>
      <c r="C9" s="198">
        <v>37.099851600593603</v>
      </c>
      <c r="D9" s="195">
        <v>20.283018867924529</v>
      </c>
      <c r="E9" s="195">
        <v>62.248251006995964</v>
      </c>
      <c r="F9" s="201">
        <v>23</v>
      </c>
      <c r="G9" s="201">
        <v>30.765938093581958</v>
      </c>
      <c r="H9" s="194">
        <v>31.522282974899589</v>
      </c>
      <c r="I9" s="198" t="s">
        <v>20</v>
      </c>
    </row>
    <row r="10" spans="1:12" ht="15" x14ac:dyDescent="0.25">
      <c r="A10" s="196" t="s">
        <v>67</v>
      </c>
      <c r="B10" s="199">
        <v>7</v>
      </c>
      <c r="C10" s="198">
        <v>28.164102839209797</v>
      </c>
      <c r="D10" s="195">
        <v>17.433579657470865</v>
      </c>
      <c r="E10" s="195">
        <v>43.052184059117792</v>
      </c>
      <c r="F10" s="201">
        <v>23</v>
      </c>
      <c r="G10" s="201">
        <v>30.765938093581958</v>
      </c>
      <c r="H10" s="194">
        <v>31.522282974899589</v>
      </c>
      <c r="I10" s="198" t="s">
        <v>20</v>
      </c>
    </row>
    <row r="11" spans="1:12" ht="15" x14ac:dyDescent="0.25">
      <c r="A11" s="196" t="s">
        <v>68</v>
      </c>
      <c r="B11" s="199">
        <v>11.333333333333334</v>
      </c>
      <c r="C11" s="198">
        <v>30.363920517972762</v>
      </c>
      <c r="D11" s="195">
        <v>21.027908015181961</v>
      </c>
      <c r="E11" s="195">
        <v>42.430899754409467</v>
      </c>
      <c r="F11" s="201">
        <v>23</v>
      </c>
      <c r="G11" s="201">
        <v>30.765938093581958</v>
      </c>
      <c r="H11" s="194">
        <v>31.522282974899589</v>
      </c>
      <c r="I11" s="198" t="s">
        <v>20</v>
      </c>
    </row>
    <row r="12" spans="1:12" ht="15" x14ac:dyDescent="0.25">
      <c r="A12" s="196" t="s">
        <v>69</v>
      </c>
      <c r="B12" s="199">
        <v>13.333333333333334</v>
      </c>
      <c r="C12" s="198">
        <v>28.413530523235163</v>
      </c>
      <c r="D12" s="195">
        <v>20.299336544062282</v>
      </c>
      <c r="E12" s="195">
        <v>38.691414851752405</v>
      </c>
      <c r="F12" s="201">
        <v>30.333333333333332</v>
      </c>
      <c r="G12" s="201">
        <v>29.207763487727924</v>
      </c>
      <c r="H12" s="194">
        <v>31.522282974899589</v>
      </c>
      <c r="I12" s="198" t="s">
        <v>20</v>
      </c>
    </row>
    <row r="13" spans="1:12" ht="15" x14ac:dyDescent="0.25">
      <c r="A13" s="196" t="s">
        <v>70</v>
      </c>
      <c r="B13" s="199">
        <v>10.333333333333334</v>
      </c>
      <c r="C13" s="198">
        <v>36.987984870721029</v>
      </c>
      <c r="D13" s="195">
        <v>25.131545978451516</v>
      </c>
      <c r="E13" s="195">
        <v>52.501461621982799</v>
      </c>
      <c r="F13" s="201">
        <v>30.333333333333332</v>
      </c>
      <c r="G13" s="201">
        <v>29.207763487727924</v>
      </c>
      <c r="H13" s="194">
        <v>31.522282974899589</v>
      </c>
      <c r="I13" s="198" t="s">
        <v>20</v>
      </c>
    </row>
    <row r="14" spans="1:12" ht="15" x14ac:dyDescent="0.25">
      <c r="A14" s="196" t="s">
        <v>71</v>
      </c>
      <c r="B14" s="199">
        <v>6.666666666666667</v>
      </c>
      <c r="C14" s="198">
        <v>22.995906728602311</v>
      </c>
      <c r="D14" s="195">
        <v>14.047049625166721</v>
      </c>
      <c r="E14" s="195">
        <v>35.514878351653408</v>
      </c>
      <c r="F14" s="201">
        <v>30.333333333333332</v>
      </c>
      <c r="G14" s="201">
        <v>29.207763487727924</v>
      </c>
      <c r="H14" s="194">
        <v>31.522282974899589</v>
      </c>
      <c r="I14" s="198" t="s">
        <v>20</v>
      </c>
    </row>
    <row r="15" spans="1:12" ht="15" x14ac:dyDescent="0.25">
      <c r="A15" s="196" t="s">
        <v>72</v>
      </c>
      <c r="B15" s="199">
        <v>7.333333333333333</v>
      </c>
      <c r="C15" s="198">
        <v>27.100938677966941</v>
      </c>
      <c r="D15" s="195">
        <v>16.983665525142282</v>
      </c>
      <c r="E15" s="195">
        <v>41.030821158441945</v>
      </c>
      <c r="F15" s="201">
        <v>38</v>
      </c>
      <c r="G15" s="201">
        <v>38.206954335986595</v>
      </c>
      <c r="H15" s="194">
        <v>31.522282974899589</v>
      </c>
      <c r="I15" s="198" t="s">
        <v>20</v>
      </c>
    </row>
    <row r="16" spans="1:12" ht="15" x14ac:dyDescent="0.25">
      <c r="A16" s="196" t="s">
        <v>73</v>
      </c>
      <c r="B16" s="199">
        <v>30.666666666666668</v>
      </c>
      <c r="C16" s="198">
        <v>42.357859454780687</v>
      </c>
      <c r="D16" s="195">
        <v>34.146420070258799</v>
      </c>
      <c r="E16" s="195">
        <v>51.948231329161999</v>
      </c>
      <c r="F16" s="201">
        <v>38</v>
      </c>
      <c r="G16" s="201">
        <v>38.206954335986595</v>
      </c>
      <c r="H16" s="194">
        <v>31.522282974899589</v>
      </c>
      <c r="I16" s="198" t="s">
        <v>55</v>
      </c>
    </row>
    <row r="17" spans="1:9" ht="15" x14ac:dyDescent="0.25">
      <c r="A17" s="196" t="s">
        <v>74</v>
      </c>
      <c r="B17" s="199">
        <v>16</v>
      </c>
      <c r="C17" s="198">
        <v>31.989976474038134</v>
      </c>
      <c r="D17" s="195">
        <v>23.586609529014243</v>
      </c>
      <c r="E17" s="195">
        <v>42.414043599672105</v>
      </c>
      <c r="F17" s="201">
        <v>19.666666666666668</v>
      </c>
      <c r="G17" s="201">
        <v>31.468009301730206</v>
      </c>
      <c r="H17" s="194">
        <v>31.522282974899589</v>
      </c>
      <c r="I17" s="198" t="s">
        <v>20</v>
      </c>
    </row>
    <row r="18" spans="1:9" ht="15" x14ac:dyDescent="0.25">
      <c r="A18" s="196" t="s">
        <v>75</v>
      </c>
      <c r="B18" s="199">
        <v>3.6666666666666665</v>
      </c>
      <c r="C18" s="198">
        <v>29.376418747496331</v>
      </c>
      <c r="D18" s="195">
        <v>14.664174122045665</v>
      </c>
      <c r="E18" s="195">
        <v>52.562424889838425</v>
      </c>
      <c r="F18" s="201">
        <v>19.666666666666668</v>
      </c>
      <c r="G18" s="201">
        <v>31.468009301730206</v>
      </c>
      <c r="H18" s="194">
        <v>31.522282974899589</v>
      </c>
      <c r="I18" s="198" t="s">
        <v>20</v>
      </c>
    </row>
    <row r="19" spans="1:9" ht="15" x14ac:dyDescent="0.25">
      <c r="A19" s="196" t="s">
        <v>14</v>
      </c>
      <c r="B19" s="199">
        <v>9.3333333333333339</v>
      </c>
      <c r="C19" s="198">
        <v>23.913841844098833</v>
      </c>
      <c r="D19" s="195">
        <v>15.890747905403675</v>
      </c>
      <c r="E19" s="195">
        <v>34.562333990963985</v>
      </c>
      <c r="F19" s="201">
        <v>34.666666666666664</v>
      </c>
      <c r="G19" s="201">
        <v>27.932885869988532</v>
      </c>
      <c r="H19" s="194">
        <v>31.522282974899589</v>
      </c>
      <c r="I19" s="198" t="s">
        <v>20</v>
      </c>
    </row>
    <row r="20" spans="1:9" ht="15" x14ac:dyDescent="0.25">
      <c r="A20" s="196" t="s">
        <v>76</v>
      </c>
      <c r="B20" s="199">
        <v>5.333333333333333</v>
      </c>
      <c r="C20" s="198">
        <v>37.926375423708727</v>
      </c>
      <c r="D20" s="195">
        <v>21.677293953113519</v>
      </c>
      <c r="E20" s="195">
        <v>61.590063289638991</v>
      </c>
      <c r="F20" s="201">
        <v>34.666666666666664</v>
      </c>
      <c r="G20" s="201">
        <v>27.932885869988532</v>
      </c>
      <c r="H20" s="194">
        <v>31.522282974899589</v>
      </c>
      <c r="I20" s="198" t="s">
        <v>20</v>
      </c>
    </row>
    <row r="21" spans="1:9" ht="15" x14ac:dyDescent="0.25">
      <c r="A21" s="196" t="s">
        <v>77</v>
      </c>
      <c r="B21" s="199">
        <v>8</v>
      </c>
      <c r="C21" s="198">
        <v>41.100816878735465</v>
      </c>
      <c r="D21" s="195">
        <v>26.333635881013137</v>
      </c>
      <c r="E21" s="195">
        <v>61.154590447485148</v>
      </c>
      <c r="F21" s="201">
        <v>34.666666666666664</v>
      </c>
      <c r="G21" s="201">
        <v>27.932885869988532</v>
      </c>
      <c r="H21" s="194">
        <v>31.522282974899589</v>
      </c>
      <c r="I21" s="198" t="s">
        <v>20</v>
      </c>
    </row>
    <row r="22" spans="1:9" ht="15" x14ac:dyDescent="0.25">
      <c r="A22" s="196" t="s">
        <v>15</v>
      </c>
      <c r="B22" s="199">
        <v>4.666666666666667</v>
      </c>
      <c r="C22" s="198">
        <v>25.467510732736667</v>
      </c>
      <c r="D22" s="195">
        <v>13.923451939169032</v>
      </c>
      <c r="E22" s="195">
        <v>42.73084479371316</v>
      </c>
      <c r="F22" s="201">
        <v>34.666666666666664</v>
      </c>
      <c r="G22" s="201">
        <v>27.932885869988532</v>
      </c>
      <c r="H22" s="194">
        <v>31.522282974899589</v>
      </c>
      <c r="I22" s="198" t="s">
        <v>20</v>
      </c>
    </row>
    <row r="23" spans="1:9" ht="15" x14ac:dyDescent="0.25">
      <c r="A23" s="196" t="s">
        <v>78</v>
      </c>
      <c r="B23" s="199">
        <v>7.333333333333333</v>
      </c>
      <c r="C23" s="198">
        <v>22.070183182520417</v>
      </c>
      <c r="D23" s="195">
        <v>13.830982524427681</v>
      </c>
      <c r="E23" s="195">
        <v>33.414257338335908</v>
      </c>
      <c r="F23" s="201">
        <v>34.666666666666664</v>
      </c>
      <c r="G23" s="201">
        <v>27.932885869988532</v>
      </c>
      <c r="H23" s="194">
        <v>31.522282974899589</v>
      </c>
      <c r="I23" s="198" t="s">
        <v>20</v>
      </c>
    </row>
    <row r="24" spans="1:9" ht="15" x14ac:dyDescent="0.25">
      <c r="A24" s="196" t="s">
        <v>94</v>
      </c>
      <c r="B24" s="199">
        <v>45.333333333333336</v>
      </c>
      <c r="C24" s="198">
        <v>32.35807060245493</v>
      </c>
      <c r="D24" s="195">
        <v>27.148199623648615</v>
      </c>
      <c r="E24" s="195">
        <v>38.282836143253583</v>
      </c>
      <c r="F24" s="201">
        <v>45.333333333333336</v>
      </c>
      <c r="G24" s="201">
        <v>32.35807060245493</v>
      </c>
      <c r="H24" s="194">
        <v>31.522282974899589</v>
      </c>
      <c r="I24" s="198" t="s">
        <v>20</v>
      </c>
    </row>
    <row r="25" spans="1:9" ht="15" x14ac:dyDescent="0.25">
      <c r="A25" s="196" t="s">
        <v>95</v>
      </c>
      <c r="B25" s="199">
        <v>23</v>
      </c>
      <c r="C25" s="198">
        <v>30.765938093581958</v>
      </c>
      <c r="D25" s="195">
        <v>23.937683369449868</v>
      </c>
      <c r="E25" s="195">
        <v>38.936301131651462</v>
      </c>
      <c r="F25" s="201">
        <v>23</v>
      </c>
      <c r="G25" s="201">
        <v>30.765938093581958</v>
      </c>
      <c r="H25" s="194">
        <v>31.522282974899589</v>
      </c>
      <c r="I25" s="198" t="s">
        <v>20</v>
      </c>
    </row>
    <row r="26" spans="1:9" ht="15" x14ac:dyDescent="0.25">
      <c r="A26" s="196" t="s">
        <v>96</v>
      </c>
      <c r="B26" s="199">
        <v>7.666666666666667</v>
      </c>
      <c r="C26" s="198">
        <v>30.102347983142685</v>
      </c>
      <c r="D26" s="195">
        <v>19.08227102583567</v>
      </c>
      <c r="E26" s="195">
        <v>45.167918749836403</v>
      </c>
      <c r="F26" s="201">
        <v>7.666666666666667</v>
      </c>
      <c r="G26" s="201">
        <v>30.102347983142685</v>
      </c>
      <c r="H26" s="194">
        <v>31.522282974899589</v>
      </c>
      <c r="I26" s="198" t="s">
        <v>20</v>
      </c>
    </row>
    <row r="27" spans="1:9" ht="15" x14ac:dyDescent="0.25">
      <c r="A27" s="196" t="s">
        <v>97</v>
      </c>
      <c r="B27" s="199">
        <v>30.333333333333332</v>
      </c>
      <c r="C27" s="198">
        <v>29.207763487727924</v>
      </c>
      <c r="D27" s="195">
        <v>23.516422145262084</v>
      </c>
      <c r="E27" s="195">
        <v>35.860714274251265</v>
      </c>
      <c r="F27" s="201">
        <v>30.333333333333332</v>
      </c>
      <c r="G27" s="201">
        <v>29.207763487727924</v>
      </c>
      <c r="H27" s="194">
        <v>31.522282974899589</v>
      </c>
      <c r="I27" s="198" t="s">
        <v>20</v>
      </c>
    </row>
    <row r="28" spans="1:9" ht="15" x14ac:dyDescent="0.25">
      <c r="A28" s="196" t="s">
        <v>98</v>
      </c>
      <c r="B28" s="199">
        <v>19.666666666666668</v>
      </c>
      <c r="C28" s="198">
        <v>31.468009301730206</v>
      </c>
      <c r="D28" s="195">
        <v>23.955155419964584</v>
      </c>
      <c r="E28" s="195">
        <v>40.591598574872521</v>
      </c>
      <c r="F28" s="201">
        <v>19.666666666666668</v>
      </c>
      <c r="G28" s="201">
        <v>31.468009301730206</v>
      </c>
      <c r="H28" s="194">
        <v>31.522282974899589</v>
      </c>
      <c r="I28" s="198" t="s">
        <v>20</v>
      </c>
    </row>
    <row r="29" spans="1:9" ht="15" x14ac:dyDescent="0.25">
      <c r="A29" s="196" t="s">
        <v>99</v>
      </c>
      <c r="B29" s="199">
        <v>38</v>
      </c>
      <c r="C29" s="198">
        <v>38.206954335986595</v>
      </c>
      <c r="D29" s="195">
        <v>31.515149267203562</v>
      </c>
      <c r="E29" s="195">
        <v>45.908356389689708</v>
      </c>
      <c r="F29" s="201">
        <v>38</v>
      </c>
      <c r="G29" s="201">
        <v>38.206954335986595</v>
      </c>
      <c r="H29" s="194">
        <v>31.522282974899589</v>
      </c>
      <c r="I29" s="198" t="s">
        <v>20</v>
      </c>
    </row>
    <row r="30" spans="1:9" ht="15" x14ac:dyDescent="0.25">
      <c r="A30" s="196" t="s">
        <v>116</v>
      </c>
      <c r="B30" s="199">
        <v>34.666666666666664</v>
      </c>
      <c r="C30" s="198">
        <v>27.932885869988532</v>
      </c>
      <c r="D30" s="195">
        <v>22.822307499903651</v>
      </c>
      <c r="E30" s="195">
        <v>33.853697078940165</v>
      </c>
      <c r="F30" s="201">
        <v>34.666666666666664</v>
      </c>
      <c r="G30" s="201">
        <v>27.932885869988532</v>
      </c>
      <c r="H30" s="194">
        <v>31.522282974899589</v>
      </c>
      <c r="I30" s="198" t="s">
        <v>20</v>
      </c>
    </row>
    <row r="31" spans="1:9" ht="15" x14ac:dyDescent="0.25">
      <c r="A31" s="196" t="s">
        <v>13</v>
      </c>
      <c r="B31" s="199">
        <v>198.66666666666666</v>
      </c>
      <c r="C31" s="198">
        <v>31.522282974899589</v>
      </c>
      <c r="D31" s="195">
        <v>29.04232035664204</v>
      </c>
      <c r="E31" s="195">
        <v>34.158848164866448</v>
      </c>
      <c r="F31" s="192"/>
      <c r="G31" s="192"/>
      <c r="H31" s="192"/>
      <c r="I31" s="198"/>
    </row>
    <row r="36" spans="8:9" x14ac:dyDescent="0.15">
      <c r="H36" s="145"/>
      <c r="I36" s="145"/>
    </row>
    <row r="37" spans="8:9" x14ac:dyDescent="0.15">
      <c r="H37" s="145"/>
      <c r="I37" s="145"/>
    </row>
    <row r="38" spans="8:9" x14ac:dyDescent="0.15">
      <c r="H38" s="145"/>
      <c r="I38" s="145"/>
    </row>
    <row r="39" spans="8:9" x14ac:dyDescent="0.15">
      <c r="H39" s="145"/>
      <c r="I39" s="145"/>
    </row>
    <row r="40" spans="8:9" x14ac:dyDescent="0.15">
      <c r="H40" s="145"/>
      <c r="I40" s="145"/>
    </row>
    <row r="41" spans="8:9" x14ac:dyDescent="0.15">
      <c r="H41" s="145"/>
      <c r="I41" s="145"/>
    </row>
    <row r="42" spans="8:9" x14ac:dyDescent="0.15">
      <c r="H42" s="145"/>
      <c r="I42" s="145"/>
    </row>
    <row r="43" spans="8:9" x14ac:dyDescent="0.15">
      <c r="H43" s="145"/>
      <c r="I43" s="145"/>
    </row>
    <row r="44" spans="8:9" x14ac:dyDescent="0.15">
      <c r="H44" s="145"/>
      <c r="I44" s="145"/>
    </row>
    <row r="45" spans="8:9" x14ac:dyDescent="0.15">
      <c r="H45" s="145"/>
      <c r="I45" s="145"/>
    </row>
    <row r="46" spans="8:9" x14ac:dyDescent="0.15">
      <c r="H46" s="145"/>
      <c r="I46" s="145"/>
    </row>
    <row r="47" spans="8:9" x14ac:dyDescent="0.15">
      <c r="H47" s="145"/>
      <c r="I47" s="145"/>
    </row>
    <row r="48" spans="8:9" x14ac:dyDescent="0.15">
      <c r="H48" s="145"/>
      <c r="I48" s="145"/>
    </row>
    <row r="49" spans="8:9" x14ac:dyDescent="0.15">
      <c r="H49" s="145"/>
      <c r="I49" s="145"/>
    </row>
    <row r="50" spans="8:9" x14ac:dyDescent="0.15">
      <c r="H50" s="145"/>
      <c r="I50" s="145"/>
    </row>
    <row r="51" spans="8:9" x14ac:dyDescent="0.15">
      <c r="H51" s="145"/>
      <c r="I51" s="145"/>
    </row>
    <row r="52" spans="8:9" x14ac:dyDescent="0.15">
      <c r="H52" s="145"/>
      <c r="I52" s="145"/>
    </row>
    <row r="53" spans="8:9" x14ac:dyDescent="0.15">
      <c r="H53" s="145"/>
      <c r="I53" s="145"/>
    </row>
    <row r="54" spans="8:9" x14ac:dyDescent="0.15">
      <c r="H54" s="145"/>
      <c r="I54" s="145"/>
    </row>
    <row r="55" spans="8:9" x14ac:dyDescent="0.15">
      <c r="H55" s="145"/>
      <c r="I55" s="145"/>
    </row>
    <row r="56" spans="8:9" x14ac:dyDescent="0.15">
      <c r="H56" s="145"/>
      <c r="I56" s="145"/>
    </row>
    <row r="57" spans="8:9" x14ac:dyDescent="0.15">
      <c r="H57" s="145"/>
      <c r="I57" s="145"/>
    </row>
    <row r="58" spans="8:9" x14ac:dyDescent="0.15">
      <c r="H58" s="145"/>
      <c r="I58" s="145"/>
    </row>
    <row r="59" spans="8:9" x14ac:dyDescent="0.15">
      <c r="H59" s="145"/>
      <c r="I59" s="145"/>
    </row>
    <row r="60" spans="8:9" x14ac:dyDescent="0.15">
      <c r="H60" s="145"/>
      <c r="I60" s="145"/>
    </row>
    <row r="61" spans="8:9" x14ac:dyDescent="0.15">
      <c r="H61" s="145"/>
      <c r="I61" s="145"/>
    </row>
    <row r="62" spans="8:9" x14ac:dyDescent="0.15">
      <c r="H62" s="145"/>
      <c r="I62" s="145"/>
    </row>
    <row r="63" spans="8:9" x14ac:dyDescent="0.15">
      <c r="H63" s="145"/>
      <c r="I63" s="145"/>
    </row>
    <row r="64" spans="8:9" x14ac:dyDescent="0.15">
      <c r="H64" s="145"/>
      <c r="I64" s="145"/>
    </row>
  </sheetData>
  <conditionalFormatting sqref="A1:I31">
    <cfRule type="cellIs" dxfId="18" priority="4" operator="equal">
      <formula>TRUE</formula>
    </cfRule>
  </conditionalFormatting>
  <conditionalFormatting sqref="K1">
    <cfRule type="cellIs" dxfId="17" priority="2" operator="equal">
      <formula>FALSE</formula>
    </cfRule>
    <cfRule type="cellIs" dxfId="16" priority="3" operator="equal">
      <formula>TRUE</formula>
    </cfRule>
  </conditionalFormatting>
  <conditionalFormatting sqref="K1">
    <cfRule type="cellIs" dxfId="15" priority="1" operator="equal">
      <formula>TRUE</formula>
    </cfRule>
  </conditionalFormatting>
  <hyperlinks>
    <hyperlink ref="L1" r:id="rId1" display="..\Data files\20151124_childhoodmortality_InteractiveSpreadsheet_RP_v0a.xlsx"/>
    <hyperlink ref="L3"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3182BD"/>
  </sheetPr>
  <dimension ref="A1:L30"/>
  <sheetViews>
    <sheetView showGridLines="0" showRowColHeaders="0" zoomScaleNormal="100" workbookViewId="0"/>
  </sheetViews>
  <sheetFormatPr defaultRowHeight="15" x14ac:dyDescent="0.25"/>
  <cols>
    <col min="1" max="1" width="2.625" style="275" customWidth="1"/>
    <col min="2" max="2" width="26.75" style="275" customWidth="1"/>
    <col min="3" max="14" width="9" style="275"/>
    <col min="15" max="15" width="0.75" style="275" customWidth="1"/>
    <col min="16" max="16384" width="9" style="275"/>
  </cols>
  <sheetData>
    <row r="1" spans="1:2" ht="15" customHeight="1" x14ac:dyDescent="0.25">
      <c r="A1" s="274"/>
      <c r="B1" s="274"/>
    </row>
    <row r="2" spans="1:2" ht="29.25" customHeight="1" x14ac:dyDescent="0.25"/>
    <row r="3" spans="1:2" ht="6.75" customHeight="1" x14ac:dyDescent="0.25"/>
    <row r="4" spans="1:2" ht="6.75" customHeight="1" x14ac:dyDescent="0.25"/>
    <row r="6" spans="1:2" ht="9" customHeight="1" x14ac:dyDescent="0.25"/>
    <row r="7" spans="1:2" ht="6" customHeight="1" x14ac:dyDescent="0.25"/>
    <row r="8" spans="1:2" x14ac:dyDescent="0.25">
      <c r="A8" s="339"/>
      <c r="B8" s="339"/>
    </row>
    <row r="9" spans="1:2" ht="4.5" customHeight="1" x14ac:dyDescent="0.25">
      <c r="A9" s="276"/>
      <c r="B9" s="277"/>
    </row>
    <row r="19" spans="2:12" x14ac:dyDescent="0.25">
      <c r="L19" s="278"/>
    </row>
    <row r="28" spans="2:12" ht="5.25" customHeight="1" x14ac:dyDescent="0.25"/>
    <row r="29" spans="2:12" ht="4.5" customHeight="1" x14ac:dyDescent="0.25"/>
    <row r="30" spans="2:12" ht="210.75" customHeight="1" x14ac:dyDescent="0.25">
      <c r="B30" s="338" t="s">
        <v>413</v>
      </c>
      <c r="C30" s="338"/>
      <c r="D30" s="338"/>
      <c r="E30" s="338"/>
      <c r="F30" s="338"/>
      <c r="G30" s="338"/>
      <c r="H30" s="338"/>
      <c r="I30" s="338"/>
      <c r="J30" s="338"/>
      <c r="K30" s="338"/>
    </row>
  </sheetData>
  <sheetProtection password="C3EC" sheet="1" objects="1" scenarios="1"/>
  <mergeCells count="2">
    <mergeCell ref="B30:K30"/>
    <mergeCell ref="A8:B8"/>
  </mergeCells>
  <pageMargins left="0.39370078740157483" right="0.39370078740157483" top="0.39370078740157483" bottom="0.39370078740157483" header="0.31496062992125984" footer="0.31496062992125984"/>
  <pageSetup paperSize="9" scale="6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sheetPr>
  <dimension ref="A1:O31"/>
  <sheetViews>
    <sheetView workbookViewId="0">
      <pane ySplit="1" topLeftCell="A2" activePane="bottomLeft" state="frozen"/>
      <selection activeCell="J35" sqref="J35"/>
      <selection pane="bottomLeft" activeCell="J35" sqref="J35"/>
    </sheetView>
  </sheetViews>
  <sheetFormatPr defaultRowHeight="11.25" x14ac:dyDescent="0.15"/>
  <cols>
    <col min="11" max="11" width="9.625" bestFit="1" customWidth="1"/>
    <col min="12" max="12" width="2.125" customWidth="1"/>
  </cols>
  <sheetData>
    <row r="1" spans="1:15" ht="15" x14ac:dyDescent="0.25">
      <c r="A1" s="73" t="s">
        <v>87</v>
      </c>
      <c r="B1" s="51" t="s">
        <v>142</v>
      </c>
      <c r="C1" s="51" t="s">
        <v>141</v>
      </c>
      <c r="D1" s="51" t="s">
        <v>140</v>
      </c>
      <c r="E1" s="51" t="s">
        <v>139</v>
      </c>
      <c r="F1" s="51" t="s">
        <v>138</v>
      </c>
      <c r="G1" s="51" t="s">
        <v>137</v>
      </c>
      <c r="H1" s="51" t="s">
        <v>136</v>
      </c>
      <c r="I1" s="51" t="s">
        <v>135</v>
      </c>
      <c r="J1" s="51" t="s">
        <v>134</v>
      </c>
      <c r="K1" s="51" t="s">
        <v>133</v>
      </c>
      <c r="L1" s="63"/>
      <c r="M1" s="63"/>
      <c r="N1" s="60" t="s">
        <v>173</v>
      </c>
      <c r="O1" s="118" t="s">
        <v>181</v>
      </c>
    </row>
    <row r="2" spans="1:15" ht="15" x14ac:dyDescent="0.25">
      <c r="A2" s="70" t="s">
        <v>59</v>
      </c>
      <c r="B2" s="105" t="s">
        <v>17</v>
      </c>
      <c r="C2" s="105" t="s">
        <v>17</v>
      </c>
      <c r="D2" s="105" t="s">
        <v>17</v>
      </c>
      <c r="E2" s="105" t="s">
        <v>17</v>
      </c>
      <c r="F2" s="105" t="s">
        <v>17</v>
      </c>
      <c r="G2" s="105" t="s">
        <v>17</v>
      </c>
      <c r="H2" s="105" t="s">
        <v>17</v>
      </c>
      <c r="I2" s="105" t="s">
        <v>17</v>
      </c>
      <c r="J2" s="105" t="s">
        <v>17</v>
      </c>
      <c r="K2" s="105" t="s">
        <v>17</v>
      </c>
      <c r="L2" s="63"/>
      <c r="M2" s="63"/>
    </row>
    <row r="3" spans="1:15" ht="15.75" thickBot="1" x14ac:dyDescent="0.3">
      <c r="A3" s="70" t="s">
        <v>60</v>
      </c>
      <c r="B3" s="105" t="s">
        <v>17</v>
      </c>
      <c r="C3" s="105" t="s">
        <v>17</v>
      </c>
      <c r="D3" s="105" t="s">
        <v>17</v>
      </c>
      <c r="E3" s="105" t="s">
        <v>17</v>
      </c>
      <c r="F3" s="105" t="s">
        <v>17</v>
      </c>
      <c r="G3" s="105" t="s">
        <v>17</v>
      </c>
      <c r="H3" s="105" t="s">
        <v>17</v>
      </c>
      <c r="I3" s="105" t="s">
        <v>17</v>
      </c>
      <c r="J3" s="105" t="s">
        <v>17</v>
      </c>
      <c r="K3" s="105" t="s">
        <v>17</v>
      </c>
      <c r="L3" s="63"/>
      <c r="M3" s="63"/>
    </row>
    <row r="4" spans="1:15" ht="15.75" thickBot="1" x14ac:dyDescent="0.3">
      <c r="A4" s="70" t="s">
        <v>61</v>
      </c>
      <c r="B4" s="105" t="s">
        <v>17</v>
      </c>
      <c r="C4" s="105" t="s">
        <v>17</v>
      </c>
      <c r="D4" s="105" t="s">
        <v>17</v>
      </c>
      <c r="E4" s="105" t="s">
        <v>17</v>
      </c>
      <c r="F4" s="105" t="s">
        <v>17</v>
      </c>
      <c r="G4" s="105" t="s">
        <v>17</v>
      </c>
      <c r="H4" s="105" t="s">
        <v>17</v>
      </c>
      <c r="I4" s="105" t="s">
        <v>17</v>
      </c>
      <c r="J4" s="105" t="s">
        <v>17</v>
      </c>
      <c r="K4" s="105" t="s">
        <v>17</v>
      </c>
      <c r="L4" s="63"/>
      <c r="M4" s="99" t="s">
        <v>148</v>
      </c>
      <c r="N4" s="113"/>
      <c r="O4" s="112"/>
    </row>
    <row r="5" spans="1:15" ht="15" x14ac:dyDescent="0.25">
      <c r="A5" s="70" t="s">
        <v>62</v>
      </c>
      <c r="B5" s="105" t="s">
        <v>17</v>
      </c>
      <c r="C5" s="105" t="s">
        <v>17</v>
      </c>
      <c r="D5" s="105" t="s">
        <v>17</v>
      </c>
      <c r="E5" s="105" t="s">
        <v>17</v>
      </c>
      <c r="F5" s="105" t="s">
        <v>17</v>
      </c>
      <c r="G5" s="105" t="s">
        <v>17</v>
      </c>
      <c r="H5" s="105" t="s">
        <v>17</v>
      </c>
      <c r="I5" s="105" t="s">
        <v>17</v>
      </c>
      <c r="J5" s="105" t="s">
        <v>17</v>
      </c>
      <c r="K5" s="105" t="s">
        <v>17</v>
      </c>
      <c r="L5" s="63"/>
      <c r="M5" s="63"/>
    </row>
    <row r="6" spans="1:15" ht="15" x14ac:dyDescent="0.25">
      <c r="A6" s="70" t="s">
        <v>63</v>
      </c>
      <c r="B6" s="105" t="s">
        <v>17</v>
      </c>
      <c r="C6" s="105" t="s">
        <v>17</v>
      </c>
      <c r="D6" s="105" t="s">
        <v>17</v>
      </c>
      <c r="E6" s="105" t="s">
        <v>17</v>
      </c>
      <c r="F6" s="105" t="s">
        <v>17</v>
      </c>
      <c r="G6" s="105" t="s">
        <v>17</v>
      </c>
      <c r="H6" s="105" t="s">
        <v>17</v>
      </c>
      <c r="I6" s="105" t="s">
        <v>17</v>
      </c>
      <c r="J6" s="105" t="s">
        <v>17</v>
      </c>
      <c r="K6" s="105" t="s">
        <v>17</v>
      </c>
      <c r="L6" s="63"/>
      <c r="M6" s="63"/>
    </row>
    <row r="7" spans="1:15" ht="15" x14ac:dyDescent="0.25">
      <c r="A7" s="70" t="s">
        <v>64</v>
      </c>
      <c r="B7" s="105" t="s">
        <v>17</v>
      </c>
      <c r="C7" s="105" t="s">
        <v>17</v>
      </c>
      <c r="D7" s="105" t="s">
        <v>17</v>
      </c>
      <c r="E7" s="105" t="s">
        <v>17</v>
      </c>
      <c r="F7" s="105" t="s">
        <v>17</v>
      </c>
      <c r="G7" s="105" t="s">
        <v>17</v>
      </c>
      <c r="H7" s="105" t="s">
        <v>17</v>
      </c>
      <c r="I7" s="105" t="s">
        <v>17</v>
      </c>
      <c r="J7" s="105" t="s">
        <v>17</v>
      </c>
      <c r="K7" s="105" t="s">
        <v>17</v>
      </c>
      <c r="L7" s="63"/>
      <c r="M7" s="63"/>
    </row>
    <row r="8" spans="1:15" ht="15" x14ac:dyDescent="0.25">
      <c r="A8" s="70" t="s">
        <v>91</v>
      </c>
      <c r="B8" s="105" t="s">
        <v>17</v>
      </c>
      <c r="C8" s="105" t="s">
        <v>17</v>
      </c>
      <c r="D8" s="105" t="s">
        <v>17</v>
      </c>
      <c r="E8" s="105" t="s">
        <v>17</v>
      </c>
      <c r="F8" s="105" t="s">
        <v>17</v>
      </c>
      <c r="G8" s="105" t="s">
        <v>17</v>
      </c>
      <c r="H8" s="105" t="s">
        <v>17</v>
      </c>
      <c r="I8" s="105" t="s">
        <v>17</v>
      </c>
      <c r="J8" s="105" t="s">
        <v>17</v>
      </c>
      <c r="K8" s="105" t="s">
        <v>17</v>
      </c>
      <c r="L8" s="63"/>
      <c r="M8" s="63"/>
    </row>
    <row r="9" spans="1:15" ht="15" x14ac:dyDescent="0.25">
      <c r="A9" s="70" t="s">
        <v>66</v>
      </c>
      <c r="B9" s="105" t="s">
        <v>17</v>
      </c>
      <c r="C9" s="105" t="s">
        <v>17</v>
      </c>
      <c r="D9" s="105" t="s">
        <v>17</v>
      </c>
      <c r="E9" s="105" t="s">
        <v>17</v>
      </c>
      <c r="F9" s="105" t="s">
        <v>17</v>
      </c>
      <c r="G9" s="105" t="s">
        <v>17</v>
      </c>
      <c r="H9" s="105" t="s">
        <v>17</v>
      </c>
      <c r="I9" s="105" t="s">
        <v>17</v>
      </c>
      <c r="J9" s="105" t="s">
        <v>17</v>
      </c>
      <c r="K9" s="105" t="s">
        <v>17</v>
      </c>
      <c r="L9" s="63"/>
      <c r="M9" s="63"/>
    </row>
    <row r="10" spans="1:15" ht="15" x14ac:dyDescent="0.25">
      <c r="A10" s="70" t="s">
        <v>67</v>
      </c>
      <c r="B10" s="105" t="s">
        <v>17</v>
      </c>
      <c r="C10" s="105" t="s">
        <v>17</v>
      </c>
      <c r="D10" s="105" t="s">
        <v>17</v>
      </c>
      <c r="E10" s="105" t="s">
        <v>17</v>
      </c>
      <c r="F10" s="105" t="s">
        <v>17</v>
      </c>
      <c r="G10" s="105" t="s">
        <v>17</v>
      </c>
      <c r="H10" s="105" t="s">
        <v>17</v>
      </c>
      <c r="I10" s="105" t="s">
        <v>17</v>
      </c>
      <c r="J10" s="105" t="s">
        <v>17</v>
      </c>
      <c r="K10" s="105" t="s">
        <v>17</v>
      </c>
      <c r="L10" s="63"/>
      <c r="M10" s="63"/>
    </row>
    <row r="11" spans="1:15" ht="15" x14ac:dyDescent="0.25">
      <c r="A11" s="70" t="s">
        <v>68</v>
      </c>
      <c r="B11" s="105" t="s">
        <v>17</v>
      </c>
      <c r="C11" s="105" t="s">
        <v>17</v>
      </c>
      <c r="D11" s="105" t="s">
        <v>17</v>
      </c>
      <c r="E11" s="105" t="s">
        <v>17</v>
      </c>
      <c r="F11" s="105" t="s">
        <v>17</v>
      </c>
      <c r="G11" s="105" t="s">
        <v>17</v>
      </c>
      <c r="H11" s="105" t="s">
        <v>17</v>
      </c>
      <c r="I11" s="105" t="s">
        <v>17</v>
      </c>
      <c r="J11" s="105" t="s">
        <v>17</v>
      </c>
      <c r="K11" s="105" t="s">
        <v>17</v>
      </c>
      <c r="L11" s="63"/>
      <c r="M11" s="63"/>
    </row>
    <row r="12" spans="1:15" ht="15" x14ac:dyDescent="0.25">
      <c r="A12" s="70" t="s">
        <v>69</v>
      </c>
      <c r="B12" s="105" t="s">
        <v>17</v>
      </c>
      <c r="C12" s="105" t="s">
        <v>17</v>
      </c>
      <c r="D12" s="105" t="s">
        <v>17</v>
      </c>
      <c r="E12" s="105" t="s">
        <v>17</v>
      </c>
      <c r="F12" s="105" t="s">
        <v>17</v>
      </c>
      <c r="G12" s="105" t="s">
        <v>17</v>
      </c>
      <c r="H12" s="105" t="s">
        <v>17</v>
      </c>
      <c r="I12" s="105" t="s">
        <v>17</v>
      </c>
      <c r="J12" s="105" t="s">
        <v>17</v>
      </c>
      <c r="K12" s="105" t="s">
        <v>17</v>
      </c>
      <c r="L12" s="63"/>
      <c r="M12" s="63"/>
    </row>
    <row r="13" spans="1:15" ht="15" x14ac:dyDescent="0.25">
      <c r="A13" s="70" t="s">
        <v>92</v>
      </c>
      <c r="B13" s="105" t="s">
        <v>17</v>
      </c>
      <c r="C13" s="105" t="s">
        <v>17</v>
      </c>
      <c r="D13" s="105" t="s">
        <v>17</v>
      </c>
      <c r="E13" s="105" t="s">
        <v>17</v>
      </c>
      <c r="F13" s="105" t="s">
        <v>17</v>
      </c>
      <c r="G13" s="105" t="s">
        <v>17</v>
      </c>
      <c r="H13" s="105" t="s">
        <v>17</v>
      </c>
      <c r="I13" s="105" t="s">
        <v>17</v>
      </c>
      <c r="J13" s="105" t="s">
        <v>17</v>
      </c>
      <c r="K13" s="105" t="s">
        <v>17</v>
      </c>
      <c r="L13" s="63"/>
      <c r="M13" s="63"/>
    </row>
    <row r="14" spans="1:15" ht="15" x14ac:dyDescent="0.25">
      <c r="A14" s="70" t="s">
        <v>71</v>
      </c>
      <c r="B14" s="105" t="s">
        <v>17</v>
      </c>
      <c r="C14" s="105" t="s">
        <v>17</v>
      </c>
      <c r="D14" s="105" t="s">
        <v>17</v>
      </c>
      <c r="E14" s="105" t="s">
        <v>17</v>
      </c>
      <c r="F14" s="105" t="s">
        <v>17</v>
      </c>
      <c r="G14" s="105" t="s">
        <v>17</v>
      </c>
      <c r="H14" s="105" t="s">
        <v>17</v>
      </c>
      <c r="I14" s="105" t="s">
        <v>17</v>
      </c>
      <c r="J14" s="105" t="s">
        <v>17</v>
      </c>
      <c r="K14" s="105" t="s">
        <v>17</v>
      </c>
      <c r="L14" s="63"/>
      <c r="M14" s="63"/>
    </row>
    <row r="15" spans="1:15" ht="15" x14ac:dyDescent="0.25">
      <c r="A15" s="70" t="s">
        <v>72</v>
      </c>
      <c r="B15" s="105" t="s">
        <v>17</v>
      </c>
      <c r="C15" s="105" t="s">
        <v>17</v>
      </c>
      <c r="D15" s="105" t="s">
        <v>17</v>
      </c>
      <c r="E15" s="105" t="s">
        <v>17</v>
      </c>
      <c r="F15" s="105" t="s">
        <v>17</v>
      </c>
      <c r="G15" s="105" t="s">
        <v>17</v>
      </c>
      <c r="H15" s="105" t="s">
        <v>17</v>
      </c>
      <c r="I15" s="105" t="s">
        <v>17</v>
      </c>
      <c r="J15" s="105" t="s">
        <v>17</v>
      </c>
      <c r="K15" s="105" t="s">
        <v>17</v>
      </c>
      <c r="L15" s="63"/>
      <c r="M15" s="63"/>
    </row>
    <row r="16" spans="1:15" ht="15" x14ac:dyDescent="0.25">
      <c r="A16" s="70" t="s">
        <v>73</v>
      </c>
      <c r="B16" s="105" t="s">
        <v>17</v>
      </c>
      <c r="C16" s="105" t="s">
        <v>17</v>
      </c>
      <c r="D16" s="105" t="s">
        <v>17</v>
      </c>
      <c r="E16" s="105" t="s">
        <v>17</v>
      </c>
      <c r="F16" s="105" t="s">
        <v>17</v>
      </c>
      <c r="G16" s="105" t="s">
        <v>17</v>
      </c>
      <c r="H16" s="105" t="s">
        <v>17</v>
      </c>
      <c r="I16" s="105" t="s">
        <v>17</v>
      </c>
      <c r="J16" s="105" t="s">
        <v>17</v>
      </c>
      <c r="K16" s="105" t="s">
        <v>17</v>
      </c>
      <c r="L16" s="63"/>
      <c r="M16" s="63"/>
    </row>
    <row r="17" spans="1:13" ht="15" x14ac:dyDescent="0.25">
      <c r="A17" s="70" t="s">
        <v>74</v>
      </c>
      <c r="B17" s="105" t="s">
        <v>17</v>
      </c>
      <c r="C17" s="105" t="s">
        <v>17</v>
      </c>
      <c r="D17" s="105" t="s">
        <v>17</v>
      </c>
      <c r="E17" s="105" t="s">
        <v>17</v>
      </c>
      <c r="F17" s="105" t="s">
        <v>17</v>
      </c>
      <c r="G17" s="105" t="s">
        <v>17</v>
      </c>
      <c r="H17" s="105" t="s">
        <v>17</v>
      </c>
      <c r="I17" s="105" t="s">
        <v>17</v>
      </c>
      <c r="J17" s="105" t="s">
        <v>17</v>
      </c>
      <c r="K17" s="105" t="s">
        <v>17</v>
      </c>
      <c r="L17" s="63"/>
      <c r="M17" s="63"/>
    </row>
    <row r="18" spans="1:13" ht="15" x14ac:dyDescent="0.25">
      <c r="A18" s="70" t="s">
        <v>93</v>
      </c>
      <c r="B18" s="105" t="s">
        <v>17</v>
      </c>
      <c r="C18" s="105" t="s">
        <v>17</v>
      </c>
      <c r="D18" s="105" t="s">
        <v>17</v>
      </c>
      <c r="E18" s="105" t="s">
        <v>17</v>
      </c>
      <c r="F18" s="105" t="s">
        <v>17</v>
      </c>
      <c r="G18" s="105" t="s">
        <v>17</v>
      </c>
      <c r="H18" s="105" t="s">
        <v>17</v>
      </c>
      <c r="I18" s="105" t="s">
        <v>17</v>
      </c>
      <c r="J18" s="105" t="s">
        <v>17</v>
      </c>
      <c r="K18" s="105" t="s">
        <v>17</v>
      </c>
      <c r="L18" s="63"/>
      <c r="M18" s="63"/>
    </row>
    <row r="19" spans="1:13" ht="15" x14ac:dyDescent="0.25">
      <c r="A19" s="70" t="s">
        <v>14</v>
      </c>
      <c r="B19" s="105" t="s">
        <v>17</v>
      </c>
      <c r="C19" s="105" t="s">
        <v>17</v>
      </c>
      <c r="D19" s="105" t="s">
        <v>17</v>
      </c>
      <c r="E19" s="105" t="s">
        <v>17</v>
      </c>
      <c r="F19" s="105" t="s">
        <v>17</v>
      </c>
      <c r="G19" s="105" t="s">
        <v>17</v>
      </c>
      <c r="H19" s="105" t="s">
        <v>17</v>
      </c>
      <c r="I19" s="105" t="s">
        <v>17</v>
      </c>
      <c r="J19" s="105" t="s">
        <v>17</v>
      </c>
      <c r="K19" s="105" t="s">
        <v>17</v>
      </c>
      <c r="L19" s="63"/>
      <c r="M19" s="63"/>
    </row>
    <row r="20" spans="1:13" ht="15" x14ac:dyDescent="0.25">
      <c r="A20" s="70" t="s">
        <v>76</v>
      </c>
      <c r="B20" s="105" t="s">
        <v>17</v>
      </c>
      <c r="C20" s="105" t="s">
        <v>17</v>
      </c>
      <c r="D20" s="105" t="s">
        <v>17</v>
      </c>
      <c r="E20" s="105" t="s">
        <v>17</v>
      </c>
      <c r="F20" s="105" t="s">
        <v>17</v>
      </c>
      <c r="G20" s="105" t="s">
        <v>17</v>
      </c>
      <c r="H20" s="105" t="s">
        <v>17</v>
      </c>
      <c r="I20" s="105" t="s">
        <v>17</v>
      </c>
      <c r="J20" s="105" t="s">
        <v>17</v>
      </c>
      <c r="K20" s="105" t="s">
        <v>17</v>
      </c>
      <c r="L20" s="63"/>
      <c r="M20" s="63"/>
    </row>
    <row r="21" spans="1:13" ht="15" x14ac:dyDescent="0.25">
      <c r="A21" s="70" t="s">
        <v>77</v>
      </c>
      <c r="B21" s="105" t="s">
        <v>17</v>
      </c>
      <c r="C21" s="105" t="s">
        <v>17</v>
      </c>
      <c r="D21" s="105" t="s">
        <v>17</v>
      </c>
      <c r="E21" s="105" t="s">
        <v>17</v>
      </c>
      <c r="F21" s="105" t="s">
        <v>17</v>
      </c>
      <c r="G21" s="105" t="s">
        <v>17</v>
      </c>
      <c r="H21" s="105" t="s">
        <v>17</v>
      </c>
      <c r="I21" s="105" t="s">
        <v>17</v>
      </c>
      <c r="J21" s="105" t="s">
        <v>17</v>
      </c>
      <c r="K21" s="105" t="s">
        <v>17</v>
      </c>
      <c r="L21" s="63"/>
      <c r="M21" s="63"/>
    </row>
    <row r="22" spans="1:13" ht="15" x14ac:dyDescent="0.25">
      <c r="A22" s="70" t="s">
        <v>15</v>
      </c>
      <c r="B22" s="105" t="s">
        <v>17</v>
      </c>
      <c r="C22" s="105" t="s">
        <v>17</v>
      </c>
      <c r="D22" s="105" t="s">
        <v>17</v>
      </c>
      <c r="E22" s="105" t="s">
        <v>17</v>
      </c>
      <c r="F22" s="105" t="s">
        <v>17</v>
      </c>
      <c r="G22" s="105" t="s">
        <v>17</v>
      </c>
      <c r="H22" s="105" t="s">
        <v>17</v>
      </c>
      <c r="I22" s="105" t="s">
        <v>17</v>
      </c>
      <c r="J22" s="105" t="s">
        <v>17</v>
      </c>
      <c r="K22" s="105" t="s">
        <v>17</v>
      </c>
      <c r="L22" s="63"/>
      <c r="M22" s="63"/>
    </row>
    <row r="23" spans="1:13" ht="15" x14ac:dyDescent="0.25">
      <c r="A23" s="70" t="s">
        <v>78</v>
      </c>
      <c r="B23" s="105" t="s">
        <v>17</v>
      </c>
      <c r="C23" s="105" t="s">
        <v>17</v>
      </c>
      <c r="D23" s="105" t="s">
        <v>17</v>
      </c>
      <c r="E23" s="105" t="s">
        <v>17</v>
      </c>
      <c r="F23" s="105" t="s">
        <v>17</v>
      </c>
      <c r="G23" s="105" t="s">
        <v>17</v>
      </c>
      <c r="H23" s="105" t="s">
        <v>17</v>
      </c>
      <c r="I23" s="105" t="s">
        <v>17</v>
      </c>
      <c r="J23" s="105" t="s">
        <v>17</v>
      </c>
      <c r="K23" s="105" t="s">
        <v>17</v>
      </c>
      <c r="L23" s="63"/>
      <c r="M23" s="63"/>
    </row>
    <row r="24" spans="1:13" ht="15" x14ac:dyDescent="0.25">
      <c r="A24" s="70" t="s">
        <v>94</v>
      </c>
      <c r="B24" s="105" t="s">
        <v>17</v>
      </c>
      <c r="C24" s="105" t="s">
        <v>17</v>
      </c>
      <c r="D24" s="105" t="s">
        <v>17</v>
      </c>
      <c r="E24" s="105" t="s">
        <v>17</v>
      </c>
      <c r="F24" s="105" t="s">
        <v>17</v>
      </c>
      <c r="G24" s="105" t="s">
        <v>17</v>
      </c>
      <c r="H24" s="105" t="s">
        <v>17</v>
      </c>
      <c r="I24" s="105" t="s">
        <v>17</v>
      </c>
      <c r="J24" s="105" t="s">
        <v>17</v>
      </c>
      <c r="K24" s="105" t="s">
        <v>17</v>
      </c>
      <c r="L24" s="63"/>
      <c r="M24" s="63"/>
    </row>
    <row r="25" spans="1:13" ht="15" x14ac:dyDescent="0.25">
      <c r="A25" s="70" t="s">
        <v>95</v>
      </c>
      <c r="B25" s="105" t="s">
        <v>17</v>
      </c>
      <c r="C25" s="105" t="s">
        <v>17</v>
      </c>
      <c r="D25" s="105" t="s">
        <v>17</v>
      </c>
      <c r="E25" s="105" t="s">
        <v>17</v>
      </c>
      <c r="F25" s="105" t="s">
        <v>17</v>
      </c>
      <c r="G25" s="105" t="s">
        <v>17</v>
      </c>
      <c r="H25" s="105" t="s">
        <v>17</v>
      </c>
      <c r="I25" s="105" t="s">
        <v>17</v>
      </c>
      <c r="J25" s="105" t="s">
        <v>17</v>
      </c>
      <c r="K25" s="105" t="s">
        <v>17</v>
      </c>
      <c r="L25" s="63"/>
      <c r="M25" s="63"/>
    </row>
    <row r="26" spans="1:13" ht="15" x14ac:dyDescent="0.25">
      <c r="A26" s="70" t="s">
        <v>96</v>
      </c>
      <c r="B26" s="105" t="s">
        <v>17</v>
      </c>
      <c r="C26" s="105" t="s">
        <v>17</v>
      </c>
      <c r="D26" s="105" t="s">
        <v>17</v>
      </c>
      <c r="E26" s="105" t="s">
        <v>17</v>
      </c>
      <c r="F26" s="105" t="s">
        <v>17</v>
      </c>
      <c r="G26" s="105" t="s">
        <v>17</v>
      </c>
      <c r="H26" s="105" t="s">
        <v>17</v>
      </c>
      <c r="I26" s="105" t="s">
        <v>17</v>
      </c>
      <c r="J26" s="105" t="s">
        <v>17</v>
      </c>
      <c r="K26" s="105" t="s">
        <v>17</v>
      </c>
      <c r="L26" s="63"/>
      <c r="M26" s="63"/>
    </row>
    <row r="27" spans="1:13" ht="15" x14ac:dyDescent="0.25">
      <c r="A27" s="70" t="s">
        <v>97</v>
      </c>
      <c r="B27" s="105" t="s">
        <v>17</v>
      </c>
      <c r="C27" s="105" t="s">
        <v>17</v>
      </c>
      <c r="D27" s="105" t="s">
        <v>17</v>
      </c>
      <c r="E27" s="105" t="s">
        <v>17</v>
      </c>
      <c r="F27" s="105" t="s">
        <v>17</v>
      </c>
      <c r="G27" s="105" t="s">
        <v>17</v>
      </c>
      <c r="H27" s="105" t="s">
        <v>17</v>
      </c>
      <c r="I27" s="105" t="s">
        <v>17</v>
      </c>
      <c r="J27" s="105" t="s">
        <v>17</v>
      </c>
      <c r="K27" s="105" t="s">
        <v>17</v>
      </c>
      <c r="L27" s="63"/>
      <c r="M27" s="63"/>
    </row>
    <row r="28" spans="1:13" ht="15" x14ac:dyDescent="0.25">
      <c r="A28" s="70" t="s">
        <v>98</v>
      </c>
      <c r="B28" s="105" t="s">
        <v>17</v>
      </c>
      <c r="C28" s="105" t="s">
        <v>17</v>
      </c>
      <c r="D28" s="105" t="s">
        <v>17</v>
      </c>
      <c r="E28" s="105" t="s">
        <v>17</v>
      </c>
      <c r="F28" s="105" t="s">
        <v>17</v>
      </c>
      <c r="G28" s="105" t="s">
        <v>17</v>
      </c>
      <c r="H28" s="105" t="s">
        <v>17</v>
      </c>
      <c r="I28" s="105" t="s">
        <v>17</v>
      </c>
      <c r="J28" s="105" t="s">
        <v>17</v>
      </c>
      <c r="K28" s="105" t="s">
        <v>17</v>
      </c>
      <c r="L28" s="63"/>
      <c r="M28" s="63"/>
    </row>
    <row r="29" spans="1:13" ht="15" x14ac:dyDescent="0.25">
      <c r="A29" s="70" t="s">
        <v>99</v>
      </c>
      <c r="B29" s="105" t="s">
        <v>17</v>
      </c>
      <c r="C29" s="105" t="s">
        <v>17</v>
      </c>
      <c r="D29" s="105" t="s">
        <v>17</v>
      </c>
      <c r="E29" s="105" t="s">
        <v>17</v>
      </c>
      <c r="F29" s="105" t="s">
        <v>17</v>
      </c>
      <c r="G29" s="105" t="s">
        <v>17</v>
      </c>
      <c r="H29" s="105" t="s">
        <v>17</v>
      </c>
      <c r="I29" s="105" t="s">
        <v>17</v>
      </c>
      <c r="J29" s="105" t="s">
        <v>17</v>
      </c>
      <c r="K29" s="105" t="s">
        <v>17</v>
      </c>
      <c r="L29" s="63"/>
      <c r="M29" s="63"/>
    </row>
    <row r="30" spans="1:13" ht="15" x14ac:dyDescent="0.25">
      <c r="A30" s="70" t="s">
        <v>116</v>
      </c>
      <c r="B30" s="105" t="s">
        <v>17</v>
      </c>
      <c r="C30" s="105" t="s">
        <v>17</v>
      </c>
      <c r="D30" s="105" t="s">
        <v>17</v>
      </c>
      <c r="E30" s="105" t="s">
        <v>17</v>
      </c>
      <c r="F30" s="105" t="s">
        <v>17</v>
      </c>
      <c r="G30" s="105" t="s">
        <v>17</v>
      </c>
      <c r="H30" s="105" t="s">
        <v>17</v>
      </c>
      <c r="I30" s="105" t="s">
        <v>17</v>
      </c>
      <c r="J30" s="105" t="s">
        <v>17</v>
      </c>
      <c r="K30" s="105" t="s">
        <v>17</v>
      </c>
      <c r="L30" s="63"/>
      <c r="M30" s="63"/>
    </row>
    <row r="31" spans="1:13" ht="15" x14ac:dyDescent="0.25">
      <c r="A31" s="74" t="s">
        <v>13</v>
      </c>
      <c r="B31" s="66">
        <v>36.323224142115002</v>
      </c>
      <c r="C31" s="66">
        <v>37.925240646532096</v>
      </c>
      <c r="D31" s="66">
        <v>45.704552048593449</v>
      </c>
      <c r="E31" s="66">
        <v>37.349877714312505</v>
      </c>
      <c r="F31" s="66">
        <v>38.662527994970731</v>
      </c>
      <c r="G31" s="66">
        <v>36.486896307715632</v>
      </c>
      <c r="H31" s="66">
        <v>35.102532600291255</v>
      </c>
      <c r="I31" s="66">
        <v>34.553483403232811</v>
      </c>
      <c r="J31" s="66">
        <v>32.370110962836257</v>
      </c>
      <c r="K31" s="66">
        <v>27.636199609598975</v>
      </c>
      <c r="L31" s="63"/>
      <c r="M31" s="63"/>
    </row>
  </sheetData>
  <conditionalFormatting sqref="A1:M31">
    <cfRule type="cellIs" dxfId="14" priority="4" operator="equal">
      <formula>TRUE</formula>
    </cfRule>
  </conditionalFormatting>
  <conditionalFormatting sqref="N1">
    <cfRule type="cellIs" dxfId="13" priority="2" operator="equal">
      <formula>FALSE</formula>
    </cfRule>
    <cfRule type="cellIs" dxfId="12" priority="3" operator="equal">
      <formula>TRUE</formula>
    </cfRule>
  </conditionalFormatting>
  <conditionalFormatting sqref="N1">
    <cfRule type="cellIs" dxfId="11" priority="1" operator="equal">
      <formula>TRUE</formula>
    </cfRule>
  </conditionalFormatting>
  <hyperlinks>
    <hyperlink ref="O1" r:id="rId1" display="..\Data files\20151124_childhoodmortality_InteractiveSpreadsheet_RP_v0a.xlsx"/>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sheetPr>
  <dimension ref="A1:Q31"/>
  <sheetViews>
    <sheetView zoomScaleNormal="100" workbookViewId="0">
      <pane ySplit="1" topLeftCell="A2" activePane="bottomLeft" state="frozen"/>
      <selection activeCell="J35" sqref="J35"/>
      <selection pane="bottomLeft" activeCell="J35" sqref="J35"/>
    </sheetView>
  </sheetViews>
  <sheetFormatPr defaultColWidth="8" defaultRowHeight="15" x14ac:dyDescent="0.25"/>
  <cols>
    <col min="1" max="1" width="25" style="74" bestFit="1" customWidth="1"/>
    <col min="2" max="2" width="7.125" style="63" bestFit="1" customWidth="1"/>
    <col min="3" max="3" width="4.375" style="63" bestFit="1" customWidth="1"/>
    <col min="4" max="4" width="4" style="63" bestFit="1" customWidth="1"/>
    <col min="5" max="5" width="3.875" style="63" bestFit="1" customWidth="1"/>
    <col min="6" max="6" width="8" style="63" bestFit="1" customWidth="1"/>
    <col min="7" max="7" width="6.75" style="63" bestFit="1" customWidth="1"/>
    <col min="8" max="8" width="9.375" style="63" bestFit="1" customWidth="1"/>
    <col min="9" max="9" width="10.125" style="63" bestFit="1" customWidth="1"/>
    <col min="10" max="10" width="8" style="63"/>
    <col min="11" max="11" width="9" style="63" customWidth="1"/>
    <col min="12" max="16" width="8" style="63"/>
    <col min="17" max="17" width="9.875" style="63" customWidth="1"/>
    <col min="18" max="16384" width="8" style="63"/>
  </cols>
  <sheetData>
    <row r="1" spans="1:17" x14ac:dyDescent="0.25">
      <c r="A1" s="73" t="s">
        <v>87</v>
      </c>
      <c r="B1" s="60" t="s">
        <v>88</v>
      </c>
      <c r="C1" s="60" t="s">
        <v>12</v>
      </c>
      <c r="D1" s="60" t="s">
        <v>18</v>
      </c>
      <c r="E1" s="60" t="s">
        <v>19</v>
      </c>
      <c r="F1" s="69" t="s">
        <v>110</v>
      </c>
      <c r="G1" s="69" t="s">
        <v>111</v>
      </c>
      <c r="H1" s="69" t="s">
        <v>89</v>
      </c>
      <c r="I1" s="60" t="s">
        <v>90</v>
      </c>
      <c r="K1" s="60" t="s">
        <v>173</v>
      </c>
      <c r="L1" s="174" t="s">
        <v>191</v>
      </c>
    </row>
    <row r="2" spans="1:17" x14ac:dyDescent="0.25">
      <c r="A2" s="74" t="s">
        <v>59</v>
      </c>
      <c r="B2" s="176">
        <v>30</v>
      </c>
      <c r="C2" s="178">
        <v>2.2000586682311525</v>
      </c>
      <c r="D2" s="166" t="s">
        <v>17</v>
      </c>
      <c r="E2" s="166" t="s">
        <v>17</v>
      </c>
      <c r="F2" s="179">
        <v>296</v>
      </c>
      <c r="G2" s="179">
        <v>2.1127464276027466</v>
      </c>
      <c r="H2" s="179">
        <v>2.164835636085253</v>
      </c>
      <c r="I2" s="166" t="s">
        <v>193</v>
      </c>
    </row>
    <row r="3" spans="1:17" x14ac:dyDescent="0.25">
      <c r="A3" s="74" t="s">
        <v>60</v>
      </c>
      <c r="B3" s="176">
        <v>54</v>
      </c>
      <c r="C3" s="178">
        <v>2.2794428028704097</v>
      </c>
      <c r="D3" s="166" t="s">
        <v>17</v>
      </c>
      <c r="E3" s="166" t="s">
        <v>17</v>
      </c>
      <c r="F3" s="179">
        <v>296</v>
      </c>
      <c r="G3" s="179">
        <v>2.1127464276027466</v>
      </c>
      <c r="H3" s="179">
        <v>2.164835636085253</v>
      </c>
      <c r="I3" s="166" t="s">
        <v>193</v>
      </c>
    </row>
    <row r="4" spans="1:17" x14ac:dyDescent="0.25">
      <c r="A4" s="74" t="s">
        <v>61</v>
      </c>
      <c r="B4" s="176">
        <v>61</v>
      </c>
      <c r="C4" s="178">
        <v>2.8080835980297381</v>
      </c>
      <c r="D4" s="166" t="s">
        <v>17</v>
      </c>
      <c r="E4" s="166" t="s">
        <v>17</v>
      </c>
      <c r="F4" s="179">
        <v>296</v>
      </c>
      <c r="G4" s="179">
        <v>2.1127464276027466</v>
      </c>
      <c r="H4" s="179">
        <v>2.164835636085253</v>
      </c>
      <c r="I4" s="166" t="s">
        <v>193</v>
      </c>
    </row>
    <row r="5" spans="1:17" ht="15.75" thickBot="1" x14ac:dyDescent="0.3">
      <c r="A5" s="74" t="s">
        <v>62</v>
      </c>
      <c r="B5" s="176">
        <v>41</v>
      </c>
      <c r="C5" s="178">
        <v>2.1075357253007097</v>
      </c>
      <c r="D5" s="166" t="s">
        <v>17</v>
      </c>
      <c r="E5" s="166" t="s">
        <v>17</v>
      </c>
      <c r="F5" s="179">
        <v>296</v>
      </c>
      <c r="G5" s="179">
        <v>2.1127464276027466</v>
      </c>
      <c r="H5" s="179">
        <v>2.164835636085253</v>
      </c>
      <c r="I5" s="166" t="s">
        <v>193</v>
      </c>
    </row>
    <row r="6" spans="1:17" ht="15.75" thickBot="1" x14ac:dyDescent="0.3">
      <c r="A6" s="74" t="s">
        <v>63</v>
      </c>
      <c r="B6" s="176">
        <v>49</v>
      </c>
      <c r="C6" s="178">
        <v>1.5236318407960199</v>
      </c>
      <c r="D6" s="166" t="s">
        <v>17</v>
      </c>
      <c r="E6" s="166" t="s">
        <v>17</v>
      </c>
      <c r="F6" s="179">
        <v>296</v>
      </c>
      <c r="G6" s="179">
        <v>2.1127464276027466</v>
      </c>
      <c r="H6" s="179">
        <v>2.164835636085253</v>
      </c>
      <c r="I6" s="166" t="s">
        <v>193</v>
      </c>
      <c r="K6" s="169" t="s">
        <v>192</v>
      </c>
      <c r="L6" s="177"/>
      <c r="M6" s="177"/>
      <c r="N6" s="177"/>
      <c r="O6" s="177"/>
      <c r="P6" s="177"/>
      <c r="Q6" s="170"/>
    </row>
    <row r="7" spans="1:17" x14ac:dyDescent="0.25">
      <c r="A7" s="74" t="s">
        <v>64</v>
      </c>
      <c r="B7" s="176">
        <v>61</v>
      </c>
      <c r="C7" s="178">
        <v>2.0720812527599444</v>
      </c>
      <c r="D7" s="166" t="s">
        <v>17</v>
      </c>
      <c r="E7" s="166" t="s">
        <v>17</v>
      </c>
      <c r="F7" s="179">
        <v>296</v>
      </c>
      <c r="G7" s="179">
        <v>2.1127464276027466</v>
      </c>
      <c r="H7" s="179">
        <v>2.164835636085253</v>
      </c>
      <c r="I7" s="166" t="s">
        <v>193</v>
      </c>
    </row>
    <row r="8" spans="1:17" x14ac:dyDescent="0.25">
      <c r="A8" s="74" t="s">
        <v>65</v>
      </c>
      <c r="B8" s="176">
        <v>45</v>
      </c>
      <c r="C8" s="178">
        <v>1.7886243491394729</v>
      </c>
      <c r="D8" s="166" t="s">
        <v>17</v>
      </c>
      <c r="E8" s="166" t="s">
        <v>17</v>
      </c>
      <c r="F8" s="179">
        <v>45</v>
      </c>
      <c r="G8" s="179">
        <v>1.7886243491394729</v>
      </c>
      <c r="H8" s="179">
        <v>2.164835636085253</v>
      </c>
      <c r="I8" s="166" t="s">
        <v>193</v>
      </c>
    </row>
    <row r="9" spans="1:17" x14ac:dyDescent="0.25">
      <c r="A9" s="74" t="s">
        <v>66</v>
      </c>
      <c r="B9" s="176">
        <v>33</v>
      </c>
      <c r="C9" s="178">
        <v>2.6294820717131473</v>
      </c>
      <c r="D9" s="166" t="s">
        <v>17</v>
      </c>
      <c r="E9" s="166" t="s">
        <v>17</v>
      </c>
      <c r="F9" s="179">
        <v>167</v>
      </c>
      <c r="G9" s="179">
        <v>2.2480985394090327</v>
      </c>
      <c r="H9" s="179">
        <v>2.164835636085253</v>
      </c>
      <c r="I9" s="166" t="s">
        <v>193</v>
      </c>
    </row>
    <row r="10" spans="1:17" x14ac:dyDescent="0.25">
      <c r="A10" s="74" t="s">
        <v>67</v>
      </c>
      <c r="B10" s="176">
        <v>43</v>
      </c>
      <c r="C10" s="178">
        <v>1.7432903591988971</v>
      </c>
      <c r="D10" s="166" t="s">
        <v>17</v>
      </c>
      <c r="E10" s="166" t="s">
        <v>17</v>
      </c>
      <c r="F10" s="179">
        <v>167</v>
      </c>
      <c r="G10" s="179">
        <v>2.2480985394090327</v>
      </c>
      <c r="H10" s="179">
        <v>2.164835636085253</v>
      </c>
      <c r="I10" s="166" t="s">
        <v>193</v>
      </c>
    </row>
    <row r="11" spans="1:17" x14ac:dyDescent="0.25">
      <c r="A11" s="74" t="s">
        <v>68</v>
      </c>
      <c r="B11" s="176">
        <v>91</v>
      </c>
      <c r="C11" s="178">
        <v>2.4548814373195933</v>
      </c>
      <c r="D11" s="166" t="s">
        <v>17</v>
      </c>
      <c r="E11" s="166" t="s">
        <v>17</v>
      </c>
      <c r="F11" s="179">
        <v>167</v>
      </c>
      <c r="G11" s="179">
        <v>2.2480985394090327</v>
      </c>
      <c r="H11" s="179">
        <v>2.164835636085253</v>
      </c>
      <c r="I11" s="166" t="s">
        <v>193</v>
      </c>
    </row>
    <row r="12" spans="1:17" x14ac:dyDescent="0.25">
      <c r="A12" s="74" t="s">
        <v>69</v>
      </c>
      <c r="B12" s="176">
        <v>124</v>
      </c>
      <c r="C12" s="178">
        <v>2.6366149266425682</v>
      </c>
      <c r="D12" s="166" t="s">
        <v>17</v>
      </c>
      <c r="E12" s="166" t="s">
        <v>17</v>
      </c>
      <c r="F12" s="179">
        <v>290</v>
      </c>
      <c r="G12" s="179">
        <v>2.7893734490121771</v>
      </c>
      <c r="H12" s="179">
        <v>2.164835636085253</v>
      </c>
      <c r="I12" s="166" t="s">
        <v>193</v>
      </c>
    </row>
    <row r="13" spans="1:17" x14ac:dyDescent="0.25">
      <c r="A13" s="74" t="s">
        <v>70</v>
      </c>
      <c r="B13" s="176">
        <v>98</v>
      </c>
      <c r="C13" s="178">
        <v>3.5125448028673834</v>
      </c>
      <c r="D13" s="166" t="s">
        <v>17</v>
      </c>
      <c r="E13" s="166" t="s">
        <v>17</v>
      </c>
      <c r="F13" s="179">
        <v>290</v>
      </c>
      <c r="G13" s="179">
        <v>2.7893734490121771</v>
      </c>
      <c r="H13" s="179">
        <v>2.164835636085253</v>
      </c>
      <c r="I13" s="166" t="s">
        <v>193</v>
      </c>
    </row>
    <row r="14" spans="1:17" x14ac:dyDescent="0.25">
      <c r="A14" s="74" t="s">
        <v>71</v>
      </c>
      <c r="B14" s="176">
        <v>68</v>
      </c>
      <c r="C14" s="178">
        <v>2.3419203747072599</v>
      </c>
      <c r="D14" s="166" t="s">
        <v>17</v>
      </c>
      <c r="E14" s="166" t="s">
        <v>17</v>
      </c>
      <c r="F14" s="179">
        <v>290</v>
      </c>
      <c r="G14" s="179">
        <v>2.7893734490121771</v>
      </c>
      <c r="H14" s="179">
        <v>2.164835636085253</v>
      </c>
      <c r="I14" s="166" t="s">
        <v>193</v>
      </c>
    </row>
    <row r="15" spans="1:17" x14ac:dyDescent="0.25">
      <c r="A15" s="74" t="s">
        <v>72</v>
      </c>
      <c r="B15" s="176">
        <v>36</v>
      </c>
      <c r="C15" s="178">
        <v>1.332198497576139</v>
      </c>
      <c r="D15" s="166" t="s">
        <v>17</v>
      </c>
      <c r="E15" s="166" t="s">
        <v>17</v>
      </c>
      <c r="F15" s="179">
        <v>155</v>
      </c>
      <c r="G15" s="179">
        <v>1.5482968734392168</v>
      </c>
      <c r="H15" s="179">
        <v>2.164835636085253</v>
      </c>
      <c r="I15" s="166" t="s">
        <v>193</v>
      </c>
    </row>
    <row r="16" spans="1:17" x14ac:dyDescent="0.25">
      <c r="A16" s="74" t="s">
        <v>73</v>
      </c>
      <c r="B16" s="176">
        <v>119</v>
      </c>
      <c r="C16" s="178">
        <v>1.6281965328991475</v>
      </c>
      <c r="D16" s="166" t="s">
        <v>17</v>
      </c>
      <c r="E16" s="166" t="s">
        <v>17</v>
      </c>
      <c r="F16" s="179">
        <v>155</v>
      </c>
      <c r="G16" s="179">
        <v>1.5482968734392168</v>
      </c>
      <c r="H16" s="179">
        <v>2.164835636085253</v>
      </c>
      <c r="I16" s="166" t="s">
        <v>193</v>
      </c>
    </row>
    <row r="17" spans="1:9" x14ac:dyDescent="0.25">
      <c r="A17" s="74" t="s">
        <v>74</v>
      </c>
      <c r="B17" s="176">
        <v>111</v>
      </c>
      <c r="C17" s="178">
        <v>2.2210216699681853</v>
      </c>
      <c r="D17" s="166" t="s">
        <v>17</v>
      </c>
      <c r="E17" s="166" t="s">
        <v>17</v>
      </c>
      <c r="F17" s="179">
        <v>146</v>
      </c>
      <c r="G17" s="179">
        <v>2.3376831318549356</v>
      </c>
      <c r="H17" s="179">
        <v>2.164835636085253</v>
      </c>
      <c r="I17" s="166" t="s">
        <v>193</v>
      </c>
    </row>
    <row r="18" spans="1:9" x14ac:dyDescent="0.25">
      <c r="A18" s="74" t="s">
        <v>75</v>
      </c>
      <c r="B18" s="176">
        <v>35</v>
      </c>
      <c r="C18" s="178">
        <v>2.8049366885718867</v>
      </c>
      <c r="D18" s="166" t="s">
        <v>17</v>
      </c>
      <c r="E18" s="166" t="s">
        <v>17</v>
      </c>
      <c r="F18" s="179">
        <v>146</v>
      </c>
      <c r="G18" s="179">
        <v>2.3376831318549356</v>
      </c>
      <c r="H18" s="179">
        <v>2.164835636085253</v>
      </c>
      <c r="I18" s="166" t="s">
        <v>193</v>
      </c>
    </row>
    <row r="19" spans="1:9" x14ac:dyDescent="0.25">
      <c r="A19" s="74" t="s">
        <v>14</v>
      </c>
      <c r="B19" s="176">
        <v>58</v>
      </c>
      <c r="C19" s="178">
        <v>1.4932289789403224</v>
      </c>
      <c r="D19" s="166" t="s">
        <v>17</v>
      </c>
      <c r="E19" s="166" t="s">
        <v>17</v>
      </c>
      <c r="F19" s="179">
        <v>264</v>
      </c>
      <c r="G19" s="179">
        <v>2.1370980798497552</v>
      </c>
      <c r="H19" s="179">
        <v>2.164835636085253</v>
      </c>
      <c r="I19" s="166" t="s">
        <v>193</v>
      </c>
    </row>
    <row r="20" spans="1:9" x14ac:dyDescent="0.25">
      <c r="A20" s="74" t="s">
        <v>76</v>
      </c>
      <c r="B20" s="176">
        <v>48</v>
      </c>
      <c r="C20" s="178">
        <v>3.4403669724770642</v>
      </c>
      <c r="D20" s="166" t="s">
        <v>17</v>
      </c>
      <c r="E20" s="166" t="s">
        <v>17</v>
      </c>
      <c r="F20" s="179">
        <v>264</v>
      </c>
      <c r="G20" s="179">
        <v>2.1370980798497552</v>
      </c>
      <c r="H20" s="179">
        <v>2.164835636085253</v>
      </c>
      <c r="I20" s="166" t="s">
        <v>193</v>
      </c>
    </row>
    <row r="21" spans="1:9" x14ac:dyDescent="0.25">
      <c r="A21" s="74" t="s">
        <v>77</v>
      </c>
      <c r="B21" s="176">
        <v>48</v>
      </c>
      <c r="C21" s="178">
        <v>2.4792107845669125</v>
      </c>
      <c r="D21" s="166" t="s">
        <v>17</v>
      </c>
      <c r="E21" s="166" t="s">
        <v>17</v>
      </c>
      <c r="F21" s="179">
        <v>264</v>
      </c>
      <c r="G21" s="179">
        <v>2.1370980798497552</v>
      </c>
      <c r="H21" s="179">
        <v>2.164835636085253</v>
      </c>
      <c r="I21" s="166" t="s">
        <v>193</v>
      </c>
    </row>
    <row r="22" spans="1:9" x14ac:dyDescent="0.25">
      <c r="A22" s="74" t="s">
        <v>15</v>
      </c>
      <c r="B22" s="176">
        <v>33</v>
      </c>
      <c r="C22" s="178">
        <v>1.8230029830957906</v>
      </c>
      <c r="D22" s="166" t="s">
        <v>17</v>
      </c>
      <c r="E22" s="166" t="s">
        <v>17</v>
      </c>
      <c r="F22" s="179">
        <v>264</v>
      </c>
      <c r="G22" s="179">
        <v>2.1370980798497552</v>
      </c>
      <c r="H22" s="179">
        <v>2.164835636085253</v>
      </c>
      <c r="I22" s="166" t="s">
        <v>193</v>
      </c>
    </row>
    <row r="23" spans="1:9" x14ac:dyDescent="0.25">
      <c r="A23" s="74" t="s">
        <v>78</v>
      </c>
      <c r="B23" s="176">
        <v>77</v>
      </c>
      <c r="C23" s="178">
        <v>2.3140495867768598</v>
      </c>
      <c r="D23" s="166" t="s">
        <v>17</v>
      </c>
      <c r="E23" s="166" t="s">
        <v>17</v>
      </c>
      <c r="F23" s="179">
        <v>264</v>
      </c>
      <c r="G23" s="179">
        <v>2.1370980798497552</v>
      </c>
      <c r="H23" s="179">
        <v>2.164835636085253</v>
      </c>
      <c r="I23" s="166" t="s">
        <v>193</v>
      </c>
    </row>
    <row r="24" spans="1:9" x14ac:dyDescent="0.25">
      <c r="A24" s="74" t="s">
        <v>94</v>
      </c>
      <c r="B24" s="176">
        <v>296</v>
      </c>
      <c r="C24" s="178">
        <v>2.1127464276027466</v>
      </c>
      <c r="D24" s="166" t="s">
        <v>17</v>
      </c>
      <c r="E24" s="166" t="s">
        <v>17</v>
      </c>
      <c r="F24" s="179">
        <v>296</v>
      </c>
      <c r="G24" s="179">
        <v>2.1127464276027466</v>
      </c>
      <c r="H24" s="179">
        <v>2.164835636085253</v>
      </c>
      <c r="I24" s="166" t="s">
        <v>193</v>
      </c>
    </row>
    <row r="25" spans="1:9" x14ac:dyDescent="0.25">
      <c r="A25" s="74" t="s">
        <v>95</v>
      </c>
      <c r="B25" s="176">
        <v>167</v>
      </c>
      <c r="C25" s="178">
        <v>2.2480985394090327</v>
      </c>
      <c r="D25" s="166" t="s">
        <v>17</v>
      </c>
      <c r="E25" s="166" t="s">
        <v>17</v>
      </c>
      <c r="F25" s="179">
        <v>167</v>
      </c>
      <c r="G25" s="179">
        <v>2.2480985394090327</v>
      </c>
      <c r="H25" s="179">
        <v>2.164835636085253</v>
      </c>
      <c r="I25" s="166" t="s">
        <v>193</v>
      </c>
    </row>
    <row r="26" spans="1:9" x14ac:dyDescent="0.25">
      <c r="A26" s="74" t="s">
        <v>96</v>
      </c>
      <c r="B26" s="176">
        <v>45</v>
      </c>
      <c r="C26" s="178">
        <v>1.7886243491394729</v>
      </c>
      <c r="D26" s="166" t="s">
        <v>17</v>
      </c>
      <c r="E26" s="166" t="s">
        <v>17</v>
      </c>
      <c r="F26" s="179">
        <v>45</v>
      </c>
      <c r="G26" s="179">
        <v>1.7886243491394729</v>
      </c>
      <c r="H26" s="179">
        <v>2.164835636085253</v>
      </c>
      <c r="I26" s="166" t="s">
        <v>193</v>
      </c>
    </row>
    <row r="27" spans="1:9" x14ac:dyDescent="0.25">
      <c r="A27" s="74" t="s">
        <v>97</v>
      </c>
      <c r="B27" s="176">
        <v>290</v>
      </c>
      <c r="C27" s="178">
        <v>2.7893734490121771</v>
      </c>
      <c r="D27" s="166" t="s">
        <v>17</v>
      </c>
      <c r="E27" s="166" t="s">
        <v>17</v>
      </c>
      <c r="F27" s="179">
        <v>290</v>
      </c>
      <c r="G27" s="179">
        <v>2.7893734490121771</v>
      </c>
      <c r="H27" s="179">
        <v>2.164835636085253</v>
      </c>
      <c r="I27" s="166" t="s">
        <v>193</v>
      </c>
    </row>
    <row r="28" spans="1:9" x14ac:dyDescent="0.25">
      <c r="A28" s="74" t="s">
        <v>98</v>
      </c>
      <c r="B28" s="176">
        <v>146</v>
      </c>
      <c r="C28" s="178">
        <v>2.3376831318549356</v>
      </c>
      <c r="D28" s="166" t="s">
        <v>17</v>
      </c>
      <c r="E28" s="166" t="s">
        <v>17</v>
      </c>
      <c r="F28" s="179">
        <v>146</v>
      </c>
      <c r="G28" s="179">
        <v>2.3376831318549356</v>
      </c>
      <c r="H28" s="179">
        <v>2.164835636085253</v>
      </c>
      <c r="I28" s="166" t="s">
        <v>193</v>
      </c>
    </row>
    <row r="29" spans="1:9" x14ac:dyDescent="0.25">
      <c r="A29" s="74" t="s">
        <v>99</v>
      </c>
      <c r="B29" s="176">
        <v>155</v>
      </c>
      <c r="C29" s="178">
        <v>1.5482968734392168</v>
      </c>
      <c r="D29" s="166" t="s">
        <v>17</v>
      </c>
      <c r="E29" s="166" t="s">
        <v>17</v>
      </c>
      <c r="F29" s="179">
        <v>155</v>
      </c>
      <c r="G29" s="179">
        <v>1.5482968734392168</v>
      </c>
      <c r="H29" s="179">
        <v>2.164835636085253</v>
      </c>
      <c r="I29" s="166" t="s">
        <v>193</v>
      </c>
    </row>
    <row r="30" spans="1:9" x14ac:dyDescent="0.25">
      <c r="A30" s="74" t="s">
        <v>116</v>
      </c>
      <c r="B30" s="176">
        <v>264</v>
      </c>
      <c r="C30" s="178">
        <v>2.1370980798497552</v>
      </c>
      <c r="D30" s="166" t="s">
        <v>17</v>
      </c>
      <c r="E30" s="166" t="s">
        <v>17</v>
      </c>
      <c r="F30" s="179">
        <v>264</v>
      </c>
      <c r="G30" s="179">
        <v>2.1370980798497552</v>
      </c>
      <c r="H30" s="179">
        <v>2.164835636085253</v>
      </c>
      <c r="I30" s="166" t="s">
        <v>193</v>
      </c>
    </row>
    <row r="31" spans="1:9" x14ac:dyDescent="0.25">
      <c r="A31" s="74" t="s">
        <v>13</v>
      </c>
      <c r="B31" s="176">
        <v>1363</v>
      </c>
      <c r="C31" s="178">
        <v>2.164835636085253</v>
      </c>
      <c r="D31" s="166" t="s">
        <v>17</v>
      </c>
      <c r="E31" s="166" t="s">
        <v>17</v>
      </c>
      <c r="F31" s="179">
        <v>1363</v>
      </c>
      <c r="G31" s="179">
        <v>2.164835636085253</v>
      </c>
      <c r="H31" s="179">
        <v>2.164835636085253</v>
      </c>
      <c r="I31" s="166" t="s">
        <v>193</v>
      </c>
    </row>
  </sheetData>
  <conditionalFormatting sqref="A1:XFD31">
    <cfRule type="cellIs" dxfId="10" priority="4" operator="equal">
      <formula>TRUE</formula>
    </cfRule>
  </conditionalFormatting>
  <conditionalFormatting sqref="K1">
    <cfRule type="cellIs" dxfId="9" priority="2" operator="equal">
      <formula>FALSE</formula>
    </cfRule>
    <cfRule type="cellIs" dxfId="8" priority="3" operator="equal">
      <formula>TRUE</formula>
    </cfRule>
  </conditionalFormatting>
  <conditionalFormatting sqref="K1">
    <cfRule type="cellIs" dxfId="7" priority="1" operator="equal">
      <formula>TRUE</formula>
    </cfRule>
  </conditionalFormatting>
  <hyperlinks>
    <hyperlink ref="L1" r:id="rId1" display="\\ryt6bsrvfil0001\observatory\Health Intelligence\Information resources\Information products\Maternal&amp;ChildPathfinder\REY Wales 2015\Interactive Spreadsheet\Data files\20151015_Socialworkers_04-14_tableau_GJ_v1a.xlsx"/>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sheetPr>
  <dimension ref="A1:O31"/>
  <sheetViews>
    <sheetView workbookViewId="0">
      <pane ySplit="1" topLeftCell="A2" activePane="bottomLeft" state="frozen"/>
      <selection activeCell="J35" sqref="J35"/>
      <selection pane="bottomLeft" activeCell="J35" sqref="J35"/>
    </sheetView>
  </sheetViews>
  <sheetFormatPr defaultRowHeight="11.25" x14ac:dyDescent="0.15"/>
  <cols>
    <col min="1" max="1" width="25" bestFit="1" customWidth="1"/>
    <col min="2" max="2" width="11.375" bestFit="1" customWidth="1"/>
    <col min="3" max="11" width="10.5" bestFit="1" customWidth="1"/>
    <col min="12" max="12" width="1.625" customWidth="1"/>
    <col min="14" max="14" width="10" customWidth="1"/>
  </cols>
  <sheetData>
    <row r="1" spans="1:15" ht="15" x14ac:dyDescent="0.25">
      <c r="A1" s="73" t="s">
        <v>87</v>
      </c>
      <c r="B1" s="98" t="s">
        <v>147</v>
      </c>
      <c r="C1" s="98" t="s">
        <v>146</v>
      </c>
      <c r="D1" s="98" t="s">
        <v>145</v>
      </c>
      <c r="E1" s="98" t="s">
        <v>131</v>
      </c>
      <c r="F1" s="98" t="s">
        <v>130</v>
      </c>
      <c r="G1" s="98" t="s">
        <v>129</v>
      </c>
      <c r="H1" s="98" t="s">
        <v>128</v>
      </c>
      <c r="I1" s="98" t="s">
        <v>127</v>
      </c>
      <c r="J1" s="98" t="s">
        <v>126</v>
      </c>
      <c r="K1" s="98" t="s">
        <v>125</v>
      </c>
      <c r="L1" s="63"/>
      <c r="M1" s="63"/>
      <c r="N1" s="60" t="s">
        <v>173</v>
      </c>
      <c r="O1" s="174" t="s">
        <v>191</v>
      </c>
    </row>
    <row r="2" spans="1:15" ht="15" x14ac:dyDescent="0.25">
      <c r="A2" s="70" t="s">
        <v>59</v>
      </c>
      <c r="B2" s="168" t="s">
        <v>17</v>
      </c>
      <c r="C2" s="168" t="s">
        <v>17</v>
      </c>
      <c r="D2" s="168" t="s">
        <v>17</v>
      </c>
      <c r="E2" s="168" t="s">
        <v>17</v>
      </c>
      <c r="F2" s="168" t="s">
        <v>17</v>
      </c>
      <c r="G2" s="168" t="s">
        <v>17</v>
      </c>
      <c r="H2" s="168" t="s">
        <v>17</v>
      </c>
      <c r="I2" s="168" t="s">
        <v>17</v>
      </c>
      <c r="J2" s="168" t="s">
        <v>17</v>
      </c>
      <c r="K2" s="168" t="s">
        <v>17</v>
      </c>
      <c r="L2" s="63"/>
      <c r="M2" s="63"/>
    </row>
    <row r="3" spans="1:15" ht="15.75" thickBot="1" x14ac:dyDescent="0.3">
      <c r="A3" s="70" t="s">
        <v>60</v>
      </c>
      <c r="B3" s="168" t="s">
        <v>17</v>
      </c>
      <c r="C3" s="168" t="s">
        <v>17</v>
      </c>
      <c r="D3" s="168" t="s">
        <v>17</v>
      </c>
      <c r="E3" s="168" t="s">
        <v>17</v>
      </c>
      <c r="F3" s="168" t="s">
        <v>17</v>
      </c>
      <c r="G3" s="168" t="s">
        <v>17</v>
      </c>
      <c r="H3" s="168" t="s">
        <v>17</v>
      </c>
      <c r="I3" s="168" t="s">
        <v>17</v>
      </c>
      <c r="J3" s="168" t="s">
        <v>17</v>
      </c>
      <c r="K3" s="168" t="s">
        <v>17</v>
      </c>
      <c r="L3" s="63"/>
      <c r="M3" s="63"/>
    </row>
    <row r="4" spans="1:15" ht="15.75" thickBot="1" x14ac:dyDescent="0.3">
      <c r="A4" s="70" t="s">
        <v>61</v>
      </c>
      <c r="B4" s="168" t="s">
        <v>17</v>
      </c>
      <c r="C4" s="168" t="s">
        <v>17</v>
      </c>
      <c r="D4" s="168" t="s">
        <v>17</v>
      </c>
      <c r="E4" s="168" t="s">
        <v>17</v>
      </c>
      <c r="F4" s="168" t="s">
        <v>17</v>
      </c>
      <c r="G4" s="168" t="s">
        <v>17</v>
      </c>
      <c r="H4" s="168" t="s">
        <v>17</v>
      </c>
      <c r="I4" s="168" t="s">
        <v>17</v>
      </c>
      <c r="J4" s="168" t="s">
        <v>17</v>
      </c>
      <c r="K4" s="168" t="s">
        <v>17</v>
      </c>
      <c r="L4" s="63"/>
      <c r="M4" s="173" t="s">
        <v>190</v>
      </c>
      <c r="N4" s="145"/>
    </row>
    <row r="5" spans="1:15" ht="15" x14ac:dyDescent="0.25">
      <c r="A5" s="70" t="s">
        <v>62</v>
      </c>
      <c r="B5" s="168" t="s">
        <v>17</v>
      </c>
      <c r="C5" s="168" t="s">
        <v>17</v>
      </c>
      <c r="D5" s="168" t="s">
        <v>17</v>
      </c>
      <c r="E5" s="168" t="s">
        <v>17</v>
      </c>
      <c r="F5" s="168" t="s">
        <v>17</v>
      </c>
      <c r="G5" s="168" t="s">
        <v>17</v>
      </c>
      <c r="H5" s="168" t="s">
        <v>17</v>
      </c>
      <c r="I5" s="168" t="s">
        <v>17</v>
      </c>
      <c r="J5" s="168" t="s">
        <v>17</v>
      </c>
      <c r="K5" s="168" t="s">
        <v>17</v>
      </c>
      <c r="L5" s="63"/>
      <c r="M5" s="63"/>
    </row>
    <row r="6" spans="1:15" ht="15" x14ac:dyDescent="0.25">
      <c r="A6" s="70" t="s">
        <v>63</v>
      </c>
      <c r="B6" s="168" t="s">
        <v>17</v>
      </c>
      <c r="C6" s="168" t="s">
        <v>17</v>
      </c>
      <c r="D6" s="168" t="s">
        <v>17</v>
      </c>
      <c r="E6" s="168" t="s">
        <v>17</v>
      </c>
      <c r="F6" s="168" t="s">
        <v>17</v>
      </c>
      <c r="G6" s="168" t="s">
        <v>17</v>
      </c>
      <c r="H6" s="168" t="s">
        <v>17</v>
      </c>
      <c r="I6" s="168" t="s">
        <v>17</v>
      </c>
      <c r="J6" s="168" t="s">
        <v>17</v>
      </c>
      <c r="K6" s="168" t="s">
        <v>17</v>
      </c>
      <c r="L6" s="63"/>
      <c r="M6" s="63"/>
    </row>
    <row r="7" spans="1:15" ht="15" x14ac:dyDescent="0.25">
      <c r="A7" s="70" t="s">
        <v>64</v>
      </c>
      <c r="B7" s="168" t="s">
        <v>17</v>
      </c>
      <c r="C7" s="168" t="s">
        <v>17</v>
      </c>
      <c r="D7" s="168" t="s">
        <v>17</v>
      </c>
      <c r="E7" s="168" t="s">
        <v>17</v>
      </c>
      <c r="F7" s="168" t="s">
        <v>17</v>
      </c>
      <c r="G7" s="168" t="s">
        <v>17</v>
      </c>
      <c r="H7" s="168" t="s">
        <v>17</v>
      </c>
      <c r="I7" s="168" t="s">
        <v>17</v>
      </c>
      <c r="J7" s="168" t="s">
        <v>17</v>
      </c>
      <c r="K7" s="168" t="s">
        <v>17</v>
      </c>
      <c r="L7" s="63"/>
      <c r="M7" s="63"/>
    </row>
    <row r="8" spans="1:15" ht="15" x14ac:dyDescent="0.25">
      <c r="A8" s="70" t="s">
        <v>91</v>
      </c>
      <c r="B8" s="168" t="s">
        <v>17</v>
      </c>
      <c r="C8" s="168" t="s">
        <v>17</v>
      </c>
      <c r="D8" s="168" t="s">
        <v>17</v>
      </c>
      <c r="E8" s="168" t="s">
        <v>17</v>
      </c>
      <c r="F8" s="168" t="s">
        <v>17</v>
      </c>
      <c r="G8" s="168" t="s">
        <v>17</v>
      </c>
      <c r="H8" s="168" t="s">
        <v>17</v>
      </c>
      <c r="I8" s="168" t="s">
        <v>17</v>
      </c>
      <c r="J8" s="168" t="s">
        <v>17</v>
      </c>
      <c r="K8" s="168" t="s">
        <v>17</v>
      </c>
      <c r="L8" s="63"/>
      <c r="M8" s="63"/>
    </row>
    <row r="9" spans="1:15" ht="15" x14ac:dyDescent="0.25">
      <c r="A9" s="70" t="s">
        <v>66</v>
      </c>
      <c r="B9" s="168" t="s">
        <v>17</v>
      </c>
      <c r="C9" s="168" t="s">
        <v>17</v>
      </c>
      <c r="D9" s="168" t="s">
        <v>17</v>
      </c>
      <c r="E9" s="168" t="s">
        <v>17</v>
      </c>
      <c r="F9" s="168" t="s">
        <v>17</v>
      </c>
      <c r="G9" s="168" t="s">
        <v>17</v>
      </c>
      <c r="H9" s="168" t="s">
        <v>17</v>
      </c>
      <c r="I9" s="168" t="s">
        <v>17</v>
      </c>
      <c r="J9" s="168" t="s">
        <v>17</v>
      </c>
      <c r="K9" s="168" t="s">
        <v>17</v>
      </c>
      <c r="L9" s="63"/>
      <c r="M9" s="63"/>
    </row>
    <row r="10" spans="1:15" ht="15" x14ac:dyDescent="0.25">
      <c r="A10" s="70" t="s">
        <v>67</v>
      </c>
      <c r="B10" s="168" t="s">
        <v>17</v>
      </c>
      <c r="C10" s="168" t="s">
        <v>17</v>
      </c>
      <c r="D10" s="168" t="s">
        <v>17</v>
      </c>
      <c r="E10" s="168" t="s">
        <v>17</v>
      </c>
      <c r="F10" s="168" t="s">
        <v>17</v>
      </c>
      <c r="G10" s="168" t="s">
        <v>17</v>
      </c>
      <c r="H10" s="168" t="s">
        <v>17</v>
      </c>
      <c r="I10" s="168" t="s">
        <v>17</v>
      </c>
      <c r="J10" s="168" t="s">
        <v>17</v>
      </c>
      <c r="K10" s="168" t="s">
        <v>17</v>
      </c>
      <c r="L10" s="63"/>
      <c r="M10" s="63"/>
    </row>
    <row r="11" spans="1:15" ht="15" x14ac:dyDescent="0.25">
      <c r="A11" s="70" t="s">
        <v>68</v>
      </c>
      <c r="B11" s="168" t="s">
        <v>17</v>
      </c>
      <c r="C11" s="168" t="s">
        <v>17</v>
      </c>
      <c r="D11" s="168" t="s">
        <v>17</v>
      </c>
      <c r="E11" s="168" t="s">
        <v>17</v>
      </c>
      <c r="F11" s="168" t="s">
        <v>17</v>
      </c>
      <c r="G11" s="168" t="s">
        <v>17</v>
      </c>
      <c r="H11" s="168" t="s">
        <v>17</v>
      </c>
      <c r="I11" s="168" t="s">
        <v>17</v>
      </c>
      <c r="J11" s="168" t="s">
        <v>17</v>
      </c>
      <c r="K11" s="168" t="s">
        <v>17</v>
      </c>
      <c r="L11" s="63"/>
      <c r="M11" s="63"/>
    </row>
    <row r="12" spans="1:15" ht="15" x14ac:dyDescent="0.25">
      <c r="A12" s="70" t="s">
        <v>69</v>
      </c>
      <c r="B12" s="168" t="s">
        <v>17</v>
      </c>
      <c r="C12" s="168" t="s">
        <v>17</v>
      </c>
      <c r="D12" s="168" t="s">
        <v>17</v>
      </c>
      <c r="E12" s="168" t="s">
        <v>17</v>
      </c>
      <c r="F12" s="168" t="s">
        <v>17</v>
      </c>
      <c r="G12" s="168" t="s">
        <v>17</v>
      </c>
      <c r="H12" s="168" t="s">
        <v>17</v>
      </c>
      <c r="I12" s="168" t="s">
        <v>17</v>
      </c>
      <c r="J12" s="168" t="s">
        <v>17</v>
      </c>
      <c r="K12" s="168" t="s">
        <v>17</v>
      </c>
      <c r="L12" s="63"/>
      <c r="M12" s="63"/>
    </row>
    <row r="13" spans="1:15" ht="15" x14ac:dyDescent="0.25">
      <c r="A13" s="70" t="s">
        <v>92</v>
      </c>
      <c r="B13" s="168" t="s">
        <v>17</v>
      </c>
      <c r="C13" s="168" t="s">
        <v>17</v>
      </c>
      <c r="D13" s="168" t="s">
        <v>17</v>
      </c>
      <c r="E13" s="168" t="s">
        <v>17</v>
      </c>
      <c r="F13" s="168" t="s">
        <v>17</v>
      </c>
      <c r="G13" s="168" t="s">
        <v>17</v>
      </c>
      <c r="H13" s="168" t="s">
        <v>17</v>
      </c>
      <c r="I13" s="168" t="s">
        <v>17</v>
      </c>
      <c r="J13" s="168" t="s">
        <v>17</v>
      </c>
      <c r="K13" s="168" t="s">
        <v>17</v>
      </c>
      <c r="L13" s="63"/>
      <c r="M13" s="63"/>
    </row>
    <row r="14" spans="1:15" ht="15" x14ac:dyDescent="0.25">
      <c r="A14" s="70" t="s">
        <v>71</v>
      </c>
      <c r="B14" s="168" t="s">
        <v>17</v>
      </c>
      <c r="C14" s="168" t="s">
        <v>17</v>
      </c>
      <c r="D14" s="168" t="s">
        <v>17</v>
      </c>
      <c r="E14" s="168" t="s">
        <v>17</v>
      </c>
      <c r="F14" s="168" t="s">
        <v>17</v>
      </c>
      <c r="G14" s="168" t="s">
        <v>17</v>
      </c>
      <c r="H14" s="168" t="s">
        <v>17</v>
      </c>
      <c r="I14" s="168" t="s">
        <v>17</v>
      </c>
      <c r="J14" s="168" t="s">
        <v>17</v>
      </c>
      <c r="K14" s="168" t="s">
        <v>17</v>
      </c>
      <c r="L14" s="63"/>
      <c r="M14" s="63"/>
    </row>
    <row r="15" spans="1:15" ht="15" x14ac:dyDescent="0.25">
      <c r="A15" s="70" t="s">
        <v>72</v>
      </c>
      <c r="B15" s="168" t="s">
        <v>17</v>
      </c>
      <c r="C15" s="168" t="s">
        <v>17</v>
      </c>
      <c r="D15" s="168" t="s">
        <v>17</v>
      </c>
      <c r="E15" s="168" t="s">
        <v>17</v>
      </c>
      <c r="F15" s="168" t="s">
        <v>17</v>
      </c>
      <c r="G15" s="168" t="s">
        <v>17</v>
      </c>
      <c r="H15" s="168" t="s">
        <v>17</v>
      </c>
      <c r="I15" s="168" t="s">
        <v>17</v>
      </c>
      <c r="J15" s="168" t="s">
        <v>17</v>
      </c>
      <c r="K15" s="168" t="s">
        <v>17</v>
      </c>
      <c r="L15" s="63"/>
      <c r="M15" s="63"/>
    </row>
    <row r="16" spans="1:15" ht="15" x14ac:dyDescent="0.25">
      <c r="A16" s="70" t="s">
        <v>73</v>
      </c>
      <c r="B16" s="168" t="s">
        <v>17</v>
      </c>
      <c r="C16" s="168" t="s">
        <v>17</v>
      </c>
      <c r="D16" s="168" t="s">
        <v>17</v>
      </c>
      <c r="E16" s="168" t="s">
        <v>17</v>
      </c>
      <c r="F16" s="168" t="s">
        <v>17</v>
      </c>
      <c r="G16" s="168" t="s">
        <v>17</v>
      </c>
      <c r="H16" s="168" t="s">
        <v>17</v>
      </c>
      <c r="I16" s="168" t="s">
        <v>17</v>
      </c>
      <c r="J16" s="168" t="s">
        <v>17</v>
      </c>
      <c r="K16" s="168" t="s">
        <v>17</v>
      </c>
      <c r="L16" s="63"/>
      <c r="M16" s="63"/>
    </row>
    <row r="17" spans="1:13" ht="15" x14ac:dyDescent="0.25">
      <c r="A17" s="70" t="s">
        <v>74</v>
      </c>
      <c r="B17" s="168" t="s">
        <v>17</v>
      </c>
      <c r="C17" s="168" t="s">
        <v>17</v>
      </c>
      <c r="D17" s="168" t="s">
        <v>17</v>
      </c>
      <c r="E17" s="168" t="s">
        <v>17</v>
      </c>
      <c r="F17" s="168" t="s">
        <v>17</v>
      </c>
      <c r="G17" s="168" t="s">
        <v>17</v>
      </c>
      <c r="H17" s="168" t="s">
        <v>17</v>
      </c>
      <c r="I17" s="168" t="s">
        <v>17</v>
      </c>
      <c r="J17" s="168" t="s">
        <v>17</v>
      </c>
      <c r="K17" s="168" t="s">
        <v>17</v>
      </c>
      <c r="L17" s="63"/>
      <c r="M17" s="63"/>
    </row>
    <row r="18" spans="1:13" ht="15" x14ac:dyDescent="0.25">
      <c r="A18" s="70" t="s">
        <v>93</v>
      </c>
      <c r="B18" s="168" t="s">
        <v>17</v>
      </c>
      <c r="C18" s="168" t="s">
        <v>17</v>
      </c>
      <c r="D18" s="168" t="s">
        <v>17</v>
      </c>
      <c r="E18" s="168" t="s">
        <v>17</v>
      </c>
      <c r="F18" s="168" t="s">
        <v>17</v>
      </c>
      <c r="G18" s="168" t="s">
        <v>17</v>
      </c>
      <c r="H18" s="168" t="s">
        <v>17</v>
      </c>
      <c r="I18" s="168" t="s">
        <v>17</v>
      </c>
      <c r="J18" s="168" t="s">
        <v>17</v>
      </c>
      <c r="K18" s="168" t="s">
        <v>17</v>
      </c>
      <c r="L18" s="63"/>
      <c r="M18" s="63"/>
    </row>
    <row r="19" spans="1:13" ht="15" x14ac:dyDescent="0.25">
      <c r="A19" s="70" t="s">
        <v>14</v>
      </c>
      <c r="B19" s="168" t="s">
        <v>17</v>
      </c>
      <c r="C19" s="168" t="s">
        <v>17</v>
      </c>
      <c r="D19" s="168" t="s">
        <v>17</v>
      </c>
      <c r="E19" s="168" t="s">
        <v>17</v>
      </c>
      <c r="F19" s="168" t="s">
        <v>17</v>
      </c>
      <c r="G19" s="168" t="s">
        <v>17</v>
      </c>
      <c r="H19" s="168" t="s">
        <v>17</v>
      </c>
      <c r="I19" s="168" t="s">
        <v>17</v>
      </c>
      <c r="J19" s="168" t="s">
        <v>17</v>
      </c>
      <c r="K19" s="168" t="s">
        <v>17</v>
      </c>
      <c r="L19" s="63"/>
      <c r="M19" s="63"/>
    </row>
    <row r="20" spans="1:13" ht="15" x14ac:dyDescent="0.25">
      <c r="A20" s="70" t="s">
        <v>76</v>
      </c>
      <c r="B20" s="168" t="s">
        <v>17</v>
      </c>
      <c r="C20" s="168" t="s">
        <v>17</v>
      </c>
      <c r="D20" s="168" t="s">
        <v>17</v>
      </c>
      <c r="E20" s="168" t="s">
        <v>17</v>
      </c>
      <c r="F20" s="168" t="s">
        <v>17</v>
      </c>
      <c r="G20" s="168" t="s">
        <v>17</v>
      </c>
      <c r="H20" s="168" t="s">
        <v>17</v>
      </c>
      <c r="I20" s="168" t="s">
        <v>17</v>
      </c>
      <c r="J20" s="168" t="s">
        <v>17</v>
      </c>
      <c r="K20" s="168" t="s">
        <v>17</v>
      </c>
      <c r="L20" s="63"/>
      <c r="M20" s="63"/>
    </row>
    <row r="21" spans="1:13" ht="15" x14ac:dyDescent="0.25">
      <c r="A21" s="70" t="s">
        <v>77</v>
      </c>
      <c r="B21" s="168" t="s">
        <v>17</v>
      </c>
      <c r="C21" s="168" t="s">
        <v>17</v>
      </c>
      <c r="D21" s="168" t="s">
        <v>17</v>
      </c>
      <c r="E21" s="168" t="s">
        <v>17</v>
      </c>
      <c r="F21" s="168" t="s">
        <v>17</v>
      </c>
      <c r="G21" s="168" t="s">
        <v>17</v>
      </c>
      <c r="H21" s="168" t="s">
        <v>17</v>
      </c>
      <c r="I21" s="168" t="s">
        <v>17</v>
      </c>
      <c r="J21" s="168" t="s">
        <v>17</v>
      </c>
      <c r="K21" s="168" t="s">
        <v>17</v>
      </c>
      <c r="L21" s="63"/>
      <c r="M21" s="63"/>
    </row>
    <row r="22" spans="1:13" ht="15" x14ac:dyDescent="0.25">
      <c r="A22" s="70" t="s">
        <v>15</v>
      </c>
      <c r="B22" s="168" t="s">
        <v>17</v>
      </c>
      <c r="C22" s="168" t="s">
        <v>17</v>
      </c>
      <c r="D22" s="168" t="s">
        <v>17</v>
      </c>
      <c r="E22" s="168" t="s">
        <v>17</v>
      </c>
      <c r="F22" s="168" t="s">
        <v>17</v>
      </c>
      <c r="G22" s="168" t="s">
        <v>17</v>
      </c>
      <c r="H22" s="168" t="s">
        <v>17</v>
      </c>
      <c r="I22" s="168" t="s">
        <v>17</v>
      </c>
      <c r="J22" s="168" t="s">
        <v>17</v>
      </c>
      <c r="K22" s="168" t="s">
        <v>17</v>
      </c>
      <c r="L22" s="63"/>
      <c r="M22" s="63"/>
    </row>
    <row r="23" spans="1:13" ht="15" x14ac:dyDescent="0.25">
      <c r="A23" s="70" t="s">
        <v>78</v>
      </c>
      <c r="B23" s="168" t="s">
        <v>17</v>
      </c>
      <c r="C23" s="168" t="s">
        <v>17</v>
      </c>
      <c r="D23" s="168" t="s">
        <v>17</v>
      </c>
      <c r="E23" s="168" t="s">
        <v>17</v>
      </c>
      <c r="F23" s="168" t="s">
        <v>17</v>
      </c>
      <c r="G23" s="168" t="s">
        <v>17</v>
      </c>
      <c r="H23" s="168" t="s">
        <v>17</v>
      </c>
      <c r="I23" s="168" t="s">
        <v>17</v>
      </c>
      <c r="J23" s="168" t="s">
        <v>17</v>
      </c>
      <c r="K23" s="168" t="s">
        <v>17</v>
      </c>
      <c r="L23" s="63"/>
      <c r="M23" s="63"/>
    </row>
    <row r="24" spans="1:13" ht="15" x14ac:dyDescent="0.25">
      <c r="A24" s="70" t="s">
        <v>94</v>
      </c>
      <c r="B24" s="168" t="s">
        <v>17</v>
      </c>
      <c r="C24" s="168" t="s">
        <v>17</v>
      </c>
      <c r="D24" s="168" t="s">
        <v>17</v>
      </c>
      <c r="E24" s="168" t="s">
        <v>17</v>
      </c>
      <c r="F24" s="168" t="s">
        <v>17</v>
      </c>
      <c r="G24" s="168" t="s">
        <v>17</v>
      </c>
      <c r="H24" s="168" t="s">
        <v>17</v>
      </c>
      <c r="I24" s="168" t="s">
        <v>17</v>
      </c>
      <c r="J24" s="168" t="s">
        <v>17</v>
      </c>
      <c r="K24" s="168" t="s">
        <v>17</v>
      </c>
      <c r="L24" s="63"/>
      <c r="M24" s="63"/>
    </row>
    <row r="25" spans="1:13" ht="15" x14ac:dyDescent="0.25">
      <c r="A25" s="70" t="s">
        <v>95</v>
      </c>
      <c r="B25" s="168" t="s">
        <v>17</v>
      </c>
      <c r="C25" s="168" t="s">
        <v>17</v>
      </c>
      <c r="D25" s="168" t="s">
        <v>17</v>
      </c>
      <c r="E25" s="168" t="s">
        <v>17</v>
      </c>
      <c r="F25" s="168" t="s">
        <v>17</v>
      </c>
      <c r="G25" s="168" t="s">
        <v>17</v>
      </c>
      <c r="H25" s="168" t="s">
        <v>17</v>
      </c>
      <c r="I25" s="168" t="s">
        <v>17</v>
      </c>
      <c r="J25" s="168" t="s">
        <v>17</v>
      </c>
      <c r="K25" s="168" t="s">
        <v>17</v>
      </c>
      <c r="L25" s="63"/>
      <c r="M25" s="63"/>
    </row>
    <row r="26" spans="1:13" ht="15" x14ac:dyDescent="0.25">
      <c r="A26" s="70" t="s">
        <v>96</v>
      </c>
      <c r="B26" s="168" t="s">
        <v>17</v>
      </c>
      <c r="C26" s="168" t="s">
        <v>17</v>
      </c>
      <c r="D26" s="168" t="s">
        <v>17</v>
      </c>
      <c r="E26" s="168" t="s">
        <v>17</v>
      </c>
      <c r="F26" s="168" t="s">
        <v>17</v>
      </c>
      <c r="G26" s="168" t="s">
        <v>17</v>
      </c>
      <c r="H26" s="168" t="s">
        <v>17</v>
      </c>
      <c r="I26" s="168" t="s">
        <v>17</v>
      </c>
      <c r="J26" s="168" t="s">
        <v>17</v>
      </c>
      <c r="K26" s="168" t="s">
        <v>17</v>
      </c>
      <c r="L26" s="63"/>
      <c r="M26" s="63"/>
    </row>
    <row r="27" spans="1:13" ht="15" x14ac:dyDescent="0.25">
      <c r="A27" s="70" t="s">
        <v>97</v>
      </c>
      <c r="B27" s="168" t="s">
        <v>17</v>
      </c>
      <c r="C27" s="168" t="s">
        <v>17</v>
      </c>
      <c r="D27" s="168" t="s">
        <v>17</v>
      </c>
      <c r="E27" s="168" t="s">
        <v>17</v>
      </c>
      <c r="F27" s="168" t="s">
        <v>17</v>
      </c>
      <c r="G27" s="168" t="s">
        <v>17</v>
      </c>
      <c r="H27" s="168" t="s">
        <v>17</v>
      </c>
      <c r="I27" s="168" t="s">
        <v>17</v>
      </c>
      <c r="J27" s="168" t="s">
        <v>17</v>
      </c>
      <c r="K27" s="168" t="s">
        <v>17</v>
      </c>
      <c r="L27" s="63"/>
      <c r="M27" s="63"/>
    </row>
    <row r="28" spans="1:13" ht="15" x14ac:dyDescent="0.25">
      <c r="A28" s="70" t="s">
        <v>98</v>
      </c>
      <c r="B28" s="168" t="s">
        <v>17</v>
      </c>
      <c r="C28" s="168" t="s">
        <v>17</v>
      </c>
      <c r="D28" s="168" t="s">
        <v>17</v>
      </c>
      <c r="E28" s="168" t="s">
        <v>17</v>
      </c>
      <c r="F28" s="168" t="s">
        <v>17</v>
      </c>
      <c r="G28" s="168" t="s">
        <v>17</v>
      </c>
      <c r="H28" s="168" t="s">
        <v>17</v>
      </c>
      <c r="I28" s="168" t="s">
        <v>17</v>
      </c>
      <c r="J28" s="168" t="s">
        <v>17</v>
      </c>
      <c r="K28" s="168" t="s">
        <v>17</v>
      </c>
      <c r="L28" s="63"/>
      <c r="M28" s="63"/>
    </row>
    <row r="29" spans="1:13" ht="15" x14ac:dyDescent="0.25">
      <c r="A29" s="70" t="s">
        <v>99</v>
      </c>
      <c r="B29" s="168" t="s">
        <v>17</v>
      </c>
      <c r="C29" s="168" t="s">
        <v>17</v>
      </c>
      <c r="D29" s="168" t="s">
        <v>17</v>
      </c>
      <c r="E29" s="168" t="s">
        <v>17</v>
      </c>
      <c r="F29" s="168" t="s">
        <v>17</v>
      </c>
      <c r="G29" s="168" t="s">
        <v>17</v>
      </c>
      <c r="H29" s="168" t="s">
        <v>17</v>
      </c>
      <c r="I29" s="168" t="s">
        <v>17</v>
      </c>
      <c r="J29" s="168" t="s">
        <v>17</v>
      </c>
      <c r="K29" s="168" t="s">
        <v>17</v>
      </c>
      <c r="L29" s="63"/>
      <c r="M29" s="63"/>
    </row>
    <row r="30" spans="1:13" ht="15" x14ac:dyDescent="0.25">
      <c r="A30" s="70" t="s">
        <v>116</v>
      </c>
      <c r="B30" s="168" t="s">
        <v>17</v>
      </c>
      <c r="C30" s="168" t="s">
        <v>17</v>
      </c>
      <c r="D30" s="168" t="s">
        <v>17</v>
      </c>
      <c r="E30" s="168" t="s">
        <v>17</v>
      </c>
      <c r="F30" s="168" t="s">
        <v>17</v>
      </c>
      <c r="G30" s="168" t="s">
        <v>17</v>
      </c>
      <c r="H30" s="168" t="s">
        <v>17</v>
      </c>
      <c r="I30" s="168" t="s">
        <v>17</v>
      </c>
      <c r="J30" s="168" t="s">
        <v>17</v>
      </c>
      <c r="K30" s="168" t="s">
        <v>17</v>
      </c>
      <c r="L30" s="63"/>
      <c r="M30" s="63"/>
    </row>
    <row r="31" spans="1:13" ht="15" x14ac:dyDescent="0.25">
      <c r="A31" s="74" t="s">
        <v>13</v>
      </c>
      <c r="B31" s="168" t="s">
        <v>17</v>
      </c>
      <c r="C31" s="168" t="s">
        <v>17</v>
      </c>
      <c r="D31" s="168" t="s">
        <v>17</v>
      </c>
      <c r="E31" s="168" t="s">
        <v>17</v>
      </c>
      <c r="F31" s="168" t="s">
        <v>17</v>
      </c>
      <c r="G31" s="168" t="s">
        <v>17</v>
      </c>
      <c r="H31" s="168" t="s">
        <v>17</v>
      </c>
      <c r="I31" s="168" t="s">
        <v>17</v>
      </c>
      <c r="J31" s="168" t="s">
        <v>17</v>
      </c>
      <c r="K31" s="168" t="s">
        <v>17</v>
      </c>
      <c r="L31" s="63"/>
      <c r="M31" s="63"/>
    </row>
  </sheetData>
  <conditionalFormatting sqref="A1:M31">
    <cfRule type="cellIs" dxfId="6" priority="7" operator="equal">
      <formula>TRUE</formula>
    </cfRule>
  </conditionalFormatting>
  <conditionalFormatting sqref="N1">
    <cfRule type="cellIs" dxfId="5" priority="5" operator="equal">
      <formula>FALSE</formula>
    </cfRule>
    <cfRule type="cellIs" dxfId="4" priority="6" operator="equal">
      <formula>TRUE</formula>
    </cfRule>
  </conditionalFormatting>
  <conditionalFormatting sqref="N1">
    <cfRule type="cellIs" dxfId="3" priority="4" operator="equal">
      <formula>TRUE</formula>
    </cfRule>
  </conditionalFormatting>
  <conditionalFormatting sqref="B2:K31">
    <cfRule type="cellIs" dxfId="2" priority="3" operator="equal">
      <formula>TRUE</formula>
    </cfRule>
  </conditionalFormatting>
  <conditionalFormatting sqref="B2:K31">
    <cfRule type="cellIs" dxfId="1" priority="2" operator="equal">
      <formula>TRUE</formula>
    </cfRule>
  </conditionalFormatting>
  <conditionalFormatting sqref="O1">
    <cfRule type="cellIs" dxfId="0" priority="1" operator="equal">
      <formula>TRUE</formula>
    </cfRule>
  </conditionalFormatting>
  <hyperlinks>
    <hyperlink ref="O1" r:id="rId1" display="\\ryt6bsrvfil0001\observatory\Health Intelligence\Information resources\Information products\Maternal&amp;ChildPathfinder\REY Wales 2015\Interactive Spreadsheet\Data files\20151015_Socialworkers_04-14_tableau_GJ_v1a.xls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3182BD"/>
  </sheetPr>
  <dimension ref="A1:F699"/>
  <sheetViews>
    <sheetView showGridLines="0" showRowColHeaders="0" zoomScaleNormal="100" zoomScaleSheetLayoutView="90" workbookViewId="0"/>
  </sheetViews>
  <sheetFormatPr defaultRowHeight="15" x14ac:dyDescent="0.25"/>
  <cols>
    <col min="1" max="1" width="2.625" style="281" customWidth="1"/>
    <col min="2" max="2" width="31.25" style="281" customWidth="1"/>
    <col min="3" max="3" width="78.25" style="280" customWidth="1"/>
    <col min="4" max="4" width="2.5" style="281" customWidth="1"/>
    <col min="5" max="5" width="16.625" style="282" customWidth="1"/>
    <col min="6" max="6" width="7" style="340" customWidth="1"/>
    <col min="7" max="7" width="9" style="281"/>
    <col min="8" max="8" width="9" style="281" customWidth="1"/>
    <col min="9" max="16384" width="9" style="281"/>
  </cols>
  <sheetData>
    <row r="1" spans="1:3" ht="15.75" x14ac:dyDescent="0.25">
      <c r="A1" s="279"/>
      <c r="B1" s="279"/>
    </row>
    <row r="2" spans="1:3" ht="29.25" customHeight="1" x14ac:dyDescent="0.25">
      <c r="B2" s="228"/>
    </row>
    <row r="5" spans="1:3" x14ac:dyDescent="0.25">
      <c r="B5" s="339"/>
      <c r="C5" s="339"/>
    </row>
    <row r="6" spans="1:3" x14ac:dyDescent="0.25">
      <c r="B6" s="283"/>
    </row>
    <row r="7" spans="1:3" x14ac:dyDescent="0.25">
      <c r="B7" s="284" t="s">
        <v>3</v>
      </c>
      <c r="C7" s="285"/>
    </row>
    <row r="8" spans="1:3" x14ac:dyDescent="0.25">
      <c r="B8" s="286" t="s">
        <v>198</v>
      </c>
      <c r="C8" s="286" t="s">
        <v>199</v>
      </c>
    </row>
    <row r="9" spans="1:3" ht="15" customHeight="1" x14ac:dyDescent="0.25">
      <c r="B9" s="286" t="s">
        <v>363</v>
      </c>
      <c r="C9" s="286" t="s">
        <v>200</v>
      </c>
    </row>
    <row r="10" spans="1:3" ht="59.25" x14ac:dyDescent="0.25">
      <c r="B10" s="286" t="s">
        <v>201</v>
      </c>
      <c r="C10" s="286" t="s">
        <v>355</v>
      </c>
    </row>
    <row r="11" spans="1:3" ht="45" x14ac:dyDescent="0.25">
      <c r="B11" s="287" t="s">
        <v>202</v>
      </c>
      <c r="C11" s="287" t="s">
        <v>224</v>
      </c>
    </row>
    <row r="12" spans="1:3" ht="15" customHeight="1" x14ac:dyDescent="0.25">
      <c r="B12" s="286"/>
      <c r="C12" s="286" t="s">
        <v>367</v>
      </c>
    </row>
    <row r="13" spans="1:3" ht="15" customHeight="1" x14ac:dyDescent="0.25">
      <c r="B13" s="341" t="s">
        <v>203</v>
      </c>
      <c r="C13" s="287" t="s">
        <v>225</v>
      </c>
    </row>
    <row r="14" spans="1:3" ht="15" customHeight="1" x14ac:dyDescent="0.25">
      <c r="B14" s="342"/>
      <c r="C14" s="286" t="s">
        <v>226</v>
      </c>
    </row>
    <row r="15" spans="1:3" ht="15" customHeight="1" x14ac:dyDescent="0.25">
      <c r="B15" s="286" t="s">
        <v>204</v>
      </c>
      <c r="C15" s="286" t="s">
        <v>205</v>
      </c>
    </row>
    <row r="16" spans="1:3" ht="15" customHeight="1" x14ac:dyDescent="0.25">
      <c r="B16" s="286" t="s">
        <v>206</v>
      </c>
      <c r="C16" s="286" t="s">
        <v>207</v>
      </c>
    </row>
    <row r="17" spans="2:3" ht="15" customHeight="1" x14ac:dyDescent="0.25">
      <c r="B17" s="286" t="s">
        <v>208</v>
      </c>
      <c r="C17" s="286" t="s">
        <v>209</v>
      </c>
    </row>
    <row r="18" spans="2:3" ht="67.5" x14ac:dyDescent="0.25">
      <c r="B18" s="286" t="s">
        <v>210</v>
      </c>
      <c r="C18" s="286" t="s">
        <v>356</v>
      </c>
    </row>
    <row r="19" spans="2:3" x14ac:dyDescent="0.25">
      <c r="B19" s="287" t="s">
        <v>211</v>
      </c>
      <c r="C19" s="287" t="s">
        <v>212</v>
      </c>
    </row>
    <row r="20" spans="2:3" ht="22.5" x14ac:dyDescent="0.25">
      <c r="B20" s="287"/>
      <c r="C20" s="288" t="s">
        <v>213</v>
      </c>
    </row>
    <row r="21" spans="2:3" x14ac:dyDescent="0.25">
      <c r="B21" s="287"/>
      <c r="C21" s="287" t="s">
        <v>214</v>
      </c>
    </row>
    <row r="22" spans="2:3" ht="22.5" x14ac:dyDescent="0.25">
      <c r="B22" s="286"/>
      <c r="C22" s="289" t="s">
        <v>215</v>
      </c>
    </row>
    <row r="23" spans="2:3" ht="15" customHeight="1" x14ac:dyDescent="0.25">
      <c r="B23" s="287" t="s">
        <v>216</v>
      </c>
      <c r="C23" s="287" t="s">
        <v>217</v>
      </c>
    </row>
    <row r="24" spans="2:3" x14ac:dyDescent="0.25">
      <c r="B24" s="286"/>
      <c r="C24" s="331" t="s">
        <v>429</v>
      </c>
    </row>
    <row r="25" spans="2:3" x14ac:dyDescent="0.25">
      <c r="B25" s="290"/>
      <c r="C25" s="291"/>
    </row>
    <row r="26" spans="2:3" x14ac:dyDescent="0.25">
      <c r="B26" s="290"/>
      <c r="C26" s="291"/>
    </row>
    <row r="27" spans="2:3" x14ac:dyDescent="0.25">
      <c r="B27" s="292" t="s">
        <v>32</v>
      </c>
      <c r="C27" s="291"/>
    </row>
    <row r="28" spans="2:3" x14ac:dyDescent="0.25">
      <c r="B28" s="286" t="s">
        <v>198</v>
      </c>
      <c r="C28" s="286" t="s">
        <v>32</v>
      </c>
    </row>
    <row r="29" spans="2:3" x14ac:dyDescent="0.25">
      <c r="B29" s="286" t="s">
        <v>363</v>
      </c>
      <c r="C29" s="286" t="s">
        <v>218</v>
      </c>
    </row>
    <row r="30" spans="2:3" ht="59.25" x14ac:dyDescent="0.25">
      <c r="B30" s="286" t="s">
        <v>201</v>
      </c>
      <c r="C30" s="286" t="s">
        <v>227</v>
      </c>
    </row>
    <row r="31" spans="2:3" x14ac:dyDescent="0.25">
      <c r="B31" s="287" t="s">
        <v>202</v>
      </c>
      <c r="C31" s="287" t="s">
        <v>229</v>
      </c>
    </row>
    <row r="32" spans="2:3" x14ac:dyDescent="0.25">
      <c r="B32" s="293"/>
      <c r="C32" s="286" t="s">
        <v>228</v>
      </c>
    </row>
    <row r="33" spans="2:3" ht="15" customHeight="1" x14ac:dyDescent="0.25">
      <c r="B33" s="287" t="s">
        <v>203</v>
      </c>
      <c r="C33" s="287" t="s">
        <v>230</v>
      </c>
    </row>
    <row r="34" spans="2:3" ht="15" customHeight="1" x14ac:dyDescent="0.25">
      <c r="B34" s="293"/>
      <c r="C34" s="286" t="s">
        <v>357</v>
      </c>
    </row>
    <row r="35" spans="2:3" x14ac:dyDescent="0.25">
      <c r="B35" s="286" t="s">
        <v>204</v>
      </c>
      <c r="C35" s="286" t="s">
        <v>219</v>
      </c>
    </row>
    <row r="36" spans="2:3" x14ac:dyDescent="0.25">
      <c r="B36" s="293" t="s">
        <v>206</v>
      </c>
      <c r="C36" s="286" t="s">
        <v>220</v>
      </c>
    </row>
    <row r="37" spans="2:3" x14ac:dyDescent="0.25">
      <c r="B37" s="294" t="s">
        <v>208</v>
      </c>
      <c r="C37" s="287" t="s">
        <v>221</v>
      </c>
    </row>
    <row r="38" spans="2:3" ht="33.75" x14ac:dyDescent="0.25">
      <c r="B38" s="295" t="s">
        <v>210</v>
      </c>
      <c r="C38" s="296" t="s">
        <v>358</v>
      </c>
    </row>
    <row r="39" spans="2:3" ht="60" customHeight="1" x14ac:dyDescent="0.25">
      <c r="B39" s="295" t="s">
        <v>211</v>
      </c>
      <c r="C39" s="296" t="s">
        <v>222</v>
      </c>
    </row>
    <row r="40" spans="2:3" ht="3" customHeight="1" x14ac:dyDescent="0.25">
      <c r="B40" s="294"/>
      <c r="C40" s="287"/>
    </row>
    <row r="41" spans="2:3" ht="19.5" customHeight="1" x14ac:dyDescent="0.25">
      <c r="B41" s="294"/>
      <c r="C41" s="287" t="s">
        <v>426</v>
      </c>
    </row>
    <row r="42" spans="2:3" ht="37.5" customHeight="1" x14ac:dyDescent="0.25">
      <c r="B42" s="294"/>
      <c r="C42" s="286" t="s">
        <v>223</v>
      </c>
    </row>
    <row r="43" spans="2:3" ht="33.75" x14ac:dyDescent="0.25">
      <c r="B43" s="295" t="s">
        <v>216</v>
      </c>
      <c r="C43" s="287" t="s">
        <v>231</v>
      </c>
    </row>
    <row r="44" spans="2:3" x14ac:dyDescent="0.25">
      <c r="B44" s="294"/>
      <c r="C44" s="297" t="s">
        <v>232</v>
      </c>
    </row>
    <row r="45" spans="2:3" x14ac:dyDescent="0.25">
      <c r="B45" s="294"/>
      <c r="C45" s="287" t="s">
        <v>233</v>
      </c>
    </row>
    <row r="46" spans="2:3" x14ac:dyDescent="0.25">
      <c r="B46" s="294"/>
      <c r="C46" s="297" t="s">
        <v>234</v>
      </c>
    </row>
    <row r="47" spans="2:3" ht="22.5" x14ac:dyDescent="0.25">
      <c r="B47" s="294"/>
      <c r="C47" s="287" t="s">
        <v>235</v>
      </c>
    </row>
    <row r="48" spans="2:3" x14ac:dyDescent="0.25">
      <c r="B48" s="294"/>
      <c r="C48" s="297" t="s">
        <v>236</v>
      </c>
    </row>
    <row r="49" spans="2:3" ht="4.5" customHeight="1" x14ac:dyDescent="0.25">
      <c r="B49" s="293"/>
      <c r="C49" s="286"/>
    </row>
    <row r="50" spans="2:3" x14ac:dyDescent="0.25">
      <c r="B50" s="290"/>
      <c r="C50" s="291"/>
    </row>
    <row r="51" spans="2:3" x14ac:dyDescent="0.25">
      <c r="B51" s="290"/>
      <c r="C51" s="291"/>
    </row>
    <row r="52" spans="2:3" x14ac:dyDescent="0.25">
      <c r="B52" s="292" t="s">
        <v>33</v>
      </c>
      <c r="C52" s="291"/>
    </row>
    <row r="53" spans="2:3" x14ac:dyDescent="0.25">
      <c r="B53" s="286" t="s">
        <v>198</v>
      </c>
      <c r="C53" s="298" t="s">
        <v>33</v>
      </c>
    </row>
    <row r="54" spans="2:3" ht="36.75" customHeight="1" x14ac:dyDescent="0.25">
      <c r="B54" s="286" t="s">
        <v>363</v>
      </c>
      <c r="C54" s="299" t="s">
        <v>359</v>
      </c>
    </row>
    <row r="55" spans="2:3" ht="15" customHeight="1" x14ac:dyDescent="0.25">
      <c r="B55" s="287" t="s">
        <v>201</v>
      </c>
      <c r="C55" s="300" t="s">
        <v>238</v>
      </c>
    </row>
    <row r="56" spans="2:3" ht="70.5" customHeight="1" x14ac:dyDescent="0.25">
      <c r="B56" s="286"/>
      <c r="C56" s="298" t="s">
        <v>423</v>
      </c>
    </row>
    <row r="57" spans="2:3" ht="15" customHeight="1" x14ac:dyDescent="0.25">
      <c r="B57" s="341" t="s">
        <v>202</v>
      </c>
      <c r="C57" s="296" t="s">
        <v>241</v>
      </c>
    </row>
    <row r="58" spans="2:3" ht="15" customHeight="1" x14ac:dyDescent="0.25">
      <c r="B58" s="342"/>
      <c r="C58" s="298" t="s">
        <v>368</v>
      </c>
    </row>
    <row r="59" spans="2:3" ht="15" customHeight="1" x14ac:dyDescent="0.25">
      <c r="B59" s="341" t="s">
        <v>203</v>
      </c>
      <c r="C59" s="300" t="s">
        <v>242</v>
      </c>
    </row>
    <row r="60" spans="2:3" ht="15" customHeight="1" x14ac:dyDescent="0.25">
      <c r="B60" s="342"/>
      <c r="C60" s="298" t="s">
        <v>361</v>
      </c>
    </row>
    <row r="61" spans="2:3" ht="15" customHeight="1" x14ac:dyDescent="0.25">
      <c r="B61" s="286" t="s">
        <v>204</v>
      </c>
      <c r="C61" s="298" t="s">
        <v>219</v>
      </c>
    </row>
    <row r="62" spans="2:3" ht="15" customHeight="1" x14ac:dyDescent="0.25">
      <c r="B62" s="286" t="s">
        <v>206</v>
      </c>
      <c r="C62" s="298" t="s">
        <v>183</v>
      </c>
    </row>
    <row r="63" spans="2:3" ht="15" customHeight="1" x14ac:dyDescent="0.25">
      <c r="B63" s="301" t="s">
        <v>208</v>
      </c>
      <c r="C63" s="299" t="s">
        <v>360</v>
      </c>
    </row>
    <row r="64" spans="2:3" ht="35.25" x14ac:dyDescent="0.25">
      <c r="B64" s="301" t="s">
        <v>210</v>
      </c>
      <c r="C64" s="299" t="s">
        <v>239</v>
      </c>
    </row>
    <row r="65" spans="2:3" ht="48" customHeight="1" x14ac:dyDescent="0.25">
      <c r="B65" s="287" t="s">
        <v>211</v>
      </c>
      <c r="C65" s="300" t="s">
        <v>362</v>
      </c>
    </row>
    <row r="66" spans="2:3" x14ac:dyDescent="0.25">
      <c r="B66" s="286"/>
      <c r="C66" s="286" t="s">
        <v>237</v>
      </c>
    </row>
    <row r="67" spans="2:3" ht="22.5" x14ac:dyDescent="0.25">
      <c r="B67" s="287" t="s">
        <v>216</v>
      </c>
      <c r="C67" s="287" t="s">
        <v>243</v>
      </c>
    </row>
    <row r="68" spans="2:3" ht="15" customHeight="1" x14ac:dyDescent="0.25">
      <c r="B68" s="287"/>
      <c r="C68" s="302" t="s">
        <v>244</v>
      </c>
    </row>
    <row r="69" spans="2:3" x14ac:dyDescent="0.25">
      <c r="B69" s="287"/>
      <c r="C69" s="300" t="s">
        <v>240</v>
      </c>
    </row>
    <row r="70" spans="2:3" x14ac:dyDescent="0.25">
      <c r="B70" s="287"/>
      <c r="C70" s="287" t="s">
        <v>245</v>
      </c>
    </row>
    <row r="71" spans="2:3" x14ac:dyDescent="0.25">
      <c r="B71" s="303"/>
      <c r="C71" s="304" t="s">
        <v>246</v>
      </c>
    </row>
    <row r="72" spans="2:3" x14ac:dyDescent="0.25">
      <c r="B72" s="290"/>
      <c r="C72" s="291"/>
    </row>
    <row r="73" spans="2:3" x14ac:dyDescent="0.25">
      <c r="B73" s="290"/>
      <c r="C73" s="291"/>
    </row>
    <row r="74" spans="2:3" x14ac:dyDescent="0.25">
      <c r="B74" s="292" t="s">
        <v>5</v>
      </c>
      <c r="C74" s="291"/>
    </row>
    <row r="75" spans="2:3" x14ac:dyDescent="0.25">
      <c r="B75" s="286" t="s">
        <v>198</v>
      </c>
      <c r="C75" s="286" t="s">
        <v>247</v>
      </c>
    </row>
    <row r="76" spans="2:3" x14ac:dyDescent="0.25">
      <c r="B76" s="286" t="s">
        <v>363</v>
      </c>
      <c r="C76" s="301" t="s">
        <v>248</v>
      </c>
    </row>
    <row r="77" spans="2:3" ht="51.75" customHeight="1" x14ac:dyDescent="0.25">
      <c r="B77" s="287" t="s">
        <v>201</v>
      </c>
      <c r="C77" s="287" t="s">
        <v>365</v>
      </c>
    </row>
    <row r="78" spans="2:3" ht="35.25" customHeight="1" x14ac:dyDescent="0.25">
      <c r="B78" s="293"/>
      <c r="C78" s="286" t="s">
        <v>366</v>
      </c>
    </row>
    <row r="79" spans="2:3" ht="15" customHeight="1" x14ac:dyDescent="0.25">
      <c r="B79" s="287" t="s">
        <v>202</v>
      </c>
      <c r="C79" s="287" t="s">
        <v>257</v>
      </c>
    </row>
    <row r="80" spans="2:3" ht="15" customHeight="1" x14ac:dyDescent="0.25">
      <c r="B80" s="293"/>
      <c r="C80" s="286" t="s">
        <v>369</v>
      </c>
    </row>
    <row r="81" spans="2:3" x14ac:dyDescent="0.25">
      <c r="B81" s="287" t="s">
        <v>203</v>
      </c>
      <c r="C81" s="287" t="s">
        <v>258</v>
      </c>
    </row>
    <row r="82" spans="2:3" x14ac:dyDescent="0.25">
      <c r="B82" s="293"/>
      <c r="C82" s="286" t="s">
        <v>370</v>
      </c>
    </row>
    <row r="83" spans="2:3" x14ac:dyDescent="0.25">
      <c r="B83" s="286" t="s">
        <v>204</v>
      </c>
      <c r="C83" s="286" t="s">
        <v>219</v>
      </c>
    </row>
    <row r="84" spans="2:3" x14ac:dyDescent="0.25">
      <c r="B84" s="305" t="s">
        <v>206</v>
      </c>
      <c r="C84" s="301" t="s">
        <v>34</v>
      </c>
    </row>
    <row r="85" spans="2:3" x14ac:dyDescent="0.25">
      <c r="B85" s="305" t="s">
        <v>208</v>
      </c>
      <c r="C85" s="301" t="s">
        <v>371</v>
      </c>
    </row>
    <row r="86" spans="2:3" ht="59.25" x14ac:dyDescent="0.25">
      <c r="B86" s="294" t="s">
        <v>210</v>
      </c>
      <c r="C86" s="287" t="s">
        <v>251</v>
      </c>
    </row>
    <row r="87" spans="2:3" ht="27.75" customHeight="1" x14ac:dyDescent="0.25">
      <c r="B87" s="294"/>
      <c r="C87" s="287" t="s">
        <v>252</v>
      </c>
    </row>
    <row r="88" spans="2:3" x14ac:dyDescent="0.25">
      <c r="B88" s="293"/>
      <c r="C88" s="286" t="s">
        <v>253</v>
      </c>
    </row>
    <row r="89" spans="2:3" ht="28.5" customHeight="1" x14ac:dyDescent="0.25">
      <c r="B89" s="294" t="s">
        <v>211</v>
      </c>
      <c r="C89" s="287" t="s">
        <v>249</v>
      </c>
    </row>
    <row r="90" spans="2:3" ht="22.5" x14ac:dyDescent="0.25">
      <c r="B90" s="293"/>
      <c r="C90" s="286" t="s">
        <v>250</v>
      </c>
    </row>
    <row r="91" spans="2:3" ht="15" customHeight="1" x14ac:dyDescent="0.25">
      <c r="B91" s="294" t="s">
        <v>216</v>
      </c>
      <c r="C91" s="287" t="s">
        <v>364</v>
      </c>
    </row>
    <row r="92" spans="2:3" ht="15" customHeight="1" x14ac:dyDescent="0.25">
      <c r="B92" s="294"/>
      <c r="C92" s="297" t="s">
        <v>259</v>
      </c>
    </row>
    <row r="93" spans="2:3" ht="24.75" customHeight="1" x14ac:dyDescent="0.25">
      <c r="B93" s="294"/>
      <c r="C93" s="287" t="s">
        <v>261</v>
      </c>
    </row>
    <row r="94" spans="2:3" ht="27.75" customHeight="1" x14ac:dyDescent="0.25">
      <c r="B94" s="294"/>
      <c r="C94" s="297" t="s">
        <v>260</v>
      </c>
    </row>
    <row r="95" spans="2:3" ht="36.75" customHeight="1" x14ac:dyDescent="0.25">
      <c r="B95" s="294"/>
      <c r="C95" s="287" t="s">
        <v>254</v>
      </c>
    </row>
    <row r="96" spans="2:3" ht="27" customHeight="1" x14ac:dyDescent="0.25">
      <c r="B96" s="294"/>
      <c r="C96" s="287" t="s">
        <v>255</v>
      </c>
    </row>
    <row r="97" spans="2:3" ht="33.75" x14ac:dyDescent="0.25">
      <c r="B97" s="293"/>
      <c r="C97" s="286" t="s">
        <v>256</v>
      </c>
    </row>
    <row r="98" spans="2:3" x14ac:dyDescent="0.25">
      <c r="B98" s="290"/>
      <c r="C98" s="291"/>
    </row>
    <row r="99" spans="2:3" x14ac:dyDescent="0.25">
      <c r="B99" s="290"/>
      <c r="C99" s="291"/>
    </row>
    <row r="100" spans="2:3" x14ac:dyDescent="0.25">
      <c r="B100" s="292" t="s">
        <v>44</v>
      </c>
      <c r="C100" s="291"/>
    </row>
    <row r="101" spans="2:3" x14ac:dyDescent="0.25">
      <c r="B101" s="286" t="s">
        <v>198</v>
      </c>
      <c r="C101" s="286" t="s">
        <v>262</v>
      </c>
    </row>
    <row r="102" spans="2:3" ht="15" customHeight="1" x14ac:dyDescent="0.25">
      <c r="B102" s="286" t="s">
        <v>363</v>
      </c>
      <c r="C102" s="301" t="s">
        <v>263</v>
      </c>
    </row>
    <row r="103" spans="2:3" ht="49.5" customHeight="1" x14ac:dyDescent="0.25">
      <c r="B103" s="287" t="s">
        <v>201</v>
      </c>
      <c r="C103" s="287" t="s">
        <v>373</v>
      </c>
    </row>
    <row r="104" spans="2:3" ht="33.75" x14ac:dyDescent="0.25">
      <c r="B104" s="293"/>
      <c r="C104" s="286" t="s">
        <v>374</v>
      </c>
    </row>
    <row r="105" spans="2:3" ht="15" customHeight="1" x14ac:dyDescent="0.25">
      <c r="B105" s="341" t="s">
        <v>202</v>
      </c>
      <c r="C105" s="287" t="s">
        <v>372</v>
      </c>
    </row>
    <row r="106" spans="2:3" ht="15" customHeight="1" x14ac:dyDescent="0.25">
      <c r="B106" s="342"/>
      <c r="C106" s="286" t="s">
        <v>369</v>
      </c>
    </row>
    <row r="107" spans="2:3" ht="25.5" customHeight="1" x14ac:dyDescent="0.25">
      <c r="B107" s="287" t="s">
        <v>203</v>
      </c>
      <c r="C107" s="287" t="s">
        <v>270</v>
      </c>
    </row>
    <row r="108" spans="2:3" ht="15.75" customHeight="1" x14ac:dyDescent="0.25">
      <c r="B108" s="293"/>
      <c r="C108" s="286" t="s">
        <v>375</v>
      </c>
    </row>
    <row r="109" spans="2:3" x14ac:dyDescent="0.25">
      <c r="B109" s="301" t="s">
        <v>204</v>
      </c>
      <c r="C109" s="301" t="s">
        <v>219</v>
      </c>
    </row>
    <row r="110" spans="2:3" x14ac:dyDescent="0.25">
      <c r="B110" s="305" t="s">
        <v>206</v>
      </c>
      <c r="C110" s="301" t="s">
        <v>264</v>
      </c>
    </row>
    <row r="111" spans="2:3" x14ac:dyDescent="0.25">
      <c r="B111" s="305" t="s">
        <v>208</v>
      </c>
      <c r="C111" s="301" t="s">
        <v>185</v>
      </c>
    </row>
    <row r="112" spans="2:3" ht="24.75" customHeight="1" x14ac:dyDescent="0.25">
      <c r="B112" s="294" t="s">
        <v>210</v>
      </c>
      <c r="C112" s="287" t="s">
        <v>376</v>
      </c>
    </row>
    <row r="113" spans="2:3" ht="16.5" customHeight="1" x14ac:dyDescent="0.25">
      <c r="B113" s="294"/>
      <c r="C113" s="287" t="s">
        <v>267</v>
      </c>
    </row>
    <row r="114" spans="2:3" ht="33.75" x14ac:dyDescent="0.25">
      <c r="B114" s="305" t="s">
        <v>211</v>
      </c>
      <c r="C114" s="301" t="s">
        <v>265</v>
      </c>
    </row>
    <row r="115" spans="2:3" ht="33.75" x14ac:dyDescent="0.25">
      <c r="B115" s="294" t="s">
        <v>216</v>
      </c>
      <c r="C115" s="287" t="s">
        <v>268</v>
      </c>
    </row>
    <row r="116" spans="2:3" x14ac:dyDescent="0.25">
      <c r="B116" s="294"/>
      <c r="C116" s="288" t="s">
        <v>266</v>
      </c>
    </row>
    <row r="117" spans="2:3" x14ac:dyDescent="0.25">
      <c r="B117" s="293"/>
      <c r="C117" s="286" t="s">
        <v>269</v>
      </c>
    </row>
    <row r="118" spans="2:3" x14ac:dyDescent="0.25">
      <c r="B118" s="306"/>
      <c r="C118" s="285"/>
    </row>
    <row r="119" spans="2:3" x14ac:dyDescent="0.25">
      <c r="B119" s="306"/>
      <c r="C119" s="285"/>
    </row>
    <row r="120" spans="2:3" x14ac:dyDescent="0.25">
      <c r="B120" s="307" t="s">
        <v>41</v>
      </c>
      <c r="C120" s="285"/>
    </row>
    <row r="121" spans="2:3" x14ac:dyDescent="0.25">
      <c r="B121" s="286" t="s">
        <v>198</v>
      </c>
      <c r="C121" s="286" t="s">
        <v>271</v>
      </c>
    </row>
    <row r="122" spans="2:3" x14ac:dyDescent="0.25">
      <c r="B122" s="286" t="s">
        <v>363</v>
      </c>
      <c r="C122" s="301" t="s">
        <v>377</v>
      </c>
    </row>
    <row r="123" spans="2:3" ht="37.5" customHeight="1" x14ac:dyDescent="0.25">
      <c r="B123" s="287" t="s">
        <v>201</v>
      </c>
      <c r="C123" s="287" t="s">
        <v>378</v>
      </c>
    </row>
    <row r="124" spans="2:3" ht="33.75" x14ac:dyDescent="0.25">
      <c r="B124" s="286"/>
      <c r="C124" s="286" t="s">
        <v>379</v>
      </c>
    </row>
    <row r="125" spans="2:3" ht="15" customHeight="1" x14ac:dyDescent="0.25">
      <c r="B125" s="287" t="s">
        <v>202</v>
      </c>
      <c r="C125" s="287" t="s">
        <v>276</v>
      </c>
    </row>
    <row r="126" spans="2:3" ht="15" customHeight="1" x14ac:dyDescent="0.25">
      <c r="B126" s="286"/>
      <c r="C126" s="286" t="s">
        <v>315</v>
      </c>
    </row>
    <row r="127" spans="2:3" ht="15" customHeight="1" x14ac:dyDescent="0.25">
      <c r="B127" s="287" t="s">
        <v>203</v>
      </c>
      <c r="C127" s="287" t="s">
        <v>380</v>
      </c>
    </row>
    <row r="128" spans="2:3" ht="15" customHeight="1" x14ac:dyDescent="0.25">
      <c r="B128" s="286"/>
      <c r="C128" s="286" t="s">
        <v>381</v>
      </c>
    </row>
    <row r="129" spans="2:3" ht="15" customHeight="1" x14ac:dyDescent="0.25">
      <c r="B129" s="301" t="s">
        <v>204</v>
      </c>
      <c r="C129" s="301" t="s">
        <v>219</v>
      </c>
    </row>
    <row r="130" spans="2:3" ht="15" customHeight="1" x14ac:dyDescent="0.25">
      <c r="B130" s="301" t="s">
        <v>206</v>
      </c>
      <c r="C130" s="301" t="s">
        <v>272</v>
      </c>
    </row>
    <row r="131" spans="2:3" ht="15" customHeight="1" x14ac:dyDescent="0.25">
      <c r="B131" s="301" t="s">
        <v>208</v>
      </c>
      <c r="C131" s="301" t="s">
        <v>184</v>
      </c>
    </row>
    <row r="132" spans="2:3" ht="24" customHeight="1" x14ac:dyDescent="0.25">
      <c r="B132" s="287" t="s">
        <v>210</v>
      </c>
      <c r="C132" s="287" t="s">
        <v>382</v>
      </c>
    </row>
    <row r="133" spans="2:3" ht="17.25" customHeight="1" x14ac:dyDescent="0.25">
      <c r="B133" s="287"/>
      <c r="C133" s="287" t="s">
        <v>267</v>
      </c>
    </row>
    <row r="134" spans="2:3" ht="24" customHeight="1" x14ac:dyDescent="0.25">
      <c r="B134" s="301" t="s">
        <v>211</v>
      </c>
      <c r="C134" s="301" t="s">
        <v>273</v>
      </c>
    </row>
    <row r="135" spans="2:3" ht="24" customHeight="1" x14ac:dyDescent="0.25">
      <c r="B135" s="287" t="s">
        <v>216</v>
      </c>
      <c r="C135" s="287" t="s">
        <v>274</v>
      </c>
    </row>
    <row r="136" spans="2:3" x14ac:dyDescent="0.25">
      <c r="B136" s="294"/>
      <c r="C136" s="288" t="s">
        <v>275</v>
      </c>
    </row>
    <row r="137" spans="2:3" ht="13.5" customHeight="1" x14ac:dyDescent="0.25">
      <c r="B137" s="293"/>
      <c r="C137" s="286" t="s">
        <v>269</v>
      </c>
    </row>
    <row r="138" spans="2:3" x14ac:dyDescent="0.25">
      <c r="B138" s="306"/>
      <c r="C138" s="285"/>
    </row>
    <row r="139" spans="2:3" x14ac:dyDescent="0.25">
      <c r="B139" s="306"/>
      <c r="C139" s="285"/>
    </row>
    <row r="140" spans="2:3" x14ac:dyDescent="0.25">
      <c r="B140" s="307" t="s">
        <v>35</v>
      </c>
      <c r="C140" s="285"/>
    </row>
    <row r="141" spans="2:3" x14ac:dyDescent="0.25">
      <c r="B141" s="286" t="s">
        <v>198</v>
      </c>
      <c r="C141" s="286" t="s">
        <v>277</v>
      </c>
    </row>
    <row r="142" spans="2:3" ht="15" customHeight="1" x14ac:dyDescent="0.25">
      <c r="B142" s="286" t="s">
        <v>363</v>
      </c>
      <c r="C142" s="301" t="s">
        <v>278</v>
      </c>
    </row>
    <row r="143" spans="2:3" ht="39.75" customHeight="1" x14ac:dyDescent="0.25">
      <c r="B143" s="287" t="s">
        <v>201</v>
      </c>
      <c r="C143" s="287" t="s">
        <v>285</v>
      </c>
    </row>
    <row r="144" spans="2:3" ht="39" customHeight="1" x14ac:dyDescent="0.25">
      <c r="B144" s="287"/>
      <c r="C144" s="287" t="s">
        <v>286</v>
      </c>
    </row>
    <row r="145" spans="2:3" ht="22.5" x14ac:dyDescent="0.25">
      <c r="B145" s="286"/>
      <c r="C145" s="286" t="s">
        <v>383</v>
      </c>
    </row>
    <row r="146" spans="2:3" ht="48.75" customHeight="1" x14ac:dyDescent="0.25">
      <c r="B146" s="287" t="s">
        <v>202</v>
      </c>
      <c r="C146" s="287" t="s">
        <v>385</v>
      </c>
    </row>
    <row r="147" spans="2:3" ht="39" customHeight="1" x14ac:dyDescent="0.25">
      <c r="B147" s="296" t="s">
        <v>203</v>
      </c>
      <c r="C147" s="296" t="s">
        <v>384</v>
      </c>
    </row>
    <row r="148" spans="2:3" ht="22.5" x14ac:dyDescent="0.25">
      <c r="B148" s="286"/>
      <c r="C148" s="286" t="s">
        <v>287</v>
      </c>
    </row>
    <row r="149" spans="2:3" x14ac:dyDescent="0.25">
      <c r="B149" s="301" t="s">
        <v>204</v>
      </c>
      <c r="C149" s="301" t="s">
        <v>219</v>
      </c>
    </row>
    <row r="150" spans="2:3" x14ac:dyDescent="0.25">
      <c r="B150" s="301" t="s">
        <v>206</v>
      </c>
      <c r="C150" s="301" t="s">
        <v>279</v>
      </c>
    </row>
    <row r="151" spans="2:3" x14ac:dyDescent="0.25">
      <c r="B151" s="301" t="s">
        <v>208</v>
      </c>
      <c r="C151" s="301" t="s">
        <v>386</v>
      </c>
    </row>
    <row r="152" spans="2:3" ht="58.5" customHeight="1" x14ac:dyDescent="0.25">
      <c r="B152" s="301" t="s">
        <v>210</v>
      </c>
      <c r="C152" s="301" t="s">
        <v>387</v>
      </c>
    </row>
    <row r="153" spans="2:3" ht="37.5" customHeight="1" x14ac:dyDescent="0.25">
      <c r="B153" s="287" t="s">
        <v>211</v>
      </c>
      <c r="C153" s="287" t="s">
        <v>280</v>
      </c>
    </row>
    <row r="154" spans="2:3" ht="22.5" x14ac:dyDescent="0.25">
      <c r="B154" s="286"/>
      <c r="C154" s="286" t="s">
        <v>388</v>
      </c>
    </row>
    <row r="155" spans="2:3" x14ac:dyDescent="0.25">
      <c r="B155" s="287" t="s">
        <v>216</v>
      </c>
      <c r="C155" s="287" t="s">
        <v>281</v>
      </c>
    </row>
    <row r="156" spans="2:3" x14ac:dyDescent="0.25">
      <c r="B156" s="287"/>
      <c r="C156" s="288" t="s">
        <v>282</v>
      </c>
    </row>
    <row r="157" spans="2:3" ht="22.5" x14ac:dyDescent="0.25">
      <c r="B157" s="287"/>
      <c r="C157" s="287" t="s">
        <v>283</v>
      </c>
    </row>
    <row r="158" spans="2:3" x14ac:dyDescent="0.25">
      <c r="B158" s="286"/>
      <c r="C158" s="289" t="s">
        <v>284</v>
      </c>
    </row>
    <row r="159" spans="2:3" x14ac:dyDescent="0.25">
      <c r="B159" s="290"/>
      <c r="C159" s="291"/>
    </row>
    <row r="160" spans="2:3" x14ac:dyDescent="0.25">
      <c r="B160" s="290"/>
      <c r="C160" s="291"/>
    </row>
    <row r="161" spans="2:3" x14ac:dyDescent="0.25">
      <c r="B161" s="292" t="s">
        <v>8</v>
      </c>
      <c r="C161" s="291"/>
    </row>
    <row r="162" spans="2:3" x14ac:dyDescent="0.25">
      <c r="B162" s="286" t="s">
        <v>198</v>
      </c>
      <c r="C162" s="308" t="s">
        <v>417</v>
      </c>
    </row>
    <row r="163" spans="2:3" ht="15" customHeight="1" x14ac:dyDescent="0.25">
      <c r="B163" s="286" t="s">
        <v>363</v>
      </c>
      <c r="C163" s="309" t="s">
        <v>418</v>
      </c>
    </row>
    <row r="164" spans="2:3" ht="33.75" x14ac:dyDescent="0.25">
      <c r="B164" s="286" t="s">
        <v>201</v>
      </c>
      <c r="C164" s="308" t="s">
        <v>419</v>
      </c>
    </row>
    <row r="165" spans="2:3" ht="15" customHeight="1" x14ac:dyDescent="0.25">
      <c r="B165" s="287" t="s">
        <v>202</v>
      </c>
      <c r="C165" s="310" t="s">
        <v>420</v>
      </c>
    </row>
    <row r="166" spans="2:3" ht="15" customHeight="1" x14ac:dyDescent="0.25">
      <c r="B166" s="286"/>
      <c r="C166" s="308" t="s">
        <v>294</v>
      </c>
    </row>
    <row r="167" spans="2:3" ht="15" customHeight="1" x14ac:dyDescent="0.25">
      <c r="B167" s="287" t="s">
        <v>203</v>
      </c>
      <c r="C167" s="311" t="s">
        <v>421</v>
      </c>
    </row>
    <row r="168" spans="2:3" ht="2.25" customHeight="1" x14ac:dyDescent="0.25">
      <c r="B168" s="286"/>
      <c r="C168" s="312"/>
    </row>
    <row r="169" spans="2:3" ht="15" customHeight="1" x14ac:dyDescent="0.25">
      <c r="B169" s="301" t="s">
        <v>204</v>
      </c>
      <c r="C169" s="309" t="s">
        <v>219</v>
      </c>
    </row>
    <row r="170" spans="2:3" ht="15" customHeight="1" x14ac:dyDescent="0.25">
      <c r="B170" s="301" t="s">
        <v>206</v>
      </c>
      <c r="C170" s="309" t="s">
        <v>36</v>
      </c>
    </row>
    <row r="171" spans="2:3" ht="15" customHeight="1" x14ac:dyDescent="0.25">
      <c r="B171" s="301" t="s">
        <v>208</v>
      </c>
      <c r="C171" s="309" t="s">
        <v>288</v>
      </c>
    </row>
    <row r="172" spans="2:3" ht="28.5" customHeight="1" x14ac:dyDescent="0.25">
      <c r="B172" s="287" t="s">
        <v>210</v>
      </c>
      <c r="C172" s="311" t="s">
        <v>422</v>
      </c>
    </row>
    <row r="173" spans="2:3" ht="16.5" customHeight="1" x14ac:dyDescent="0.25">
      <c r="B173" s="287"/>
      <c r="C173" s="310" t="s">
        <v>290</v>
      </c>
    </row>
    <row r="174" spans="2:3" ht="56.25" x14ac:dyDescent="0.25">
      <c r="B174" s="301" t="s">
        <v>211</v>
      </c>
      <c r="C174" s="309" t="s">
        <v>289</v>
      </c>
    </row>
    <row r="175" spans="2:3" ht="27.75" customHeight="1" x14ac:dyDescent="0.25">
      <c r="B175" s="287" t="s">
        <v>216</v>
      </c>
      <c r="C175" s="310" t="s">
        <v>292</v>
      </c>
    </row>
    <row r="176" spans="2:3" ht="16.5" customHeight="1" x14ac:dyDescent="0.25">
      <c r="B176" s="287"/>
      <c r="C176" s="297" t="s">
        <v>293</v>
      </c>
    </row>
    <row r="177" spans="2:3" x14ac:dyDescent="0.25">
      <c r="B177" s="286"/>
      <c r="C177" s="308" t="s">
        <v>291</v>
      </c>
    </row>
    <row r="178" spans="2:3" x14ac:dyDescent="0.25">
      <c r="B178" s="291"/>
      <c r="C178" s="291"/>
    </row>
    <row r="179" spans="2:3" x14ac:dyDescent="0.25">
      <c r="B179" s="291"/>
      <c r="C179" s="291"/>
    </row>
    <row r="180" spans="2:3" x14ac:dyDescent="0.25">
      <c r="B180" s="313" t="s">
        <v>37</v>
      </c>
      <c r="C180" s="291"/>
    </row>
    <row r="181" spans="2:3" x14ac:dyDescent="0.25">
      <c r="B181" s="286" t="s">
        <v>198</v>
      </c>
      <c r="C181" s="286" t="s">
        <v>295</v>
      </c>
    </row>
    <row r="182" spans="2:3" ht="22.5" x14ac:dyDescent="0.25">
      <c r="B182" s="286" t="s">
        <v>363</v>
      </c>
      <c r="C182" s="301" t="s">
        <v>296</v>
      </c>
    </row>
    <row r="183" spans="2:3" ht="35.25" x14ac:dyDescent="0.25">
      <c r="B183" s="287" t="s">
        <v>201</v>
      </c>
      <c r="C183" s="287" t="s">
        <v>412</v>
      </c>
    </row>
    <row r="184" spans="2:3" ht="22.5" x14ac:dyDescent="0.25">
      <c r="B184" s="286"/>
      <c r="C184" s="314" t="s">
        <v>389</v>
      </c>
    </row>
    <row r="185" spans="2:3" ht="15" customHeight="1" x14ac:dyDescent="0.25">
      <c r="B185" s="287" t="s">
        <v>202</v>
      </c>
      <c r="C185" s="287" t="s">
        <v>304</v>
      </c>
    </row>
    <row r="186" spans="2:3" ht="15" customHeight="1" x14ac:dyDescent="0.25">
      <c r="B186" s="286"/>
      <c r="C186" s="286" t="s">
        <v>369</v>
      </c>
    </row>
    <row r="187" spans="2:3" ht="25.5" customHeight="1" x14ac:dyDescent="0.25">
      <c r="B187" s="287" t="s">
        <v>203</v>
      </c>
      <c r="C187" s="287" t="s">
        <v>390</v>
      </c>
    </row>
    <row r="188" spans="2:3" ht="15" customHeight="1" x14ac:dyDescent="0.25">
      <c r="B188" s="286"/>
      <c r="C188" s="286" t="s">
        <v>391</v>
      </c>
    </row>
    <row r="189" spans="2:3" ht="15" customHeight="1" x14ac:dyDescent="0.25">
      <c r="B189" s="301" t="s">
        <v>204</v>
      </c>
      <c r="C189" s="301" t="s">
        <v>219</v>
      </c>
    </row>
    <row r="190" spans="2:3" ht="15" customHeight="1" x14ac:dyDescent="0.25">
      <c r="B190" s="301" t="s">
        <v>206</v>
      </c>
      <c r="C190" s="301" t="s">
        <v>392</v>
      </c>
    </row>
    <row r="191" spans="2:3" ht="15" customHeight="1" x14ac:dyDescent="0.25">
      <c r="B191" s="301" t="s">
        <v>208</v>
      </c>
      <c r="C191" s="301" t="s">
        <v>297</v>
      </c>
    </row>
    <row r="192" spans="2:3" ht="24" customHeight="1" x14ac:dyDescent="0.25">
      <c r="B192" s="287" t="s">
        <v>210</v>
      </c>
      <c r="C192" s="287" t="s">
        <v>393</v>
      </c>
    </row>
    <row r="193" spans="2:3" ht="27" customHeight="1" x14ac:dyDescent="0.25">
      <c r="B193" s="287"/>
      <c r="C193" s="287" t="s">
        <v>298</v>
      </c>
    </row>
    <row r="194" spans="2:3" x14ac:dyDescent="0.25">
      <c r="B194" s="287"/>
      <c r="C194" s="287" t="s">
        <v>301</v>
      </c>
    </row>
    <row r="195" spans="2:3" x14ac:dyDescent="0.25">
      <c r="B195" s="287"/>
      <c r="C195" s="287" t="s">
        <v>302</v>
      </c>
    </row>
    <row r="196" spans="2:3" x14ac:dyDescent="0.25">
      <c r="B196" s="287"/>
      <c r="C196" s="287" t="s">
        <v>303</v>
      </c>
    </row>
    <row r="197" spans="2:3" ht="18" customHeight="1" x14ac:dyDescent="0.25">
      <c r="B197" s="286"/>
      <c r="C197" s="315" t="s">
        <v>290</v>
      </c>
    </row>
    <row r="198" spans="2:3" ht="38.25" customHeight="1" x14ac:dyDescent="0.25">
      <c r="B198" s="301" t="s">
        <v>211</v>
      </c>
      <c r="C198" s="301" t="s">
        <v>348</v>
      </c>
    </row>
    <row r="199" spans="2:3" ht="24" customHeight="1" x14ac:dyDescent="0.25">
      <c r="B199" s="287" t="s">
        <v>216</v>
      </c>
      <c r="C199" s="287" t="s">
        <v>299</v>
      </c>
    </row>
    <row r="200" spans="2:3" ht="37.5" customHeight="1" x14ac:dyDescent="0.25">
      <c r="B200" s="287"/>
      <c r="C200" s="288" t="s">
        <v>300</v>
      </c>
    </row>
    <row r="201" spans="2:3" x14ac:dyDescent="0.25">
      <c r="B201" s="293"/>
      <c r="C201" s="286" t="s">
        <v>269</v>
      </c>
    </row>
    <row r="202" spans="2:3" x14ac:dyDescent="0.25">
      <c r="B202" s="306"/>
      <c r="C202" s="316"/>
    </row>
    <row r="203" spans="2:3" x14ac:dyDescent="0.25">
      <c r="B203" s="306"/>
      <c r="C203" s="316"/>
    </row>
    <row r="204" spans="2:3" x14ac:dyDescent="0.25">
      <c r="B204" s="307" t="s">
        <v>22</v>
      </c>
      <c r="C204" s="285"/>
    </row>
    <row r="205" spans="2:3" ht="23.25" customHeight="1" x14ac:dyDescent="0.25">
      <c r="B205" s="286" t="s">
        <v>198</v>
      </c>
      <c r="C205" s="286" t="s">
        <v>22</v>
      </c>
    </row>
    <row r="206" spans="2:3" x14ac:dyDescent="0.25">
      <c r="B206" s="286" t="s">
        <v>363</v>
      </c>
      <c r="C206" s="301" t="s">
        <v>394</v>
      </c>
    </row>
    <row r="207" spans="2:3" ht="72.75" customHeight="1" x14ac:dyDescent="0.25">
      <c r="B207" s="301" t="s">
        <v>201</v>
      </c>
      <c r="C207" s="301" t="s">
        <v>306</v>
      </c>
    </row>
    <row r="208" spans="2:3" ht="15" customHeight="1" x14ac:dyDescent="0.25">
      <c r="B208" s="287" t="s">
        <v>202</v>
      </c>
      <c r="C208" s="287" t="s">
        <v>314</v>
      </c>
    </row>
    <row r="209" spans="2:3" ht="15" customHeight="1" x14ac:dyDescent="0.25">
      <c r="B209" s="286"/>
      <c r="C209" s="286" t="s">
        <v>309</v>
      </c>
    </row>
    <row r="210" spans="2:3" ht="15" customHeight="1" x14ac:dyDescent="0.25">
      <c r="B210" s="341" t="s">
        <v>203</v>
      </c>
      <c r="C210" s="287" t="s">
        <v>395</v>
      </c>
    </row>
    <row r="211" spans="2:3" ht="15" customHeight="1" x14ac:dyDescent="0.25">
      <c r="B211" s="342"/>
      <c r="C211" s="286" t="s">
        <v>396</v>
      </c>
    </row>
    <row r="212" spans="2:3" ht="15" customHeight="1" x14ac:dyDescent="0.25">
      <c r="B212" s="301" t="s">
        <v>204</v>
      </c>
      <c r="C212" s="301" t="s">
        <v>219</v>
      </c>
    </row>
    <row r="213" spans="2:3" ht="15" customHeight="1" x14ac:dyDescent="0.25">
      <c r="B213" s="301" t="s">
        <v>206</v>
      </c>
      <c r="C213" s="301" t="s">
        <v>397</v>
      </c>
    </row>
    <row r="214" spans="2:3" ht="22.5" x14ac:dyDescent="0.25">
      <c r="B214" s="301" t="s">
        <v>208</v>
      </c>
      <c r="C214" s="301" t="s">
        <v>305</v>
      </c>
    </row>
    <row r="215" spans="2:3" ht="24" customHeight="1" x14ac:dyDescent="0.25">
      <c r="B215" s="287" t="s">
        <v>210</v>
      </c>
      <c r="C215" s="287" t="s">
        <v>398</v>
      </c>
    </row>
    <row r="216" spans="2:3" ht="15" customHeight="1" x14ac:dyDescent="0.25">
      <c r="B216" s="286"/>
      <c r="C216" s="286" t="s">
        <v>267</v>
      </c>
    </row>
    <row r="217" spans="2:3" ht="16.5" customHeight="1" x14ac:dyDescent="0.25">
      <c r="B217" s="287" t="s">
        <v>211</v>
      </c>
      <c r="C217" s="287" t="s">
        <v>399</v>
      </c>
    </row>
    <row r="218" spans="2:3" ht="24.75" customHeight="1" x14ac:dyDescent="0.25">
      <c r="B218" s="286"/>
      <c r="C218" s="286" t="s">
        <v>400</v>
      </c>
    </row>
    <row r="219" spans="2:3" ht="15" customHeight="1" x14ac:dyDescent="0.25">
      <c r="B219" s="287" t="s">
        <v>216</v>
      </c>
      <c r="C219" s="287" t="s">
        <v>307</v>
      </c>
    </row>
    <row r="220" spans="2:3" ht="15" customHeight="1" x14ac:dyDescent="0.25">
      <c r="B220" s="287"/>
      <c r="C220" s="297" t="s">
        <v>308</v>
      </c>
    </row>
    <row r="221" spans="2:3" ht="15" customHeight="1" x14ac:dyDescent="0.25">
      <c r="B221" s="286"/>
      <c r="C221" s="286" t="s">
        <v>269</v>
      </c>
    </row>
    <row r="222" spans="2:3" x14ac:dyDescent="0.25">
      <c r="B222" s="306"/>
      <c r="C222" s="285"/>
    </row>
    <row r="223" spans="2:3" x14ac:dyDescent="0.25">
      <c r="B223" s="306"/>
      <c r="C223" s="285"/>
    </row>
    <row r="224" spans="2:3" x14ac:dyDescent="0.25">
      <c r="B224" s="307" t="s">
        <v>42</v>
      </c>
      <c r="C224" s="285"/>
    </row>
    <row r="225" spans="2:3" x14ac:dyDescent="0.25">
      <c r="B225" s="286" t="s">
        <v>198</v>
      </c>
      <c r="C225" s="286" t="s">
        <v>42</v>
      </c>
    </row>
    <row r="226" spans="2:3" x14ac:dyDescent="0.25">
      <c r="B226" s="286" t="s">
        <v>363</v>
      </c>
      <c r="C226" s="301" t="s">
        <v>401</v>
      </c>
    </row>
    <row r="227" spans="2:3" ht="69" x14ac:dyDescent="0.25">
      <c r="B227" s="301" t="s">
        <v>201</v>
      </c>
      <c r="C227" s="301" t="s">
        <v>402</v>
      </c>
    </row>
    <row r="228" spans="2:3" ht="15" customHeight="1" x14ac:dyDescent="0.25">
      <c r="B228" s="341" t="s">
        <v>202</v>
      </c>
      <c r="C228" s="287" t="s">
        <v>314</v>
      </c>
    </row>
    <row r="229" spans="2:3" ht="15" customHeight="1" x14ac:dyDescent="0.25">
      <c r="B229" s="342"/>
      <c r="C229" s="286" t="s">
        <v>315</v>
      </c>
    </row>
    <row r="230" spans="2:3" ht="15" customHeight="1" x14ac:dyDescent="0.25">
      <c r="B230" s="341" t="s">
        <v>203</v>
      </c>
      <c r="C230" s="287" t="s">
        <v>316</v>
      </c>
    </row>
    <row r="231" spans="2:3" ht="15" customHeight="1" x14ac:dyDescent="0.25">
      <c r="B231" s="342"/>
      <c r="C231" s="286" t="s">
        <v>403</v>
      </c>
    </row>
    <row r="232" spans="2:3" ht="15" customHeight="1" x14ac:dyDescent="0.25">
      <c r="B232" s="301" t="s">
        <v>204</v>
      </c>
      <c r="C232" s="301" t="s">
        <v>219</v>
      </c>
    </row>
    <row r="233" spans="2:3" ht="15" customHeight="1" x14ac:dyDescent="0.25">
      <c r="B233" s="301" t="s">
        <v>206</v>
      </c>
      <c r="C233" s="301" t="s">
        <v>45</v>
      </c>
    </row>
    <row r="234" spans="2:3" ht="15" customHeight="1" x14ac:dyDescent="0.25">
      <c r="B234" s="301" t="s">
        <v>208</v>
      </c>
      <c r="C234" s="301" t="s">
        <v>310</v>
      </c>
    </row>
    <row r="235" spans="2:3" ht="26.25" customHeight="1" x14ac:dyDescent="0.25">
      <c r="B235" s="287" t="s">
        <v>210</v>
      </c>
      <c r="C235" s="287" t="s">
        <v>404</v>
      </c>
    </row>
    <row r="236" spans="2:3" ht="15" customHeight="1" x14ac:dyDescent="0.25">
      <c r="B236" s="287"/>
      <c r="C236" s="287" t="s">
        <v>267</v>
      </c>
    </row>
    <row r="237" spans="2:3" ht="15.75" customHeight="1" x14ac:dyDescent="0.25">
      <c r="B237" s="296" t="s">
        <v>211</v>
      </c>
      <c r="C237" s="296" t="s">
        <v>405</v>
      </c>
    </row>
    <row r="238" spans="2:3" ht="24.75" customHeight="1" x14ac:dyDescent="0.25">
      <c r="B238" s="286"/>
      <c r="C238" s="286" t="s">
        <v>311</v>
      </c>
    </row>
    <row r="239" spans="2:3" ht="24.75" customHeight="1" x14ac:dyDescent="0.25">
      <c r="B239" s="287" t="s">
        <v>216</v>
      </c>
      <c r="C239" s="287" t="s">
        <v>312</v>
      </c>
    </row>
    <row r="240" spans="2:3" ht="15" customHeight="1" x14ac:dyDescent="0.25">
      <c r="B240" s="287"/>
      <c r="C240" s="287" t="s">
        <v>313</v>
      </c>
    </row>
    <row r="241" spans="2:5" x14ac:dyDescent="0.25">
      <c r="B241" s="290"/>
      <c r="C241" s="291"/>
    </row>
    <row r="242" spans="2:5" x14ac:dyDescent="0.25">
      <c r="B242" s="290"/>
      <c r="C242" s="291"/>
      <c r="E242" s="281"/>
    </row>
    <row r="243" spans="2:5" x14ac:dyDescent="0.25">
      <c r="B243" s="292" t="s">
        <v>38</v>
      </c>
      <c r="C243" s="291"/>
      <c r="E243" s="281"/>
    </row>
    <row r="244" spans="2:5" x14ac:dyDescent="0.25">
      <c r="B244" s="286" t="s">
        <v>198</v>
      </c>
      <c r="C244" s="286" t="s">
        <v>38</v>
      </c>
      <c r="E244" s="281"/>
    </row>
    <row r="245" spans="2:5" x14ac:dyDescent="0.25">
      <c r="B245" s="286" t="s">
        <v>363</v>
      </c>
      <c r="C245" s="301" t="s">
        <v>317</v>
      </c>
      <c r="E245" s="281"/>
    </row>
    <row r="246" spans="2:5" ht="24" x14ac:dyDescent="0.25">
      <c r="B246" s="287" t="s">
        <v>201</v>
      </c>
      <c r="C246" s="287" t="s">
        <v>321</v>
      </c>
      <c r="E246" s="281"/>
    </row>
    <row r="247" spans="2:5" ht="22.5" x14ac:dyDescent="0.25">
      <c r="B247" s="286"/>
      <c r="C247" s="286" t="s">
        <v>318</v>
      </c>
      <c r="E247" s="281"/>
    </row>
    <row r="248" spans="2:5" ht="15" customHeight="1" x14ac:dyDescent="0.25">
      <c r="B248" s="341" t="s">
        <v>202</v>
      </c>
      <c r="C248" s="287" t="s">
        <v>324</v>
      </c>
      <c r="E248" s="281"/>
    </row>
    <row r="249" spans="2:5" ht="15" customHeight="1" x14ac:dyDescent="0.25">
      <c r="B249" s="342"/>
      <c r="C249" s="286" t="s">
        <v>325</v>
      </c>
      <c r="E249" s="281"/>
    </row>
    <row r="250" spans="2:5" ht="15" customHeight="1" x14ac:dyDescent="0.25">
      <c r="B250" s="287" t="s">
        <v>203</v>
      </c>
      <c r="C250" s="287" t="s">
        <v>326</v>
      </c>
      <c r="E250" s="281"/>
    </row>
    <row r="251" spans="2:5" ht="16.5" customHeight="1" x14ac:dyDescent="0.25">
      <c r="B251" s="286"/>
      <c r="C251" s="286" t="s">
        <v>406</v>
      </c>
      <c r="E251" s="281"/>
    </row>
    <row r="252" spans="2:5" x14ac:dyDescent="0.25">
      <c r="B252" s="301" t="s">
        <v>204</v>
      </c>
      <c r="C252" s="301" t="s">
        <v>219</v>
      </c>
      <c r="E252" s="281"/>
    </row>
    <row r="253" spans="2:5" x14ac:dyDescent="0.25">
      <c r="B253" s="301" t="s">
        <v>206</v>
      </c>
      <c r="C253" s="301" t="s">
        <v>319</v>
      </c>
      <c r="E253" s="281"/>
    </row>
    <row r="254" spans="2:5" x14ac:dyDescent="0.25">
      <c r="B254" s="301" t="s">
        <v>208</v>
      </c>
      <c r="C254" s="301" t="s">
        <v>115</v>
      </c>
      <c r="E254" s="281"/>
    </row>
    <row r="255" spans="2:5" ht="25.5" customHeight="1" x14ac:dyDescent="0.25">
      <c r="B255" s="301" t="s">
        <v>210</v>
      </c>
      <c r="C255" s="301" t="s">
        <v>407</v>
      </c>
      <c r="E255" s="281"/>
    </row>
    <row r="256" spans="2:5" ht="61.5" customHeight="1" x14ac:dyDescent="0.25">
      <c r="B256" s="287" t="s">
        <v>211</v>
      </c>
      <c r="C256" s="287" t="s">
        <v>320</v>
      </c>
      <c r="E256" s="281"/>
    </row>
    <row r="257" spans="2:5" ht="82.5" customHeight="1" x14ac:dyDescent="0.25">
      <c r="B257" s="287"/>
      <c r="C257" s="287" t="s">
        <v>408</v>
      </c>
      <c r="E257" s="281"/>
    </row>
    <row r="258" spans="2:5" ht="33.75" x14ac:dyDescent="0.25">
      <c r="B258" s="286"/>
      <c r="C258" s="317" t="s">
        <v>409</v>
      </c>
      <c r="E258" s="281"/>
    </row>
    <row r="259" spans="2:5" x14ac:dyDescent="0.25">
      <c r="B259" s="287" t="s">
        <v>216</v>
      </c>
      <c r="C259" s="287" t="s">
        <v>322</v>
      </c>
      <c r="E259" s="281"/>
    </row>
    <row r="260" spans="2:5" x14ac:dyDescent="0.25">
      <c r="B260" s="286"/>
      <c r="C260" s="318" t="s">
        <v>323</v>
      </c>
      <c r="E260" s="281"/>
    </row>
    <row r="261" spans="2:5" x14ac:dyDescent="0.25">
      <c r="B261" s="319"/>
      <c r="C261" s="320"/>
      <c r="E261" s="281"/>
    </row>
    <row r="262" spans="2:5" x14ac:dyDescent="0.25">
      <c r="B262" s="319"/>
      <c r="C262" s="320"/>
      <c r="E262" s="281"/>
    </row>
    <row r="263" spans="2:5" x14ac:dyDescent="0.25">
      <c r="B263" s="292" t="s">
        <v>46</v>
      </c>
      <c r="C263" s="291"/>
      <c r="E263" s="281"/>
    </row>
    <row r="264" spans="2:5" x14ac:dyDescent="0.25">
      <c r="B264" s="293" t="s">
        <v>47</v>
      </c>
      <c r="C264" s="318" t="s">
        <v>48</v>
      </c>
      <c r="E264" s="281"/>
    </row>
    <row r="265" spans="2:5" x14ac:dyDescent="0.25">
      <c r="B265" s="293" t="s">
        <v>50</v>
      </c>
      <c r="C265" s="318" t="s">
        <v>411</v>
      </c>
      <c r="E265" s="281"/>
    </row>
    <row r="266" spans="2:5" ht="48" customHeight="1" x14ac:dyDescent="0.25">
      <c r="B266" s="293" t="s">
        <v>49</v>
      </c>
      <c r="C266" s="317" t="s">
        <v>410</v>
      </c>
      <c r="E266" s="281"/>
    </row>
    <row r="267" spans="2:5" x14ac:dyDescent="0.25">
      <c r="B267" s="319"/>
      <c r="C267" s="320"/>
      <c r="E267" s="281"/>
    </row>
    <row r="268" spans="2:5" x14ac:dyDescent="0.25">
      <c r="B268" s="319"/>
      <c r="C268" s="320"/>
      <c r="E268" s="281"/>
    </row>
    <row r="269" spans="2:5" x14ac:dyDescent="0.25">
      <c r="B269" s="319"/>
      <c r="C269" s="320"/>
      <c r="E269" s="281"/>
    </row>
    <row r="270" spans="2:5" x14ac:dyDescent="0.25">
      <c r="B270" s="319"/>
      <c r="C270" s="320"/>
      <c r="E270" s="281"/>
    </row>
    <row r="271" spans="2:5" x14ac:dyDescent="0.25">
      <c r="B271" s="319"/>
      <c r="C271" s="320"/>
      <c r="E271" s="281"/>
    </row>
    <row r="272" spans="2:5" x14ac:dyDescent="0.25">
      <c r="B272" s="319"/>
      <c r="C272" s="320"/>
      <c r="E272" s="281"/>
    </row>
    <row r="273" spans="2:5" x14ac:dyDescent="0.25">
      <c r="B273" s="319"/>
      <c r="C273" s="320"/>
      <c r="E273" s="281"/>
    </row>
    <row r="274" spans="2:5" x14ac:dyDescent="0.25">
      <c r="B274" s="319"/>
      <c r="C274" s="320"/>
      <c r="E274" s="281"/>
    </row>
    <row r="275" spans="2:5" x14ac:dyDescent="0.25">
      <c r="B275" s="319"/>
      <c r="C275" s="320"/>
      <c r="E275" s="281"/>
    </row>
    <row r="276" spans="2:5" x14ac:dyDescent="0.25">
      <c r="B276" s="319"/>
      <c r="C276" s="320"/>
      <c r="E276" s="281"/>
    </row>
    <row r="277" spans="2:5" x14ac:dyDescent="0.25">
      <c r="B277" s="319"/>
      <c r="C277" s="320"/>
      <c r="E277" s="281"/>
    </row>
    <row r="278" spans="2:5" x14ac:dyDescent="0.25">
      <c r="B278" s="319"/>
      <c r="C278" s="320"/>
      <c r="E278" s="281"/>
    </row>
    <row r="279" spans="2:5" x14ac:dyDescent="0.25">
      <c r="B279" s="319"/>
      <c r="C279" s="320"/>
      <c r="E279" s="281"/>
    </row>
    <row r="280" spans="2:5" x14ac:dyDescent="0.25">
      <c r="B280" s="319"/>
      <c r="C280" s="320"/>
      <c r="E280" s="281"/>
    </row>
    <row r="281" spans="2:5" x14ac:dyDescent="0.25">
      <c r="B281" s="319"/>
      <c r="C281" s="320"/>
      <c r="E281" s="281"/>
    </row>
    <row r="282" spans="2:5" x14ac:dyDescent="0.25">
      <c r="B282" s="319"/>
      <c r="C282" s="320"/>
      <c r="E282" s="281"/>
    </row>
    <row r="283" spans="2:5" x14ac:dyDescent="0.25">
      <c r="B283" s="319"/>
      <c r="C283" s="320"/>
      <c r="E283" s="281"/>
    </row>
    <row r="284" spans="2:5" x14ac:dyDescent="0.25">
      <c r="B284" s="319"/>
      <c r="C284" s="320"/>
      <c r="E284" s="281"/>
    </row>
    <row r="285" spans="2:5" x14ac:dyDescent="0.25">
      <c r="B285" s="319"/>
      <c r="C285" s="320"/>
      <c r="E285" s="281"/>
    </row>
    <row r="286" spans="2:5" x14ac:dyDescent="0.25">
      <c r="B286" s="319"/>
      <c r="C286" s="320"/>
      <c r="E286" s="281"/>
    </row>
    <row r="287" spans="2:5" x14ac:dyDescent="0.25">
      <c r="B287" s="319"/>
      <c r="C287" s="320"/>
      <c r="E287" s="281"/>
    </row>
    <row r="288" spans="2:5" x14ac:dyDescent="0.25">
      <c r="B288" s="319"/>
      <c r="C288" s="320"/>
      <c r="E288" s="281"/>
    </row>
    <row r="289" spans="2:5" x14ac:dyDescent="0.25">
      <c r="B289" s="319"/>
      <c r="C289" s="320"/>
      <c r="E289" s="281"/>
    </row>
    <row r="290" spans="2:5" x14ac:dyDescent="0.25">
      <c r="B290" s="319"/>
      <c r="C290" s="320"/>
      <c r="E290" s="281"/>
    </row>
    <row r="291" spans="2:5" x14ac:dyDescent="0.25">
      <c r="B291" s="319"/>
      <c r="C291" s="320"/>
      <c r="E291" s="281"/>
    </row>
    <row r="292" spans="2:5" x14ac:dyDescent="0.25">
      <c r="B292" s="319"/>
      <c r="C292" s="320"/>
      <c r="E292" s="281"/>
    </row>
    <row r="293" spans="2:5" x14ac:dyDescent="0.25">
      <c r="B293" s="319"/>
      <c r="C293" s="320"/>
      <c r="E293" s="281"/>
    </row>
    <row r="294" spans="2:5" x14ac:dyDescent="0.25">
      <c r="B294" s="319"/>
      <c r="C294" s="320"/>
      <c r="E294" s="281"/>
    </row>
    <row r="295" spans="2:5" x14ac:dyDescent="0.25">
      <c r="B295" s="319"/>
      <c r="C295" s="320"/>
      <c r="E295" s="281"/>
    </row>
    <row r="296" spans="2:5" x14ac:dyDescent="0.25">
      <c r="B296" s="319"/>
      <c r="C296" s="320"/>
      <c r="E296" s="281"/>
    </row>
    <row r="297" spans="2:5" x14ac:dyDescent="0.25">
      <c r="B297" s="319"/>
      <c r="C297" s="320"/>
      <c r="E297" s="281"/>
    </row>
    <row r="298" spans="2:5" x14ac:dyDescent="0.25">
      <c r="B298" s="319"/>
      <c r="C298" s="320"/>
      <c r="E298" s="281"/>
    </row>
    <row r="299" spans="2:5" x14ac:dyDescent="0.25">
      <c r="B299" s="319"/>
      <c r="C299" s="320"/>
      <c r="E299" s="281"/>
    </row>
    <row r="300" spans="2:5" x14ac:dyDescent="0.25">
      <c r="B300" s="319"/>
      <c r="C300" s="320"/>
      <c r="E300" s="281"/>
    </row>
    <row r="301" spans="2:5" x14ac:dyDescent="0.25">
      <c r="B301" s="319"/>
      <c r="C301" s="320"/>
      <c r="E301" s="281"/>
    </row>
    <row r="302" spans="2:5" x14ac:dyDescent="0.25">
      <c r="B302" s="319"/>
      <c r="C302" s="320"/>
      <c r="E302" s="281"/>
    </row>
    <row r="303" spans="2:5" x14ac:dyDescent="0.25">
      <c r="B303" s="319"/>
      <c r="C303" s="320"/>
      <c r="E303" s="281"/>
    </row>
    <row r="304" spans="2:5" x14ac:dyDescent="0.25">
      <c r="B304" s="319"/>
      <c r="C304" s="320"/>
      <c r="E304" s="281"/>
    </row>
    <row r="305" spans="2:5" x14ac:dyDescent="0.25">
      <c r="B305" s="319"/>
      <c r="C305" s="320"/>
      <c r="E305" s="281"/>
    </row>
    <row r="306" spans="2:5" x14ac:dyDescent="0.25">
      <c r="B306" s="319"/>
      <c r="C306" s="320"/>
      <c r="E306" s="281"/>
    </row>
    <row r="307" spans="2:5" x14ac:dyDescent="0.25">
      <c r="B307" s="319"/>
      <c r="C307" s="320"/>
      <c r="E307" s="281"/>
    </row>
    <row r="308" spans="2:5" x14ac:dyDescent="0.25">
      <c r="B308" s="319"/>
      <c r="C308" s="320"/>
      <c r="E308" s="281"/>
    </row>
    <row r="309" spans="2:5" x14ac:dyDescent="0.25">
      <c r="B309" s="319"/>
      <c r="C309" s="320"/>
      <c r="E309" s="281"/>
    </row>
    <row r="310" spans="2:5" x14ac:dyDescent="0.25">
      <c r="B310" s="319"/>
      <c r="C310" s="320"/>
      <c r="E310" s="281"/>
    </row>
    <row r="311" spans="2:5" x14ac:dyDescent="0.25">
      <c r="B311" s="319"/>
      <c r="C311" s="320"/>
      <c r="E311" s="281"/>
    </row>
    <row r="312" spans="2:5" x14ac:dyDescent="0.25">
      <c r="B312" s="319"/>
      <c r="C312" s="320"/>
      <c r="E312" s="281"/>
    </row>
    <row r="313" spans="2:5" x14ac:dyDescent="0.25">
      <c r="B313" s="319"/>
      <c r="C313" s="320"/>
      <c r="E313" s="281"/>
    </row>
    <row r="314" spans="2:5" x14ac:dyDescent="0.25">
      <c r="B314" s="319"/>
      <c r="C314" s="320"/>
      <c r="E314" s="281"/>
    </row>
    <row r="315" spans="2:5" x14ac:dyDescent="0.25">
      <c r="B315" s="319"/>
      <c r="C315" s="320"/>
      <c r="E315" s="281"/>
    </row>
    <row r="316" spans="2:5" x14ac:dyDescent="0.25">
      <c r="B316" s="319"/>
      <c r="C316" s="320"/>
      <c r="E316" s="281"/>
    </row>
    <row r="317" spans="2:5" x14ac:dyDescent="0.25">
      <c r="B317" s="319"/>
      <c r="C317" s="320"/>
      <c r="E317" s="281"/>
    </row>
    <row r="318" spans="2:5" x14ac:dyDescent="0.25">
      <c r="B318" s="319"/>
      <c r="C318" s="320"/>
      <c r="E318" s="281"/>
    </row>
    <row r="319" spans="2:5" x14ac:dyDescent="0.25">
      <c r="B319" s="319"/>
      <c r="C319" s="320"/>
      <c r="E319" s="281"/>
    </row>
    <row r="320" spans="2:5" x14ac:dyDescent="0.25">
      <c r="B320" s="319"/>
      <c r="C320" s="320"/>
      <c r="E320" s="281"/>
    </row>
    <row r="321" spans="2:5" x14ac:dyDescent="0.25">
      <c r="B321" s="319"/>
      <c r="C321" s="320"/>
      <c r="E321" s="281"/>
    </row>
    <row r="322" spans="2:5" x14ac:dyDescent="0.25">
      <c r="B322" s="319"/>
      <c r="C322" s="320"/>
      <c r="E322" s="281"/>
    </row>
    <row r="323" spans="2:5" x14ac:dyDescent="0.25">
      <c r="B323" s="319"/>
      <c r="C323" s="320"/>
      <c r="E323" s="281"/>
    </row>
    <row r="324" spans="2:5" x14ac:dyDescent="0.25">
      <c r="B324" s="319"/>
      <c r="C324" s="320"/>
      <c r="E324" s="281"/>
    </row>
    <row r="325" spans="2:5" x14ac:dyDescent="0.25">
      <c r="B325" s="319"/>
      <c r="C325" s="320"/>
      <c r="E325" s="281"/>
    </row>
    <row r="326" spans="2:5" x14ac:dyDescent="0.25">
      <c r="B326" s="319"/>
      <c r="C326" s="320"/>
      <c r="E326" s="281"/>
    </row>
    <row r="327" spans="2:5" x14ac:dyDescent="0.25">
      <c r="B327" s="319"/>
      <c r="C327" s="320"/>
      <c r="E327" s="281"/>
    </row>
    <row r="328" spans="2:5" x14ac:dyDescent="0.25">
      <c r="B328" s="319"/>
      <c r="C328" s="320"/>
      <c r="E328" s="281"/>
    </row>
    <row r="329" spans="2:5" x14ac:dyDescent="0.25">
      <c r="B329" s="319"/>
      <c r="C329" s="320"/>
      <c r="E329" s="281"/>
    </row>
    <row r="330" spans="2:5" x14ac:dyDescent="0.25">
      <c r="B330" s="319"/>
      <c r="C330" s="320"/>
      <c r="E330" s="281"/>
    </row>
    <row r="331" spans="2:5" x14ac:dyDescent="0.25">
      <c r="B331" s="319"/>
      <c r="C331" s="320"/>
      <c r="E331" s="281"/>
    </row>
    <row r="332" spans="2:5" x14ac:dyDescent="0.25">
      <c r="B332" s="319"/>
      <c r="C332" s="320"/>
      <c r="E332" s="281"/>
    </row>
    <row r="333" spans="2:5" x14ac:dyDescent="0.25">
      <c r="B333" s="319"/>
      <c r="C333" s="320"/>
      <c r="E333" s="281"/>
    </row>
    <row r="334" spans="2:5" x14ac:dyDescent="0.25">
      <c r="B334" s="319"/>
      <c r="C334" s="320"/>
      <c r="E334" s="281"/>
    </row>
    <row r="335" spans="2:5" x14ac:dyDescent="0.25">
      <c r="B335" s="319"/>
      <c r="C335" s="320"/>
      <c r="E335" s="281"/>
    </row>
    <row r="336" spans="2:5" x14ac:dyDescent="0.25">
      <c r="B336" s="319"/>
      <c r="C336" s="320"/>
      <c r="E336" s="281"/>
    </row>
    <row r="337" spans="2:5" x14ac:dyDescent="0.25">
      <c r="B337" s="319"/>
      <c r="C337" s="320"/>
      <c r="E337" s="281"/>
    </row>
    <row r="338" spans="2:5" x14ac:dyDescent="0.25">
      <c r="B338" s="319"/>
      <c r="C338" s="320"/>
      <c r="E338" s="281"/>
    </row>
    <row r="339" spans="2:5" x14ac:dyDescent="0.25">
      <c r="B339" s="319"/>
      <c r="C339" s="320"/>
      <c r="E339" s="281"/>
    </row>
    <row r="340" spans="2:5" x14ac:dyDescent="0.25">
      <c r="B340" s="319"/>
      <c r="C340" s="320"/>
      <c r="E340" s="281"/>
    </row>
    <row r="341" spans="2:5" x14ac:dyDescent="0.25">
      <c r="B341" s="319"/>
      <c r="C341" s="320"/>
      <c r="E341" s="281"/>
    </row>
    <row r="342" spans="2:5" x14ac:dyDescent="0.25">
      <c r="B342" s="319"/>
      <c r="C342" s="320"/>
      <c r="E342" s="281"/>
    </row>
    <row r="343" spans="2:5" x14ac:dyDescent="0.25">
      <c r="B343" s="319"/>
      <c r="C343" s="320"/>
      <c r="E343" s="281"/>
    </row>
    <row r="344" spans="2:5" x14ac:dyDescent="0.25">
      <c r="B344" s="319"/>
      <c r="C344" s="320"/>
      <c r="E344" s="281"/>
    </row>
    <row r="345" spans="2:5" x14ac:dyDescent="0.25">
      <c r="B345" s="319"/>
      <c r="C345" s="320"/>
      <c r="E345" s="281"/>
    </row>
    <row r="346" spans="2:5" x14ac:dyDescent="0.25">
      <c r="B346" s="319"/>
      <c r="C346" s="320"/>
      <c r="E346" s="281"/>
    </row>
    <row r="347" spans="2:5" x14ac:dyDescent="0.25">
      <c r="B347" s="319"/>
      <c r="C347" s="320"/>
      <c r="E347" s="281"/>
    </row>
    <row r="348" spans="2:5" x14ac:dyDescent="0.25">
      <c r="B348" s="319"/>
      <c r="C348" s="320"/>
      <c r="E348" s="281"/>
    </row>
    <row r="349" spans="2:5" x14ac:dyDescent="0.25">
      <c r="B349" s="319"/>
      <c r="C349" s="320"/>
      <c r="E349" s="281"/>
    </row>
    <row r="350" spans="2:5" x14ac:dyDescent="0.25">
      <c r="B350" s="319"/>
      <c r="C350" s="320"/>
      <c r="E350" s="281"/>
    </row>
    <row r="351" spans="2:5" x14ac:dyDescent="0.25">
      <c r="B351" s="319"/>
      <c r="C351" s="320"/>
      <c r="E351" s="281"/>
    </row>
    <row r="352" spans="2:5" x14ac:dyDescent="0.25">
      <c r="B352" s="319"/>
      <c r="C352" s="320"/>
      <c r="E352" s="281"/>
    </row>
    <row r="353" spans="2:5" x14ac:dyDescent="0.25">
      <c r="B353" s="319"/>
      <c r="C353" s="320"/>
      <c r="E353" s="281"/>
    </row>
    <row r="354" spans="2:5" x14ac:dyDescent="0.25">
      <c r="B354" s="319"/>
      <c r="C354" s="320"/>
      <c r="E354" s="281"/>
    </row>
    <row r="355" spans="2:5" x14ac:dyDescent="0.25">
      <c r="B355" s="319"/>
      <c r="C355" s="320"/>
      <c r="E355" s="281"/>
    </row>
    <row r="356" spans="2:5" x14ac:dyDescent="0.25">
      <c r="B356" s="319"/>
      <c r="C356" s="320"/>
      <c r="E356" s="281"/>
    </row>
    <row r="357" spans="2:5" x14ac:dyDescent="0.25">
      <c r="B357" s="319"/>
      <c r="C357" s="320"/>
      <c r="E357" s="281"/>
    </row>
    <row r="358" spans="2:5" x14ac:dyDescent="0.25">
      <c r="B358" s="319"/>
      <c r="C358" s="320"/>
      <c r="E358" s="281"/>
    </row>
    <row r="359" spans="2:5" x14ac:dyDescent="0.25">
      <c r="B359" s="319"/>
      <c r="C359" s="320"/>
      <c r="E359" s="281"/>
    </row>
    <row r="360" spans="2:5" x14ac:dyDescent="0.25">
      <c r="B360" s="319"/>
      <c r="C360" s="320"/>
      <c r="E360" s="281"/>
    </row>
    <row r="361" spans="2:5" x14ac:dyDescent="0.25">
      <c r="B361" s="319"/>
      <c r="C361" s="320"/>
      <c r="E361" s="281"/>
    </row>
    <row r="362" spans="2:5" x14ac:dyDescent="0.25">
      <c r="B362" s="319"/>
      <c r="C362" s="320"/>
      <c r="E362" s="281"/>
    </row>
    <row r="363" spans="2:5" x14ac:dyDescent="0.25">
      <c r="B363" s="319"/>
      <c r="C363" s="320"/>
      <c r="E363" s="281"/>
    </row>
    <row r="364" spans="2:5" x14ac:dyDescent="0.25">
      <c r="B364" s="319"/>
      <c r="C364" s="320"/>
      <c r="E364" s="281"/>
    </row>
    <row r="365" spans="2:5" x14ac:dyDescent="0.25">
      <c r="B365" s="319"/>
      <c r="C365" s="320"/>
      <c r="E365" s="281"/>
    </row>
    <row r="366" spans="2:5" x14ac:dyDescent="0.25">
      <c r="B366" s="319"/>
      <c r="C366" s="320"/>
      <c r="E366" s="281"/>
    </row>
    <row r="367" spans="2:5" x14ac:dyDescent="0.25">
      <c r="B367" s="319"/>
      <c r="C367" s="320"/>
      <c r="E367" s="281"/>
    </row>
    <row r="368" spans="2:5" x14ac:dyDescent="0.25">
      <c r="B368" s="319"/>
      <c r="C368" s="320"/>
      <c r="E368" s="281"/>
    </row>
    <row r="369" spans="2:5" x14ac:dyDescent="0.25">
      <c r="B369" s="319"/>
      <c r="C369" s="320"/>
      <c r="E369" s="281"/>
    </row>
    <row r="370" spans="2:5" x14ac:dyDescent="0.25">
      <c r="B370" s="319"/>
      <c r="C370" s="320"/>
      <c r="E370" s="281"/>
    </row>
    <row r="371" spans="2:5" x14ac:dyDescent="0.25">
      <c r="B371" s="319"/>
      <c r="C371" s="320"/>
      <c r="E371" s="281"/>
    </row>
    <row r="372" spans="2:5" x14ac:dyDescent="0.25">
      <c r="B372" s="319"/>
      <c r="C372" s="320"/>
      <c r="E372" s="281"/>
    </row>
    <row r="373" spans="2:5" x14ac:dyDescent="0.25">
      <c r="B373" s="319"/>
      <c r="C373" s="320"/>
      <c r="E373" s="281"/>
    </row>
    <row r="374" spans="2:5" x14ac:dyDescent="0.25">
      <c r="B374" s="319"/>
      <c r="C374" s="320"/>
      <c r="E374" s="281"/>
    </row>
    <row r="375" spans="2:5" x14ac:dyDescent="0.25">
      <c r="B375" s="319"/>
      <c r="C375" s="320"/>
      <c r="E375" s="281"/>
    </row>
    <row r="376" spans="2:5" x14ac:dyDescent="0.25">
      <c r="B376" s="321"/>
      <c r="C376" s="322"/>
      <c r="E376" s="281"/>
    </row>
    <row r="377" spans="2:5" x14ac:dyDescent="0.25">
      <c r="B377" s="321"/>
      <c r="C377" s="322"/>
      <c r="E377" s="281"/>
    </row>
    <row r="378" spans="2:5" x14ac:dyDescent="0.25">
      <c r="B378" s="321"/>
      <c r="C378" s="322"/>
      <c r="E378" s="281"/>
    </row>
    <row r="379" spans="2:5" x14ac:dyDescent="0.25">
      <c r="B379" s="321"/>
      <c r="C379" s="322"/>
      <c r="E379" s="281"/>
    </row>
    <row r="380" spans="2:5" x14ac:dyDescent="0.25">
      <c r="B380" s="321"/>
      <c r="C380" s="322"/>
      <c r="E380" s="281"/>
    </row>
    <row r="381" spans="2:5" x14ac:dyDescent="0.25">
      <c r="B381" s="321"/>
      <c r="C381" s="322"/>
      <c r="E381" s="281"/>
    </row>
    <row r="382" spans="2:5" x14ac:dyDescent="0.25">
      <c r="B382" s="321"/>
      <c r="C382" s="322"/>
      <c r="E382" s="281"/>
    </row>
    <row r="383" spans="2:5" x14ac:dyDescent="0.25">
      <c r="B383" s="321"/>
      <c r="C383" s="322"/>
      <c r="E383" s="281"/>
    </row>
    <row r="384" spans="2:5" x14ac:dyDescent="0.25">
      <c r="B384" s="321"/>
      <c r="C384" s="322"/>
      <c r="E384" s="281"/>
    </row>
    <row r="385" spans="2:5" x14ac:dyDescent="0.25">
      <c r="B385" s="321"/>
      <c r="C385" s="322"/>
      <c r="E385" s="281"/>
    </row>
    <row r="386" spans="2:5" x14ac:dyDescent="0.25">
      <c r="B386" s="321"/>
      <c r="C386" s="322"/>
      <c r="E386" s="281"/>
    </row>
    <row r="387" spans="2:5" x14ac:dyDescent="0.25">
      <c r="B387" s="321"/>
      <c r="C387" s="322"/>
      <c r="E387" s="281"/>
    </row>
    <row r="388" spans="2:5" x14ac:dyDescent="0.25">
      <c r="B388" s="321"/>
      <c r="C388" s="322"/>
      <c r="E388" s="281"/>
    </row>
    <row r="389" spans="2:5" x14ac:dyDescent="0.25">
      <c r="B389" s="321"/>
      <c r="C389" s="322"/>
      <c r="E389" s="281"/>
    </row>
    <row r="390" spans="2:5" x14ac:dyDescent="0.25">
      <c r="B390" s="321"/>
      <c r="C390" s="322"/>
      <c r="E390" s="281"/>
    </row>
    <row r="391" spans="2:5" x14ac:dyDescent="0.25">
      <c r="B391" s="321"/>
      <c r="C391" s="322"/>
      <c r="E391" s="281"/>
    </row>
    <row r="392" spans="2:5" x14ac:dyDescent="0.25">
      <c r="B392" s="321"/>
      <c r="C392" s="322"/>
      <c r="E392" s="281"/>
    </row>
    <row r="393" spans="2:5" x14ac:dyDescent="0.25">
      <c r="B393" s="321"/>
      <c r="C393" s="322"/>
      <c r="E393" s="281"/>
    </row>
    <row r="394" spans="2:5" x14ac:dyDescent="0.25">
      <c r="B394" s="321"/>
      <c r="C394" s="322"/>
      <c r="E394" s="281"/>
    </row>
    <row r="395" spans="2:5" x14ac:dyDescent="0.25">
      <c r="B395" s="321"/>
      <c r="C395" s="322"/>
      <c r="E395" s="281"/>
    </row>
    <row r="396" spans="2:5" x14ac:dyDescent="0.25">
      <c r="B396" s="321"/>
      <c r="C396" s="322"/>
      <c r="E396" s="281"/>
    </row>
    <row r="397" spans="2:5" x14ac:dyDescent="0.25">
      <c r="B397" s="321"/>
      <c r="C397" s="322"/>
      <c r="E397" s="281"/>
    </row>
    <row r="398" spans="2:5" x14ac:dyDescent="0.25">
      <c r="B398" s="321"/>
      <c r="C398" s="322"/>
      <c r="E398" s="281"/>
    </row>
    <row r="399" spans="2:5" x14ac:dyDescent="0.25">
      <c r="B399" s="321"/>
      <c r="C399" s="322"/>
      <c r="E399" s="281"/>
    </row>
    <row r="400" spans="2:5" x14ac:dyDescent="0.25">
      <c r="B400" s="321"/>
      <c r="C400" s="322"/>
      <c r="E400" s="281"/>
    </row>
    <row r="401" spans="2:5" x14ac:dyDescent="0.25">
      <c r="B401" s="321"/>
      <c r="C401" s="322"/>
      <c r="E401" s="281"/>
    </row>
    <row r="402" spans="2:5" x14ac:dyDescent="0.25">
      <c r="B402" s="321"/>
      <c r="C402" s="322"/>
      <c r="E402" s="281"/>
    </row>
    <row r="403" spans="2:5" x14ac:dyDescent="0.25">
      <c r="B403" s="321"/>
      <c r="C403" s="322"/>
      <c r="E403" s="281"/>
    </row>
    <row r="404" spans="2:5" x14ac:dyDescent="0.25">
      <c r="B404" s="321"/>
      <c r="C404" s="322"/>
      <c r="E404" s="281"/>
    </row>
    <row r="405" spans="2:5" x14ac:dyDescent="0.25">
      <c r="B405" s="321"/>
      <c r="C405" s="322"/>
      <c r="E405" s="281"/>
    </row>
    <row r="406" spans="2:5" x14ac:dyDescent="0.25">
      <c r="B406" s="321"/>
      <c r="C406" s="322"/>
      <c r="E406" s="281"/>
    </row>
    <row r="407" spans="2:5" x14ac:dyDescent="0.25">
      <c r="B407" s="321"/>
      <c r="C407" s="322"/>
      <c r="E407" s="281"/>
    </row>
    <row r="408" spans="2:5" x14ac:dyDescent="0.25">
      <c r="B408" s="321"/>
      <c r="C408" s="322"/>
      <c r="E408" s="281"/>
    </row>
    <row r="409" spans="2:5" x14ac:dyDescent="0.25">
      <c r="B409" s="321"/>
      <c r="C409" s="322"/>
      <c r="E409" s="281"/>
    </row>
    <row r="410" spans="2:5" x14ac:dyDescent="0.25">
      <c r="B410" s="321"/>
      <c r="C410" s="322"/>
      <c r="E410" s="281"/>
    </row>
    <row r="411" spans="2:5" x14ac:dyDescent="0.25">
      <c r="B411" s="321"/>
      <c r="C411" s="322"/>
      <c r="E411" s="281"/>
    </row>
    <row r="412" spans="2:5" x14ac:dyDescent="0.25">
      <c r="B412" s="321"/>
      <c r="C412" s="322"/>
      <c r="E412" s="281"/>
    </row>
    <row r="413" spans="2:5" x14ac:dyDescent="0.25">
      <c r="B413" s="321"/>
      <c r="C413" s="322"/>
      <c r="E413" s="281"/>
    </row>
    <row r="414" spans="2:5" x14ac:dyDescent="0.25">
      <c r="B414" s="321"/>
      <c r="C414" s="322"/>
      <c r="E414" s="281"/>
    </row>
    <row r="415" spans="2:5" x14ac:dyDescent="0.25">
      <c r="B415" s="321"/>
      <c r="C415" s="322"/>
      <c r="E415" s="281"/>
    </row>
    <row r="416" spans="2:5" x14ac:dyDescent="0.25">
      <c r="B416" s="321"/>
      <c r="C416" s="322"/>
      <c r="E416" s="281"/>
    </row>
    <row r="417" spans="2:5" x14ac:dyDescent="0.25">
      <c r="B417" s="321"/>
      <c r="C417" s="322"/>
      <c r="E417" s="281"/>
    </row>
    <row r="418" spans="2:5" x14ac:dyDescent="0.25">
      <c r="B418" s="321"/>
      <c r="C418" s="322"/>
      <c r="E418" s="281"/>
    </row>
    <row r="419" spans="2:5" x14ac:dyDescent="0.25">
      <c r="B419" s="321"/>
      <c r="C419" s="322"/>
      <c r="E419" s="281"/>
    </row>
    <row r="420" spans="2:5" x14ac:dyDescent="0.25">
      <c r="B420" s="321"/>
      <c r="C420" s="322"/>
      <c r="E420" s="281"/>
    </row>
    <row r="421" spans="2:5" x14ac:dyDescent="0.25">
      <c r="B421" s="321"/>
      <c r="C421" s="322"/>
      <c r="E421" s="281"/>
    </row>
    <row r="422" spans="2:5" x14ac:dyDescent="0.25">
      <c r="B422" s="321"/>
      <c r="C422" s="322"/>
      <c r="E422" s="281"/>
    </row>
    <row r="423" spans="2:5" x14ac:dyDescent="0.25">
      <c r="B423" s="321"/>
      <c r="C423" s="322"/>
      <c r="E423" s="281"/>
    </row>
    <row r="424" spans="2:5" x14ac:dyDescent="0.25">
      <c r="B424" s="321"/>
      <c r="C424" s="322"/>
      <c r="E424" s="281"/>
    </row>
    <row r="425" spans="2:5" x14ac:dyDescent="0.25">
      <c r="B425" s="321"/>
      <c r="C425" s="322"/>
      <c r="E425" s="281"/>
    </row>
    <row r="426" spans="2:5" x14ac:dyDescent="0.25">
      <c r="B426" s="321"/>
      <c r="C426" s="322"/>
      <c r="E426" s="281"/>
    </row>
    <row r="427" spans="2:5" x14ac:dyDescent="0.25">
      <c r="B427" s="321"/>
      <c r="C427" s="322"/>
      <c r="E427" s="281"/>
    </row>
    <row r="428" spans="2:5" x14ac:dyDescent="0.25">
      <c r="B428" s="321"/>
      <c r="C428" s="322"/>
      <c r="E428" s="281"/>
    </row>
    <row r="429" spans="2:5" x14ac:dyDescent="0.25">
      <c r="B429" s="321"/>
      <c r="C429" s="322"/>
      <c r="E429" s="281"/>
    </row>
    <row r="430" spans="2:5" x14ac:dyDescent="0.25">
      <c r="B430" s="321"/>
      <c r="C430" s="322"/>
      <c r="E430" s="281"/>
    </row>
    <row r="431" spans="2:5" x14ac:dyDescent="0.25">
      <c r="B431" s="321"/>
      <c r="C431" s="322"/>
      <c r="E431" s="281"/>
    </row>
    <row r="432" spans="2:5" x14ac:dyDescent="0.25">
      <c r="B432" s="321"/>
      <c r="C432" s="322"/>
      <c r="E432" s="281"/>
    </row>
    <row r="433" spans="2:5" x14ac:dyDescent="0.25">
      <c r="B433" s="321"/>
      <c r="C433" s="322"/>
      <c r="E433" s="281"/>
    </row>
    <row r="434" spans="2:5" x14ac:dyDescent="0.25">
      <c r="B434" s="321"/>
      <c r="C434" s="322"/>
      <c r="E434" s="281"/>
    </row>
    <row r="435" spans="2:5" x14ac:dyDescent="0.25">
      <c r="B435" s="321"/>
      <c r="C435" s="322"/>
      <c r="E435" s="281"/>
    </row>
    <row r="436" spans="2:5" x14ac:dyDescent="0.25">
      <c r="B436" s="321"/>
      <c r="C436" s="322"/>
      <c r="E436" s="281"/>
    </row>
    <row r="437" spans="2:5" x14ac:dyDescent="0.25">
      <c r="B437" s="321"/>
      <c r="C437" s="322"/>
      <c r="E437" s="281"/>
    </row>
    <row r="438" spans="2:5" x14ac:dyDescent="0.25">
      <c r="B438" s="321"/>
      <c r="C438" s="322"/>
      <c r="E438" s="281"/>
    </row>
    <row r="439" spans="2:5" x14ac:dyDescent="0.25">
      <c r="B439" s="321"/>
      <c r="C439" s="322"/>
      <c r="E439" s="281"/>
    </row>
    <row r="440" spans="2:5" x14ac:dyDescent="0.25">
      <c r="B440" s="321"/>
      <c r="C440" s="322"/>
      <c r="E440" s="281"/>
    </row>
    <row r="441" spans="2:5" x14ac:dyDescent="0.25">
      <c r="B441" s="321"/>
      <c r="C441" s="322"/>
      <c r="E441" s="281"/>
    </row>
    <row r="442" spans="2:5" x14ac:dyDescent="0.25">
      <c r="B442" s="321"/>
      <c r="C442" s="322"/>
      <c r="E442" s="281"/>
    </row>
    <row r="443" spans="2:5" x14ac:dyDescent="0.25">
      <c r="B443" s="321"/>
      <c r="C443" s="322"/>
      <c r="E443" s="281"/>
    </row>
    <row r="444" spans="2:5" x14ac:dyDescent="0.25">
      <c r="B444" s="321"/>
      <c r="C444" s="322"/>
      <c r="E444" s="281"/>
    </row>
    <row r="445" spans="2:5" x14ac:dyDescent="0.25">
      <c r="B445" s="321"/>
      <c r="C445" s="322"/>
      <c r="E445" s="281"/>
    </row>
    <row r="446" spans="2:5" x14ac:dyDescent="0.25">
      <c r="B446" s="321"/>
      <c r="C446" s="322"/>
      <c r="E446" s="281"/>
    </row>
    <row r="447" spans="2:5" x14ac:dyDescent="0.25">
      <c r="B447" s="321"/>
      <c r="C447" s="322"/>
      <c r="E447" s="281"/>
    </row>
    <row r="448" spans="2:5" x14ac:dyDescent="0.25">
      <c r="B448" s="321"/>
      <c r="C448" s="322"/>
      <c r="E448" s="281"/>
    </row>
    <row r="449" spans="2:5" x14ac:dyDescent="0.25">
      <c r="B449" s="321"/>
      <c r="C449" s="322"/>
      <c r="E449" s="281"/>
    </row>
    <row r="450" spans="2:5" x14ac:dyDescent="0.25">
      <c r="B450" s="321"/>
      <c r="C450" s="322"/>
      <c r="E450" s="281"/>
    </row>
    <row r="451" spans="2:5" x14ac:dyDescent="0.25">
      <c r="B451" s="321"/>
      <c r="C451" s="322"/>
      <c r="E451" s="281"/>
    </row>
    <row r="452" spans="2:5" x14ac:dyDescent="0.25">
      <c r="B452" s="321"/>
      <c r="C452" s="322"/>
      <c r="E452" s="281"/>
    </row>
    <row r="453" spans="2:5" x14ac:dyDescent="0.25">
      <c r="B453" s="321"/>
      <c r="C453" s="322"/>
      <c r="E453" s="281"/>
    </row>
    <row r="454" spans="2:5" x14ac:dyDescent="0.25">
      <c r="B454" s="321"/>
      <c r="C454" s="322"/>
      <c r="E454" s="281"/>
    </row>
    <row r="455" spans="2:5" x14ac:dyDescent="0.25">
      <c r="B455" s="321"/>
      <c r="C455" s="322"/>
      <c r="E455" s="281"/>
    </row>
    <row r="456" spans="2:5" x14ac:dyDescent="0.25">
      <c r="B456" s="321"/>
      <c r="C456" s="322"/>
      <c r="E456" s="281"/>
    </row>
    <row r="457" spans="2:5" x14ac:dyDescent="0.25">
      <c r="B457" s="321"/>
      <c r="C457" s="322"/>
      <c r="E457" s="281"/>
    </row>
    <row r="458" spans="2:5" x14ac:dyDescent="0.25">
      <c r="B458" s="321"/>
      <c r="C458" s="322"/>
      <c r="E458" s="281"/>
    </row>
    <row r="459" spans="2:5" x14ac:dyDescent="0.25">
      <c r="B459" s="321"/>
      <c r="C459" s="322"/>
      <c r="E459" s="281"/>
    </row>
    <row r="460" spans="2:5" x14ac:dyDescent="0.25">
      <c r="B460" s="321"/>
      <c r="C460" s="322"/>
      <c r="E460" s="281"/>
    </row>
    <row r="461" spans="2:5" x14ac:dyDescent="0.25">
      <c r="B461" s="321"/>
      <c r="C461" s="322"/>
      <c r="E461" s="281"/>
    </row>
    <row r="462" spans="2:5" x14ac:dyDescent="0.25">
      <c r="B462" s="321"/>
      <c r="C462" s="322"/>
      <c r="E462" s="281"/>
    </row>
    <row r="463" spans="2:5" x14ac:dyDescent="0.25">
      <c r="B463" s="321"/>
      <c r="C463" s="322"/>
      <c r="E463" s="281"/>
    </row>
    <row r="464" spans="2:5" x14ac:dyDescent="0.25">
      <c r="B464" s="321"/>
      <c r="C464" s="322"/>
      <c r="E464" s="281"/>
    </row>
    <row r="465" spans="2:5" x14ac:dyDescent="0.25">
      <c r="B465" s="321"/>
      <c r="C465" s="322"/>
      <c r="E465" s="281"/>
    </row>
    <row r="466" spans="2:5" x14ac:dyDescent="0.25">
      <c r="B466" s="321"/>
      <c r="C466" s="322"/>
      <c r="E466" s="281"/>
    </row>
    <row r="467" spans="2:5" x14ac:dyDescent="0.25">
      <c r="B467" s="321"/>
      <c r="C467" s="322"/>
      <c r="E467" s="281"/>
    </row>
    <row r="468" spans="2:5" x14ac:dyDescent="0.25">
      <c r="B468" s="321"/>
      <c r="C468" s="322"/>
      <c r="E468" s="281"/>
    </row>
    <row r="469" spans="2:5" x14ac:dyDescent="0.25">
      <c r="B469" s="321"/>
      <c r="C469" s="322"/>
      <c r="E469" s="281"/>
    </row>
    <row r="470" spans="2:5" x14ac:dyDescent="0.25">
      <c r="B470" s="321"/>
      <c r="C470" s="322"/>
      <c r="E470" s="281"/>
    </row>
    <row r="471" spans="2:5" x14ac:dyDescent="0.25">
      <c r="B471" s="321"/>
      <c r="C471" s="322"/>
      <c r="E471" s="281"/>
    </row>
    <row r="472" spans="2:5" x14ac:dyDescent="0.25">
      <c r="B472" s="321"/>
      <c r="C472" s="322"/>
      <c r="E472" s="281"/>
    </row>
    <row r="473" spans="2:5" x14ac:dyDescent="0.25">
      <c r="B473" s="321"/>
      <c r="C473" s="322"/>
      <c r="E473" s="281"/>
    </row>
    <row r="474" spans="2:5" x14ac:dyDescent="0.25">
      <c r="B474" s="321"/>
      <c r="C474" s="322"/>
      <c r="E474" s="281"/>
    </row>
    <row r="475" spans="2:5" x14ac:dyDescent="0.25">
      <c r="B475" s="321"/>
      <c r="C475" s="322"/>
      <c r="E475" s="281"/>
    </row>
    <row r="476" spans="2:5" x14ac:dyDescent="0.25">
      <c r="B476" s="321"/>
      <c r="C476" s="322"/>
      <c r="E476" s="281"/>
    </row>
    <row r="477" spans="2:5" x14ac:dyDescent="0.25">
      <c r="B477" s="321"/>
      <c r="C477" s="322"/>
      <c r="E477" s="281"/>
    </row>
    <row r="478" spans="2:5" x14ac:dyDescent="0.25">
      <c r="B478" s="321"/>
      <c r="C478" s="322"/>
      <c r="E478" s="281"/>
    </row>
    <row r="479" spans="2:5" x14ac:dyDescent="0.25">
      <c r="B479" s="321"/>
      <c r="C479" s="322"/>
      <c r="E479" s="281"/>
    </row>
    <row r="480" spans="2:5" x14ac:dyDescent="0.25">
      <c r="B480" s="321"/>
      <c r="C480" s="322"/>
      <c r="E480" s="281"/>
    </row>
    <row r="481" spans="2:5" x14ac:dyDescent="0.25">
      <c r="B481" s="321"/>
      <c r="C481" s="322"/>
      <c r="E481" s="281"/>
    </row>
    <row r="482" spans="2:5" x14ac:dyDescent="0.25">
      <c r="B482" s="321"/>
      <c r="C482" s="322"/>
      <c r="E482" s="281"/>
    </row>
    <row r="483" spans="2:5" x14ac:dyDescent="0.25">
      <c r="B483" s="321"/>
      <c r="C483" s="322"/>
      <c r="E483" s="281"/>
    </row>
    <row r="484" spans="2:5" x14ac:dyDescent="0.25">
      <c r="B484" s="321"/>
      <c r="C484" s="322"/>
      <c r="E484" s="281"/>
    </row>
    <row r="485" spans="2:5" x14ac:dyDescent="0.25">
      <c r="B485" s="321"/>
      <c r="C485" s="322"/>
      <c r="E485" s="281"/>
    </row>
    <row r="486" spans="2:5" x14ac:dyDescent="0.25">
      <c r="B486" s="321"/>
      <c r="C486" s="322"/>
      <c r="E486" s="281"/>
    </row>
    <row r="487" spans="2:5" x14ac:dyDescent="0.25">
      <c r="B487" s="321"/>
      <c r="C487" s="322"/>
      <c r="E487" s="281"/>
    </row>
    <row r="488" spans="2:5" x14ac:dyDescent="0.25">
      <c r="B488" s="321"/>
      <c r="C488" s="322"/>
      <c r="E488" s="281"/>
    </row>
    <row r="489" spans="2:5" x14ac:dyDescent="0.25">
      <c r="B489" s="321"/>
      <c r="C489" s="322"/>
      <c r="E489" s="281"/>
    </row>
    <row r="490" spans="2:5" x14ac:dyDescent="0.25">
      <c r="B490" s="321"/>
      <c r="C490" s="322"/>
      <c r="E490" s="281"/>
    </row>
    <row r="491" spans="2:5" x14ac:dyDescent="0.25">
      <c r="B491" s="321"/>
      <c r="C491" s="322"/>
      <c r="E491" s="281"/>
    </row>
    <row r="492" spans="2:5" x14ac:dyDescent="0.25">
      <c r="B492" s="321"/>
      <c r="C492" s="322"/>
      <c r="E492" s="281"/>
    </row>
    <row r="493" spans="2:5" x14ac:dyDescent="0.25">
      <c r="B493" s="321"/>
      <c r="C493" s="322"/>
      <c r="E493" s="281"/>
    </row>
    <row r="494" spans="2:5" x14ac:dyDescent="0.25">
      <c r="B494" s="321"/>
      <c r="C494" s="322"/>
      <c r="E494" s="281"/>
    </row>
    <row r="495" spans="2:5" x14ac:dyDescent="0.25">
      <c r="B495" s="321"/>
      <c r="C495" s="322"/>
      <c r="E495" s="281"/>
    </row>
    <row r="496" spans="2:5" x14ac:dyDescent="0.25">
      <c r="B496" s="321"/>
      <c r="C496" s="322"/>
      <c r="E496" s="281"/>
    </row>
    <row r="497" spans="2:5" x14ac:dyDescent="0.25">
      <c r="B497" s="321"/>
      <c r="C497" s="322"/>
      <c r="E497" s="281"/>
    </row>
    <row r="498" spans="2:5" x14ac:dyDescent="0.25">
      <c r="B498" s="321"/>
      <c r="C498" s="322"/>
      <c r="E498" s="281"/>
    </row>
    <row r="499" spans="2:5" x14ac:dyDescent="0.25">
      <c r="B499" s="321"/>
      <c r="C499" s="322"/>
      <c r="E499" s="281"/>
    </row>
    <row r="500" spans="2:5" x14ac:dyDescent="0.25">
      <c r="B500" s="321"/>
      <c r="C500" s="322"/>
      <c r="E500" s="281"/>
    </row>
    <row r="501" spans="2:5" x14ac:dyDescent="0.25">
      <c r="B501" s="321"/>
      <c r="C501" s="322"/>
      <c r="E501" s="281"/>
    </row>
    <row r="502" spans="2:5" x14ac:dyDescent="0.25">
      <c r="B502" s="321"/>
      <c r="C502" s="322"/>
      <c r="E502" s="281"/>
    </row>
    <row r="503" spans="2:5" x14ac:dyDescent="0.25">
      <c r="B503" s="321"/>
      <c r="C503" s="322"/>
      <c r="E503" s="281"/>
    </row>
    <row r="504" spans="2:5" x14ac:dyDescent="0.25">
      <c r="B504" s="321"/>
      <c r="C504" s="322"/>
      <c r="E504" s="281"/>
    </row>
    <row r="505" spans="2:5" x14ac:dyDescent="0.25">
      <c r="B505" s="321"/>
      <c r="C505" s="322"/>
      <c r="E505" s="281"/>
    </row>
    <row r="506" spans="2:5" x14ac:dyDescent="0.25">
      <c r="B506" s="321"/>
      <c r="C506" s="322"/>
      <c r="E506" s="281"/>
    </row>
    <row r="507" spans="2:5" x14ac:dyDescent="0.25">
      <c r="B507" s="321"/>
      <c r="C507" s="322"/>
      <c r="E507" s="281"/>
    </row>
    <row r="508" spans="2:5" x14ac:dyDescent="0.25">
      <c r="B508" s="321"/>
      <c r="C508" s="322"/>
      <c r="E508" s="281"/>
    </row>
    <row r="509" spans="2:5" x14ac:dyDescent="0.25">
      <c r="B509" s="321"/>
      <c r="C509" s="322"/>
      <c r="E509" s="281"/>
    </row>
    <row r="510" spans="2:5" x14ac:dyDescent="0.25">
      <c r="B510" s="321"/>
      <c r="C510" s="322"/>
      <c r="E510" s="281"/>
    </row>
    <row r="511" spans="2:5" x14ac:dyDescent="0.25">
      <c r="B511" s="321"/>
      <c r="C511" s="322"/>
      <c r="E511" s="281"/>
    </row>
    <row r="512" spans="2:5" x14ac:dyDescent="0.25">
      <c r="B512" s="321"/>
      <c r="C512" s="322"/>
      <c r="E512" s="281"/>
    </row>
    <row r="513" spans="2:5" x14ac:dyDescent="0.25">
      <c r="B513" s="321"/>
      <c r="C513" s="322"/>
      <c r="E513" s="281"/>
    </row>
    <row r="514" spans="2:5" x14ac:dyDescent="0.25">
      <c r="B514" s="321"/>
      <c r="C514" s="322"/>
      <c r="E514" s="281"/>
    </row>
    <row r="515" spans="2:5" x14ac:dyDescent="0.25">
      <c r="B515" s="321"/>
      <c r="C515" s="322"/>
      <c r="E515" s="281"/>
    </row>
    <row r="516" spans="2:5" x14ac:dyDescent="0.25">
      <c r="B516" s="321"/>
      <c r="C516" s="322"/>
      <c r="E516" s="281"/>
    </row>
    <row r="517" spans="2:5" x14ac:dyDescent="0.25">
      <c r="B517" s="321"/>
      <c r="C517" s="322"/>
      <c r="E517" s="281"/>
    </row>
    <row r="518" spans="2:5" x14ac:dyDescent="0.25">
      <c r="B518" s="321"/>
      <c r="C518" s="322"/>
      <c r="E518" s="281"/>
    </row>
    <row r="519" spans="2:5" x14ac:dyDescent="0.25">
      <c r="B519" s="321"/>
      <c r="C519" s="322"/>
      <c r="E519" s="281"/>
    </row>
    <row r="520" spans="2:5" x14ac:dyDescent="0.25">
      <c r="B520" s="321"/>
      <c r="C520" s="322"/>
      <c r="E520" s="281"/>
    </row>
    <row r="521" spans="2:5" x14ac:dyDescent="0.25">
      <c r="B521" s="321"/>
      <c r="C521" s="322"/>
      <c r="E521" s="281"/>
    </row>
    <row r="522" spans="2:5" x14ac:dyDescent="0.25">
      <c r="B522" s="321"/>
      <c r="C522" s="322"/>
      <c r="E522" s="281"/>
    </row>
    <row r="523" spans="2:5" x14ac:dyDescent="0.25">
      <c r="B523" s="321"/>
      <c r="C523" s="322"/>
      <c r="E523" s="281"/>
    </row>
    <row r="524" spans="2:5" x14ac:dyDescent="0.25">
      <c r="B524" s="321"/>
      <c r="C524" s="322"/>
      <c r="E524" s="281"/>
    </row>
    <row r="525" spans="2:5" x14ac:dyDescent="0.25">
      <c r="B525" s="321"/>
      <c r="C525" s="322"/>
      <c r="E525" s="281"/>
    </row>
    <row r="526" spans="2:5" x14ac:dyDescent="0.25">
      <c r="B526" s="321"/>
      <c r="C526" s="322"/>
      <c r="E526" s="281"/>
    </row>
    <row r="527" spans="2:5" x14ac:dyDescent="0.25">
      <c r="B527" s="321"/>
      <c r="C527" s="322"/>
      <c r="E527" s="281"/>
    </row>
    <row r="528" spans="2:5" x14ac:dyDescent="0.25">
      <c r="B528" s="321"/>
      <c r="C528" s="322"/>
      <c r="E528" s="281"/>
    </row>
    <row r="529" spans="2:5" x14ac:dyDescent="0.25">
      <c r="B529" s="321"/>
      <c r="C529" s="322"/>
      <c r="E529" s="281"/>
    </row>
    <row r="530" spans="2:5" x14ac:dyDescent="0.25">
      <c r="B530" s="321"/>
      <c r="C530" s="322"/>
      <c r="E530" s="281"/>
    </row>
    <row r="531" spans="2:5" x14ac:dyDescent="0.25">
      <c r="B531" s="323"/>
      <c r="C531" s="324"/>
      <c r="E531" s="281"/>
    </row>
    <row r="532" spans="2:5" x14ac:dyDescent="0.25">
      <c r="B532" s="323"/>
      <c r="C532" s="324"/>
      <c r="E532" s="281"/>
    </row>
    <row r="533" spans="2:5" x14ac:dyDescent="0.25">
      <c r="B533" s="323"/>
      <c r="C533" s="324"/>
      <c r="E533" s="281"/>
    </row>
    <row r="534" spans="2:5" x14ac:dyDescent="0.25">
      <c r="B534" s="323"/>
      <c r="C534" s="324"/>
      <c r="E534" s="281"/>
    </row>
    <row r="535" spans="2:5" x14ac:dyDescent="0.25">
      <c r="B535" s="323"/>
      <c r="C535" s="324"/>
      <c r="E535" s="281"/>
    </row>
    <row r="536" spans="2:5" x14ac:dyDescent="0.25">
      <c r="B536" s="323"/>
      <c r="C536" s="324"/>
      <c r="E536" s="281"/>
    </row>
    <row r="537" spans="2:5" x14ac:dyDescent="0.25">
      <c r="B537" s="323"/>
      <c r="C537" s="324"/>
      <c r="E537" s="281"/>
    </row>
    <row r="538" spans="2:5" x14ac:dyDescent="0.25">
      <c r="B538" s="323"/>
      <c r="C538" s="324"/>
      <c r="E538" s="281"/>
    </row>
    <row r="539" spans="2:5" x14ac:dyDescent="0.25">
      <c r="B539" s="323"/>
      <c r="C539" s="324"/>
      <c r="E539" s="281"/>
    </row>
    <row r="540" spans="2:5" x14ac:dyDescent="0.25">
      <c r="B540" s="323"/>
      <c r="C540" s="324"/>
      <c r="E540" s="281"/>
    </row>
    <row r="541" spans="2:5" x14ac:dyDescent="0.25">
      <c r="B541" s="323"/>
      <c r="C541" s="324"/>
      <c r="E541" s="281"/>
    </row>
    <row r="542" spans="2:5" x14ac:dyDescent="0.25">
      <c r="B542" s="323"/>
      <c r="C542" s="324"/>
      <c r="E542" s="281"/>
    </row>
    <row r="543" spans="2:5" x14ac:dyDescent="0.25">
      <c r="B543" s="323"/>
      <c r="C543" s="324"/>
      <c r="E543" s="281"/>
    </row>
    <row r="544" spans="2:5" x14ac:dyDescent="0.25">
      <c r="B544" s="323"/>
      <c r="C544" s="324"/>
      <c r="E544" s="281"/>
    </row>
    <row r="545" spans="2:5" x14ac:dyDescent="0.25">
      <c r="B545" s="323"/>
      <c r="C545" s="324"/>
      <c r="E545" s="281"/>
    </row>
    <row r="546" spans="2:5" x14ac:dyDescent="0.25">
      <c r="B546" s="323"/>
      <c r="C546" s="324"/>
      <c r="E546" s="281"/>
    </row>
    <row r="547" spans="2:5" x14ac:dyDescent="0.25">
      <c r="B547" s="323"/>
      <c r="C547" s="324"/>
      <c r="E547" s="281"/>
    </row>
    <row r="548" spans="2:5" x14ac:dyDescent="0.25">
      <c r="B548" s="323"/>
      <c r="C548" s="324"/>
      <c r="E548" s="281"/>
    </row>
    <row r="549" spans="2:5" x14ac:dyDescent="0.25">
      <c r="B549" s="323"/>
      <c r="C549" s="324"/>
      <c r="E549" s="281"/>
    </row>
    <row r="550" spans="2:5" x14ac:dyDescent="0.25">
      <c r="B550" s="323"/>
      <c r="C550" s="324"/>
      <c r="E550" s="281"/>
    </row>
    <row r="551" spans="2:5" x14ac:dyDescent="0.25">
      <c r="B551" s="323"/>
      <c r="C551" s="324"/>
      <c r="E551" s="281"/>
    </row>
    <row r="552" spans="2:5" x14ac:dyDescent="0.25">
      <c r="B552" s="323"/>
      <c r="C552" s="324"/>
      <c r="E552" s="281"/>
    </row>
    <row r="553" spans="2:5" x14ac:dyDescent="0.25">
      <c r="B553" s="323"/>
      <c r="C553" s="324"/>
      <c r="E553" s="281"/>
    </row>
    <row r="554" spans="2:5" x14ac:dyDescent="0.25">
      <c r="B554" s="323"/>
      <c r="C554" s="324"/>
      <c r="E554" s="281"/>
    </row>
    <row r="555" spans="2:5" x14ac:dyDescent="0.25">
      <c r="B555" s="323"/>
      <c r="C555" s="324"/>
      <c r="E555" s="281"/>
    </row>
    <row r="556" spans="2:5" x14ac:dyDescent="0.25">
      <c r="B556" s="323"/>
      <c r="C556" s="324"/>
      <c r="E556" s="281"/>
    </row>
    <row r="557" spans="2:5" x14ac:dyDescent="0.25">
      <c r="B557" s="323"/>
      <c r="C557" s="324"/>
      <c r="E557" s="281"/>
    </row>
    <row r="558" spans="2:5" x14ac:dyDescent="0.25">
      <c r="B558" s="323"/>
      <c r="C558" s="324"/>
      <c r="E558" s="281"/>
    </row>
    <row r="559" spans="2:5" x14ac:dyDescent="0.25">
      <c r="B559" s="323"/>
      <c r="C559" s="324"/>
      <c r="E559" s="281"/>
    </row>
    <row r="560" spans="2:5" x14ac:dyDescent="0.25">
      <c r="B560" s="323"/>
      <c r="C560" s="324"/>
      <c r="E560" s="281"/>
    </row>
    <row r="561" spans="2:5" x14ac:dyDescent="0.25">
      <c r="B561" s="323"/>
      <c r="C561" s="324"/>
      <c r="E561" s="281"/>
    </row>
    <row r="562" spans="2:5" x14ac:dyDescent="0.25">
      <c r="B562" s="323"/>
      <c r="C562" s="324"/>
      <c r="E562" s="281"/>
    </row>
    <row r="563" spans="2:5" x14ac:dyDescent="0.25">
      <c r="B563" s="323"/>
      <c r="C563" s="324"/>
      <c r="E563" s="281"/>
    </row>
    <row r="564" spans="2:5" x14ac:dyDescent="0.25">
      <c r="B564" s="323"/>
      <c r="C564" s="324"/>
      <c r="E564" s="281"/>
    </row>
    <row r="565" spans="2:5" x14ac:dyDescent="0.25">
      <c r="B565" s="323"/>
      <c r="C565" s="324"/>
      <c r="E565" s="281"/>
    </row>
    <row r="566" spans="2:5" x14ac:dyDescent="0.25">
      <c r="B566" s="323"/>
      <c r="C566" s="324"/>
      <c r="E566" s="281"/>
    </row>
    <row r="567" spans="2:5" x14ac:dyDescent="0.25">
      <c r="B567" s="323"/>
      <c r="C567" s="324"/>
      <c r="E567" s="281"/>
    </row>
    <row r="568" spans="2:5" x14ac:dyDescent="0.25">
      <c r="B568" s="323"/>
      <c r="C568" s="324"/>
      <c r="E568" s="281"/>
    </row>
    <row r="569" spans="2:5" x14ac:dyDescent="0.25">
      <c r="B569" s="323"/>
      <c r="C569" s="324"/>
      <c r="E569" s="281"/>
    </row>
    <row r="570" spans="2:5" x14ac:dyDescent="0.25">
      <c r="B570" s="323"/>
      <c r="C570" s="324"/>
      <c r="E570" s="281"/>
    </row>
    <row r="571" spans="2:5" x14ac:dyDescent="0.25">
      <c r="B571" s="323"/>
      <c r="C571" s="324"/>
      <c r="E571" s="281"/>
    </row>
    <row r="572" spans="2:5" x14ac:dyDescent="0.25">
      <c r="B572" s="323"/>
      <c r="C572" s="324"/>
      <c r="E572" s="281"/>
    </row>
    <row r="573" spans="2:5" x14ac:dyDescent="0.25">
      <c r="B573" s="323"/>
      <c r="C573" s="324"/>
      <c r="E573" s="281"/>
    </row>
    <row r="574" spans="2:5" x14ac:dyDescent="0.25">
      <c r="B574" s="323"/>
      <c r="C574" s="324"/>
      <c r="E574" s="281"/>
    </row>
    <row r="575" spans="2:5" x14ac:dyDescent="0.25">
      <c r="B575" s="323"/>
      <c r="C575" s="324"/>
      <c r="E575" s="281"/>
    </row>
    <row r="576" spans="2:5" x14ac:dyDescent="0.25">
      <c r="B576" s="323"/>
      <c r="C576" s="324"/>
      <c r="E576" s="281"/>
    </row>
    <row r="577" spans="2:5" x14ac:dyDescent="0.25">
      <c r="B577" s="323"/>
      <c r="C577" s="324"/>
      <c r="E577" s="281"/>
    </row>
    <row r="578" spans="2:5" x14ac:dyDescent="0.25">
      <c r="B578" s="323"/>
      <c r="C578" s="324"/>
      <c r="E578" s="281"/>
    </row>
    <row r="579" spans="2:5" x14ac:dyDescent="0.25">
      <c r="B579" s="323"/>
      <c r="C579" s="324"/>
      <c r="E579" s="281"/>
    </row>
    <row r="580" spans="2:5" x14ac:dyDescent="0.25">
      <c r="B580" s="323"/>
      <c r="C580" s="324"/>
      <c r="E580" s="281"/>
    </row>
    <row r="581" spans="2:5" x14ac:dyDescent="0.25">
      <c r="B581" s="323"/>
      <c r="C581" s="324"/>
      <c r="E581" s="281"/>
    </row>
    <row r="582" spans="2:5" x14ac:dyDescent="0.25">
      <c r="B582" s="323"/>
      <c r="C582" s="324"/>
      <c r="E582" s="281"/>
    </row>
    <row r="583" spans="2:5" x14ac:dyDescent="0.25">
      <c r="B583" s="323"/>
      <c r="C583" s="324"/>
      <c r="E583" s="281"/>
    </row>
    <row r="584" spans="2:5" x14ac:dyDescent="0.25">
      <c r="B584" s="323"/>
      <c r="C584" s="324"/>
      <c r="E584" s="281"/>
    </row>
    <row r="585" spans="2:5" x14ac:dyDescent="0.25">
      <c r="B585" s="323"/>
      <c r="C585" s="324"/>
      <c r="E585" s="281"/>
    </row>
    <row r="586" spans="2:5" x14ac:dyDescent="0.25">
      <c r="B586" s="323"/>
      <c r="C586" s="324"/>
      <c r="E586" s="281"/>
    </row>
    <row r="587" spans="2:5" x14ac:dyDescent="0.25">
      <c r="B587" s="323"/>
      <c r="C587" s="324"/>
      <c r="E587" s="281"/>
    </row>
    <row r="588" spans="2:5" x14ac:dyDescent="0.25">
      <c r="B588" s="323"/>
      <c r="C588" s="324"/>
      <c r="E588" s="281"/>
    </row>
    <row r="589" spans="2:5" x14ac:dyDescent="0.25">
      <c r="B589" s="323"/>
      <c r="C589" s="324"/>
      <c r="E589" s="281"/>
    </row>
    <row r="590" spans="2:5" x14ac:dyDescent="0.25">
      <c r="B590" s="323"/>
      <c r="C590" s="324"/>
      <c r="E590" s="281"/>
    </row>
    <row r="591" spans="2:5" x14ac:dyDescent="0.25">
      <c r="B591" s="323"/>
      <c r="C591" s="324"/>
      <c r="E591" s="281"/>
    </row>
    <row r="592" spans="2:5" x14ac:dyDescent="0.25">
      <c r="B592" s="323"/>
      <c r="C592" s="324"/>
      <c r="E592" s="281"/>
    </row>
    <row r="593" spans="2:5" x14ac:dyDescent="0.25">
      <c r="B593" s="323"/>
      <c r="C593" s="324"/>
      <c r="E593" s="281"/>
    </row>
    <row r="594" spans="2:5" x14ac:dyDescent="0.25">
      <c r="B594" s="323"/>
      <c r="C594" s="324"/>
      <c r="E594" s="281"/>
    </row>
    <row r="595" spans="2:5" x14ac:dyDescent="0.25">
      <c r="B595" s="323"/>
      <c r="C595" s="324"/>
      <c r="E595" s="281"/>
    </row>
    <row r="596" spans="2:5" x14ac:dyDescent="0.25">
      <c r="B596" s="323"/>
      <c r="C596" s="324"/>
      <c r="E596" s="281"/>
    </row>
    <row r="597" spans="2:5" x14ac:dyDescent="0.25">
      <c r="B597" s="323"/>
      <c r="C597" s="324"/>
      <c r="E597" s="281"/>
    </row>
    <row r="598" spans="2:5" x14ac:dyDescent="0.25">
      <c r="B598" s="323"/>
      <c r="C598" s="324"/>
      <c r="E598" s="281"/>
    </row>
    <row r="599" spans="2:5" x14ac:dyDescent="0.25">
      <c r="B599" s="323"/>
      <c r="C599" s="324"/>
      <c r="E599" s="281"/>
    </row>
    <row r="600" spans="2:5" x14ac:dyDescent="0.25">
      <c r="B600" s="323"/>
      <c r="C600" s="324"/>
      <c r="E600" s="281"/>
    </row>
    <row r="601" spans="2:5" x14ac:dyDescent="0.25">
      <c r="B601" s="323"/>
      <c r="C601" s="324"/>
      <c r="E601" s="281"/>
    </row>
    <row r="602" spans="2:5" x14ac:dyDescent="0.25">
      <c r="B602" s="323"/>
      <c r="C602" s="324"/>
      <c r="E602" s="281"/>
    </row>
    <row r="603" spans="2:5" x14ac:dyDescent="0.25">
      <c r="B603" s="323"/>
      <c r="C603" s="324"/>
      <c r="E603" s="281"/>
    </row>
    <row r="604" spans="2:5" x14ac:dyDescent="0.25">
      <c r="B604" s="323"/>
      <c r="C604" s="324"/>
      <c r="E604" s="281"/>
    </row>
    <row r="605" spans="2:5" x14ac:dyDescent="0.25">
      <c r="B605" s="323"/>
      <c r="C605" s="324"/>
      <c r="E605" s="281"/>
    </row>
    <row r="606" spans="2:5" x14ac:dyDescent="0.25">
      <c r="B606" s="323"/>
      <c r="C606" s="324"/>
      <c r="E606" s="281"/>
    </row>
    <row r="607" spans="2:5" x14ac:dyDescent="0.25">
      <c r="B607" s="323"/>
      <c r="C607" s="324"/>
      <c r="E607" s="281"/>
    </row>
    <row r="608" spans="2:5" x14ac:dyDescent="0.25">
      <c r="B608" s="323"/>
      <c r="C608" s="324"/>
      <c r="E608" s="281"/>
    </row>
    <row r="609" spans="2:5" x14ac:dyDescent="0.25">
      <c r="B609" s="323"/>
      <c r="C609" s="324"/>
      <c r="E609" s="281"/>
    </row>
    <row r="610" spans="2:5" x14ac:dyDescent="0.25">
      <c r="B610" s="323"/>
      <c r="C610" s="324"/>
      <c r="E610" s="281"/>
    </row>
    <row r="611" spans="2:5" x14ac:dyDescent="0.25">
      <c r="B611" s="323"/>
      <c r="C611" s="324"/>
      <c r="E611" s="281"/>
    </row>
    <row r="612" spans="2:5" x14ac:dyDescent="0.25">
      <c r="B612" s="323"/>
      <c r="C612" s="324"/>
      <c r="E612" s="281"/>
    </row>
    <row r="613" spans="2:5" x14ac:dyDescent="0.25">
      <c r="B613" s="323"/>
      <c r="C613" s="324"/>
      <c r="E613" s="281"/>
    </row>
    <row r="614" spans="2:5" x14ac:dyDescent="0.25">
      <c r="B614" s="323"/>
      <c r="C614" s="324"/>
      <c r="E614" s="281"/>
    </row>
    <row r="615" spans="2:5" x14ac:dyDescent="0.25">
      <c r="B615" s="323"/>
      <c r="C615" s="324"/>
      <c r="E615" s="281"/>
    </row>
    <row r="616" spans="2:5" x14ac:dyDescent="0.25">
      <c r="B616" s="323"/>
      <c r="C616" s="324"/>
      <c r="E616" s="281"/>
    </row>
    <row r="617" spans="2:5" x14ac:dyDescent="0.25">
      <c r="B617" s="323"/>
      <c r="C617" s="324"/>
      <c r="E617" s="281"/>
    </row>
    <row r="618" spans="2:5" x14ac:dyDescent="0.25">
      <c r="B618" s="323"/>
      <c r="C618" s="324"/>
      <c r="E618" s="281"/>
    </row>
    <row r="619" spans="2:5" x14ac:dyDescent="0.25">
      <c r="B619" s="323"/>
      <c r="C619" s="324"/>
      <c r="E619" s="281"/>
    </row>
    <row r="620" spans="2:5" x14ac:dyDescent="0.25">
      <c r="B620" s="323"/>
      <c r="C620" s="324"/>
      <c r="E620" s="281"/>
    </row>
    <row r="621" spans="2:5" x14ac:dyDescent="0.25">
      <c r="B621" s="323"/>
      <c r="C621" s="324"/>
      <c r="E621" s="281"/>
    </row>
    <row r="622" spans="2:5" x14ac:dyDescent="0.25">
      <c r="B622" s="323"/>
      <c r="C622" s="324"/>
      <c r="E622" s="281"/>
    </row>
    <row r="623" spans="2:5" x14ac:dyDescent="0.25">
      <c r="B623" s="323"/>
      <c r="C623" s="324"/>
      <c r="E623" s="281"/>
    </row>
    <row r="624" spans="2:5" x14ac:dyDescent="0.25">
      <c r="B624" s="323"/>
      <c r="C624" s="324"/>
      <c r="E624" s="281"/>
    </row>
    <row r="625" spans="2:5" x14ac:dyDescent="0.25">
      <c r="B625" s="323"/>
      <c r="C625" s="324"/>
      <c r="E625" s="281"/>
    </row>
    <row r="626" spans="2:5" x14ac:dyDescent="0.25">
      <c r="B626" s="323"/>
      <c r="C626" s="324"/>
      <c r="E626" s="281"/>
    </row>
    <row r="627" spans="2:5" x14ac:dyDescent="0.25">
      <c r="B627" s="323"/>
      <c r="C627" s="324"/>
      <c r="E627" s="281"/>
    </row>
    <row r="628" spans="2:5" x14ac:dyDescent="0.25">
      <c r="B628" s="323"/>
      <c r="C628" s="324"/>
      <c r="E628" s="281"/>
    </row>
    <row r="629" spans="2:5" x14ac:dyDescent="0.25">
      <c r="B629" s="323"/>
      <c r="C629" s="324"/>
      <c r="E629" s="281"/>
    </row>
    <row r="630" spans="2:5" x14ac:dyDescent="0.25">
      <c r="B630" s="323"/>
      <c r="C630" s="324"/>
      <c r="E630" s="281"/>
    </row>
    <row r="631" spans="2:5" x14ac:dyDescent="0.25">
      <c r="B631" s="323"/>
      <c r="C631" s="324"/>
      <c r="E631" s="281"/>
    </row>
    <row r="632" spans="2:5" x14ac:dyDescent="0.25">
      <c r="B632" s="323"/>
      <c r="C632" s="324"/>
      <c r="E632" s="281"/>
    </row>
    <row r="633" spans="2:5" x14ac:dyDescent="0.25">
      <c r="B633" s="323"/>
      <c r="C633" s="324"/>
      <c r="E633" s="281"/>
    </row>
    <row r="634" spans="2:5" x14ac:dyDescent="0.25">
      <c r="B634" s="323"/>
      <c r="C634" s="324"/>
      <c r="E634" s="281"/>
    </row>
    <row r="635" spans="2:5" x14ac:dyDescent="0.25">
      <c r="B635" s="323"/>
      <c r="C635" s="324"/>
      <c r="E635" s="281"/>
    </row>
    <row r="636" spans="2:5" x14ac:dyDescent="0.25">
      <c r="B636" s="323"/>
      <c r="C636" s="324"/>
      <c r="E636" s="281"/>
    </row>
    <row r="637" spans="2:5" x14ac:dyDescent="0.25">
      <c r="B637" s="323"/>
      <c r="C637" s="324"/>
      <c r="E637" s="281"/>
    </row>
    <row r="638" spans="2:5" x14ac:dyDescent="0.25">
      <c r="B638" s="323"/>
      <c r="C638" s="324"/>
      <c r="E638" s="281"/>
    </row>
    <row r="639" spans="2:5" x14ac:dyDescent="0.25">
      <c r="B639" s="323"/>
      <c r="C639" s="324"/>
      <c r="E639" s="281"/>
    </row>
    <row r="640" spans="2:5" x14ac:dyDescent="0.25">
      <c r="B640" s="323"/>
      <c r="C640" s="324"/>
      <c r="E640" s="281"/>
    </row>
    <row r="641" spans="2:5" x14ac:dyDescent="0.25">
      <c r="B641" s="323"/>
      <c r="C641" s="324"/>
      <c r="E641" s="281"/>
    </row>
    <row r="642" spans="2:5" x14ac:dyDescent="0.25">
      <c r="B642" s="323"/>
      <c r="C642" s="324"/>
      <c r="E642" s="281"/>
    </row>
    <row r="643" spans="2:5" x14ac:dyDescent="0.25">
      <c r="B643" s="323"/>
      <c r="C643" s="324"/>
      <c r="E643" s="281"/>
    </row>
    <row r="644" spans="2:5" x14ac:dyDescent="0.25">
      <c r="B644" s="323"/>
      <c r="C644" s="324"/>
      <c r="E644" s="281"/>
    </row>
    <row r="645" spans="2:5" x14ac:dyDescent="0.25">
      <c r="B645" s="323"/>
      <c r="C645" s="324"/>
      <c r="E645" s="281"/>
    </row>
    <row r="646" spans="2:5" x14ac:dyDescent="0.25">
      <c r="B646" s="323"/>
      <c r="C646" s="324"/>
      <c r="E646" s="281"/>
    </row>
    <row r="647" spans="2:5" x14ac:dyDescent="0.25">
      <c r="B647" s="323"/>
      <c r="C647" s="324"/>
      <c r="E647" s="281"/>
    </row>
    <row r="648" spans="2:5" x14ac:dyDescent="0.25">
      <c r="B648" s="323"/>
      <c r="C648" s="324"/>
      <c r="E648" s="281"/>
    </row>
    <row r="649" spans="2:5" x14ac:dyDescent="0.25">
      <c r="B649" s="323"/>
      <c r="C649" s="324"/>
      <c r="E649" s="281"/>
    </row>
    <row r="650" spans="2:5" x14ac:dyDescent="0.25">
      <c r="B650" s="323"/>
      <c r="C650" s="324"/>
      <c r="E650" s="281"/>
    </row>
    <row r="651" spans="2:5" x14ac:dyDescent="0.25">
      <c r="B651" s="323"/>
      <c r="C651" s="324"/>
      <c r="E651" s="281"/>
    </row>
    <row r="652" spans="2:5" x14ac:dyDescent="0.25">
      <c r="B652" s="323"/>
      <c r="C652" s="324"/>
      <c r="E652" s="281"/>
    </row>
    <row r="653" spans="2:5" x14ac:dyDescent="0.25">
      <c r="B653" s="323"/>
      <c r="C653" s="324"/>
      <c r="E653" s="281"/>
    </row>
    <row r="654" spans="2:5" x14ac:dyDescent="0.25">
      <c r="B654" s="323"/>
      <c r="C654" s="324"/>
      <c r="E654" s="281"/>
    </row>
    <row r="655" spans="2:5" x14ac:dyDescent="0.25">
      <c r="B655" s="323"/>
      <c r="C655" s="324"/>
      <c r="E655" s="281"/>
    </row>
    <row r="656" spans="2:5" x14ac:dyDescent="0.25">
      <c r="B656" s="323"/>
      <c r="C656" s="324"/>
      <c r="E656" s="281"/>
    </row>
    <row r="657" spans="2:5" x14ac:dyDescent="0.25">
      <c r="B657" s="323"/>
      <c r="C657" s="324"/>
      <c r="E657" s="281"/>
    </row>
    <row r="658" spans="2:5" x14ac:dyDescent="0.25">
      <c r="B658" s="323"/>
      <c r="C658" s="324"/>
      <c r="E658" s="281"/>
    </row>
    <row r="659" spans="2:5" x14ac:dyDescent="0.25">
      <c r="B659" s="323"/>
      <c r="C659" s="324"/>
      <c r="E659" s="281"/>
    </row>
    <row r="660" spans="2:5" x14ac:dyDescent="0.25">
      <c r="B660" s="323"/>
      <c r="C660" s="324"/>
      <c r="E660" s="281"/>
    </row>
    <row r="661" spans="2:5" x14ac:dyDescent="0.25">
      <c r="B661" s="323"/>
      <c r="C661" s="324"/>
      <c r="E661" s="281"/>
    </row>
    <row r="662" spans="2:5" x14ac:dyDescent="0.25">
      <c r="B662" s="323"/>
      <c r="C662" s="324"/>
      <c r="E662" s="281"/>
    </row>
    <row r="663" spans="2:5" x14ac:dyDescent="0.25">
      <c r="B663" s="323"/>
      <c r="C663" s="324"/>
      <c r="E663" s="281"/>
    </row>
    <row r="664" spans="2:5" x14ac:dyDescent="0.25">
      <c r="B664" s="323"/>
      <c r="C664" s="324"/>
      <c r="E664" s="281"/>
    </row>
    <row r="665" spans="2:5" x14ac:dyDescent="0.25">
      <c r="B665" s="323"/>
      <c r="C665" s="324"/>
      <c r="E665" s="281"/>
    </row>
    <row r="666" spans="2:5" x14ac:dyDescent="0.25">
      <c r="B666" s="323"/>
      <c r="C666" s="324"/>
      <c r="E666" s="281"/>
    </row>
    <row r="667" spans="2:5" x14ac:dyDescent="0.25">
      <c r="B667" s="323"/>
      <c r="C667" s="324"/>
      <c r="E667" s="281"/>
    </row>
    <row r="668" spans="2:5" x14ac:dyDescent="0.25">
      <c r="B668" s="323"/>
      <c r="C668" s="324"/>
      <c r="E668" s="281"/>
    </row>
    <row r="669" spans="2:5" x14ac:dyDescent="0.25">
      <c r="B669" s="323"/>
      <c r="C669" s="324"/>
      <c r="E669" s="281"/>
    </row>
    <row r="670" spans="2:5" x14ac:dyDescent="0.25">
      <c r="B670" s="323"/>
      <c r="C670" s="324"/>
      <c r="E670" s="281"/>
    </row>
    <row r="671" spans="2:5" x14ac:dyDescent="0.25">
      <c r="B671" s="323"/>
      <c r="C671" s="324"/>
      <c r="E671" s="281"/>
    </row>
    <row r="672" spans="2:5" x14ac:dyDescent="0.25">
      <c r="B672" s="323"/>
      <c r="C672" s="324"/>
      <c r="E672" s="281"/>
    </row>
    <row r="673" spans="2:5" x14ac:dyDescent="0.25">
      <c r="B673" s="323"/>
      <c r="C673" s="324"/>
      <c r="E673" s="281"/>
    </row>
    <row r="674" spans="2:5" x14ac:dyDescent="0.25">
      <c r="B674" s="323"/>
      <c r="C674" s="324"/>
      <c r="E674" s="281"/>
    </row>
    <row r="675" spans="2:5" x14ac:dyDescent="0.25">
      <c r="B675" s="323"/>
      <c r="C675" s="324"/>
      <c r="E675" s="281"/>
    </row>
    <row r="676" spans="2:5" x14ac:dyDescent="0.25">
      <c r="B676" s="323"/>
      <c r="C676" s="324"/>
      <c r="E676" s="281"/>
    </row>
    <row r="677" spans="2:5" x14ac:dyDescent="0.25">
      <c r="B677" s="323"/>
      <c r="C677" s="324"/>
      <c r="E677" s="281"/>
    </row>
    <row r="678" spans="2:5" x14ac:dyDescent="0.25">
      <c r="B678" s="323"/>
      <c r="C678" s="324"/>
      <c r="E678" s="281"/>
    </row>
    <row r="679" spans="2:5" x14ac:dyDescent="0.25">
      <c r="B679" s="323"/>
      <c r="C679" s="324"/>
      <c r="E679" s="281"/>
    </row>
    <row r="680" spans="2:5" x14ac:dyDescent="0.25">
      <c r="B680" s="323"/>
      <c r="C680" s="324"/>
      <c r="E680" s="281"/>
    </row>
    <row r="681" spans="2:5" x14ac:dyDescent="0.25">
      <c r="B681" s="323"/>
      <c r="C681" s="324"/>
      <c r="E681" s="281"/>
    </row>
    <row r="682" spans="2:5" x14ac:dyDescent="0.25">
      <c r="B682" s="323"/>
      <c r="C682" s="324"/>
      <c r="E682" s="281"/>
    </row>
    <row r="683" spans="2:5" x14ac:dyDescent="0.25">
      <c r="B683" s="323"/>
      <c r="C683" s="324"/>
      <c r="E683" s="281"/>
    </row>
    <row r="684" spans="2:5" x14ac:dyDescent="0.25">
      <c r="B684" s="323"/>
      <c r="C684" s="324"/>
      <c r="E684" s="281"/>
    </row>
    <row r="685" spans="2:5" x14ac:dyDescent="0.25">
      <c r="B685" s="323"/>
      <c r="C685" s="324"/>
      <c r="E685" s="281"/>
    </row>
    <row r="686" spans="2:5" x14ac:dyDescent="0.25">
      <c r="B686" s="323"/>
      <c r="C686" s="324"/>
      <c r="E686" s="281"/>
    </row>
    <row r="687" spans="2:5" x14ac:dyDescent="0.25">
      <c r="B687" s="323"/>
      <c r="C687" s="324"/>
      <c r="E687" s="281"/>
    </row>
    <row r="688" spans="2:5" x14ac:dyDescent="0.25">
      <c r="B688" s="323"/>
      <c r="C688" s="324"/>
      <c r="E688" s="281"/>
    </row>
    <row r="689" spans="2:5" x14ac:dyDescent="0.25">
      <c r="B689" s="323"/>
      <c r="C689" s="324"/>
      <c r="E689" s="281"/>
    </row>
    <row r="690" spans="2:5" x14ac:dyDescent="0.25">
      <c r="B690" s="323"/>
      <c r="C690" s="324"/>
      <c r="E690" s="281"/>
    </row>
    <row r="691" spans="2:5" x14ac:dyDescent="0.25">
      <c r="B691" s="323"/>
      <c r="C691" s="324"/>
      <c r="E691" s="281"/>
    </row>
    <row r="692" spans="2:5" x14ac:dyDescent="0.25">
      <c r="B692" s="323"/>
      <c r="C692" s="324"/>
      <c r="E692" s="281"/>
    </row>
    <row r="693" spans="2:5" x14ac:dyDescent="0.25">
      <c r="B693" s="323"/>
      <c r="C693" s="324"/>
      <c r="E693" s="281"/>
    </row>
    <row r="694" spans="2:5" x14ac:dyDescent="0.25">
      <c r="B694" s="323"/>
      <c r="C694" s="324"/>
      <c r="E694" s="281"/>
    </row>
    <row r="695" spans="2:5" x14ac:dyDescent="0.25">
      <c r="B695" s="323"/>
      <c r="C695" s="324"/>
      <c r="E695" s="281"/>
    </row>
    <row r="696" spans="2:5" x14ac:dyDescent="0.25">
      <c r="B696" s="323"/>
      <c r="C696" s="324"/>
      <c r="E696" s="281"/>
    </row>
    <row r="697" spans="2:5" x14ac:dyDescent="0.25">
      <c r="B697" s="323"/>
      <c r="C697" s="324"/>
      <c r="E697" s="281"/>
    </row>
    <row r="698" spans="2:5" x14ac:dyDescent="0.25">
      <c r="B698" s="323"/>
      <c r="C698" s="324"/>
      <c r="E698" s="281"/>
    </row>
    <row r="699" spans="2:5" x14ac:dyDescent="0.25">
      <c r="B699" s="323"/>
      <c r="C699" s="324"/>
      <c r="E699" s="281"/>
    </row>
  </sheetData>
  <sheetProtection password="C3EC" sheet="1" objects="1" scenarios="1"/>
  <mergeCells count="10">
    <mergeCell ref="F1:F1048576"/>
    <mergeCell ref="B57:B58"/>
    <mergeCell ref="B59:B60"/>
    <mergeCell ref="B5:C5"/>
    <mergeCell ref="B13:B14"/>
    <mergeCell ref="B248:B249"/>
    <mergeCell ref="B228:B229"/>
    <mergeCell ref="B230:B231"/>
    <mergeCell ref="B210:B211"/>
    <mergeCell ref="B105:B106"/>
  </mergeCells>
  <hyperlinks>
    <hyperlink ref="C264" r:id="rId1"/>
    <hyperlink ref="C20" r:id="rId2"/>
    <hyperlink ref="C22" r:id="rId3"/>
    <hyperlink ref="C24" r:id="rId4"/>
    <hyperlink ref="C44" r:id="rId5"/>
    <hyperlink ref="C46" r:id="rId6"/>
    <hyperlink ref="C48" r:id="rId7"/>
    <hyperlink ref="C68" r:id="rId8"/>
    <hyperlink ref="C92" r:id="rId9"/>
    <hyperlink ref="C94" r:id="rId10"/>
    <hyperlink ref="C116" r:id="rId11"/>
    <hyperlink ref="C136" r:id="rId12"/>
    <hyperlink ref="C156" r:id="rId13"/>
    <hyperlink ref="C158" r:id="rId14"/>
    <hyperlink ref="C176" r:id="rId15"/>
    <hyperlink ref="C199" r:id="rId16" display="http://www2.nphs.wales.nhs.uk8080/PHWPapersDocs.nsf/85c50756737f79ac80256f2700534ea3/10630ae242ba186480257a99003784a0/$FILE/20 09 BurdenOfInjuryInWales2012 final.pdf"/>
    <hyperlink ref="C200" r:id="rId17"/>
    <hyperlink ref="C219" r:id="rId18" display="http://www.wales.nhs.uk/siteplus/888/page/64303"/>
    <hyperlink ref="C220" r:id="rId19"/>
    <hyperlink ref="C260" r:id="rId20"/>
    <hyperlink ref="C105" r:id="rId21" display="http://www.ons.gov.uk/ons/rel/vsob1/conception-statistics--england-and-wales/2013/rft-conception-statistics-2013.xls"/>
    <hyperlink ref="C265" r:id="rId22"/>
  </hyperlinks>
  <pageMargins left="0.39370078740157483" right="0.39370078740157483" top="0.39370078740157483" bottom="0.39370078740157483" header="0.31496062992125984" footer="0.31496062992125984"/>
  <pageSetup paperSize="9" scale="67" fitToHeight="11" orientation="portrait" r:id="rId23"/>
  <rowBreaks count="12" manualBreakCount="12">
    <brk id="26" max="16383" man="1"/>
    <brk id="51" max="16383" man="1"/>
    <brk id="73" max="16383" man="1"/>
    <brk id="99" max="16383" man="1"/>
    <brk id="119" max="16383" man="1"/>
    <brk id="139" max="16383" man="1"/>
    <brk id="160" max="16383" man="1"/>
    <brk id="179" max="16383" man="1"/>
    <brk id="203" max="16383" man="1"/>
    <brk id="223" max="16383" man="1"/>
    <brk id="242" max="16383" man="1"/>
    <brk id="262" max="16383" man="1"/>
  </rowBreaks>
  <drawing r:id="rId2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3182BD"/>
  </sheetPr>
  <dimension ref="B8:S48"/>
  <sheetViews>
    <sheetView showGridLines="0" showRowColHeaders="0" zoomScaleNormal="100" workbookViewId="0">
      <selection activeCell="B12" sqref="B12:M13"/>
    </sheetView>
  </sheetViews>
  <sheetFormatPr defaultRowHeight="12.75" x14ac:dyDescent="0.2"/>
  <cols>
    <col min="1" max="1" width="2.625" style="326" customWidth="1"/>
    <col min="2" max="6" width="9" style="326"/>
    <col min="7" max="7" width="10.5" style="326" customWidth="1"/>
    <col min="8" max="8" width="9" style="326"/>
    <col min="9" max="9" width="4.125" style="326" customWidth="1"/>
    <col min="10" max="10" width="9" style="326"/>
    <col min="11" max="11" width="2.25" style="326" customWidth="1"/>
    <col min="12" max="12" width="5.375" style="326" customWidth="1"/>
    <col min="13" max="14" width="9" style="326"/>
    <col min="15" max="15" width="7.75" style="326" customWidth="1"/>
    <col min="16" max="16" width="3.125" style="326" customWidth="1"/>
    <col min="17" max="17" width="9" style="326"/>
    <col min="18" max="18" width="8.125" style="326" customWidth="1"/>
    <col min="19" max="19" width="0.375" style="326" hidden="1" customWidth="1"/>
    <col min="20" max="20" width="4.25" style="326" customWidth="1"/>
    <col min="21" max="16384" width="9" style="326"/>
  </cols>
  <sheetData>
    <row r="8" spans="2:14" x14ac:dyDescent="0.2">
      <c r="B8" s="325"/>
    </row>
    <row r="9" spans="2:14" ht="5.25" customHeight="1" x14ac:dyDescent="0.2"/>
    <row r="10" spans="2:14" ht="4.5" customHeight="1" x14ac:dyDescent="0.2"/>
    <row r="11" spans="2:14" x14ac:dyDescent="0.2">
      <c r="B11" s="325" t="s">
        <v>331</v>
      </c>
    </row>
    <row r="12" spans="2:14" ht="12.75" customHeight="1" x14ac:dyDescent="0.2">
      <c r="B12" s="344" t="s">
        <v>332</v>
      </c>
      <c r="C12" s="344"/>
      <c r="D12" s="344"/>
      <c r="E12" s="344"/>
      <c r="F12" s="344"/>
      <c r="G12" s="344"/>
      <c r="H12" s="344"/>
      <c r="I12" s="344"/>
      <c r="J12" s="344"/>
      <c r="K12" s="344"/>
      <c r="L12" s="344"/>
      <c r="M12" s="344"/>
      <c r="N12" s="327"/>
    </row>
    <row r="13" spans="2:14" x14ac:dyDescent="0.2">
      <c r="B13" s="344"/>
      <c r="C13" s="344"/>
      <c r="D13" s="344"/>
      <c r="E13" s="344"/>
      <c r="F13" s="344"/>
      <c r="G13" s="344"/>
      <c r="H13" s="344"/>
      <c r="I13" s="344"/>
      <c r="J13" s="344"/>
      <c r="K13" s="344"/>
      <c r="L13" s="344"/>
      <c r="M13" s="344"/>
    </row>
    <row r="14" spans="2:14" ht="9.9499999999999993" customHeight="1" x14ac:dyDescent="0.2">
      <c r="B14" s="327"/>
      <c r="C14" s="327"/>
      <c r="D14" s="327"/>
      <c r="E14" s="327"/>
      <c r="F14" s="327"/>
      <c r="G14" s="327"/>
      <c r="H14" s="327"/>
    </row>
    <row r="15" spans="2:14" x14ac:dyDescent="0.2">
      <c r="B15" s="325" t="s">
        <v>52</v>
      </c>
      <c r="C15" s="327"/>
      <c r="D15" s="327"/>
      <c r="E15" s="327"/>
      <c r="F15" s="327"/>
      <c r="G15" s="327"/>
      <c r="H15" s="327"/>
    </row>
    <row r="16" spans="2:14" x14ac:dyDescent="0.2">
      <c r="B16" s="328">
        <v>1</v>
      </c>
      <c r="C16" s="326" t="s">
        <v>333</v>
      </c>
      <c r="D16" s="327"/>
      <c r="E16" s="327"/>
      <c r="F16" s="327"/>
      <c r="G16" s="327"/>
      <c r="H16" s="327"/>
    </row>
    <row r="17" spans="2:16" ht="25.5" customHeight="1" x14ac:dyDescent="0.2">
      <c r="B17" s="328">
        <v>2</v>
      </c>
      <c r="C17" s="343" t="s">
        <v>334</v>
      </c>
      <c r="D17" s="343"/>
      <c r="E17" s="343"/>
      <c r="F17" s="343"/>
      <c r="G17" s="343"/>
      <c r="H17" s="343"/>
      <c r="I17" s="343"/>
      <c r="J17" s="343"/>
      <c r="K17" s="343"/>
      <c r="L17" s="343"/>
      <c r="M17" s="343"/>
      <c r="N17" s="343"/>
      <c r="O17" s="343"/>
    </row>
    <row r="18" spans="2:16" s="325" customFormat="1" x14ac:dyDescent="0.2">
      <c r="B18" s="328">
        <v>3</v>
      </c>
      <c r="C18" s="343" t="s">
        <v>336</v>
      </c>
      <c r="D18" s="343"/>
      <c r="E18" s="343"/>
      <c r="F18" s="343"/>
      <c r="G18" s="343"/>
      <c r="H18" s="343"/>
      <c r="I18" s="343"/>
      <c r="J18" s="343"/>
      <c r="K18" s="343"/>
      <c r="L18" s="343"/>
      <c r="M18" s="343"/>
      <c r="N18" s="343"/>
      <c r="O18" s="343"/>
      <c r="P18" s="343"/>
    </row>
    <row r="19" spans="2:16" s="325" customFormat="1" ht="12.75" customHeight="1" x14ac:dyDescent="0.2">
      <c r="C19" s="343"/>
      <c r="D19" s="343"/>
      <c r="E19" s="343"/>
      <c r="F19" s="343"/>
      <c r="G19" s="343"/>
      <c r="H19" s="343"/>
      <c r="I19" s="343"/>
      <c r="J19" s="343"/>
      <c r="K19" s="343"/>
      <c r="L19" s="343"/>
      <c r="M19" s="343"/>
      <c r="N19" s="343"/>
      <c r="O19" s="343"/>
      <c r="P19" s="343"/>
    </row>
    <row r="20" spans="2:16" x14ac:dyDescent="0.2">
      <c r="B20" s="328">
        <v>4</v>
      </c>
      <c r="C20" s="329" t="s">
        <v>335</v>
      </c>
      <c r="D20" s="329"/>
      <c r="E20" s="329"/>
      <c r="F20" s="329"/>
      <c r="G20" s="329"/>
      <c r="H20" s="329"/>
      <c r="I20" s="329"/>
      <c r="J20" s="329"/>
      <c r="K20" s="329"/>
      <c r="L20" s="329"/>
      <c r="M20" s="325"/>
      <c r="N20" s="325"/>
    </row>
    <row r="21" spans="2:16" ht="12.75" customHeight="1" x14ac:dyDescent="0.2">
      <c r="B21" s="328">
        <v>5</v>
      </c>
      <c r="C21" s="329" t="s">
        <v>337</v>
      </c>
    </row>
    <row r="22" spans="2:16" ht="12.75" customHeight="1" x14ac:dyDescent="0.2">
      <c r="B22" s="328"/>
      <c r="C22" s="329"/>
    </row>
    <row r="23" spans="2:16" ht="12.75" customHeight="1" x14ac:dyDescent="0.2">
      <c r="B23" s="325" t="s">
        <v>51</v>
      </c>
      <c r="H23" s="325" t="s">
        <v>53</v>
      </c>
      <c r="L23" s="325" t="s">
        <v>54</v>
      </c>
    </row>
    <row r="24" spans="2:16" x14ac:dyDescent="0.2">
      <c r="B24" s="325"/>
      <c r="H24" s="325"/>
      <c r="L24" s="325"/>
    </row>
    <row r="25" spans="2:16" ht="3.75" customHeight="1" x14ac:dyDescent="0.2">
      <c r="B25" s="328"/>
    </row>
    <row r="26" spans="2:16" s="325" customFormat="1" x14ac:dyDescent="0.2">
      <c r="D26" s="326"/>
      <c r="E26" s="326"/>
      <c r="F26" s="326"/>
      <c r="G26" s="326"/>
      <c r="H26" s="326"/>
      <c r="I26" s="326"/>
      <c r="J26" s="326"/>
      <c r="K26" s="326"/>
      <c r="L26" s="326"/>
    </row>
    <row r="34" spans="2:12" x14ac:dyDescent="0.2">
      <c r="L34" s="325" t="s">
        <v>338</v>
      </c>
    </row>
    <row r="36" spans="2:12" ht="12.75" customHeight="1" x14ac:dyDescent="0.2"/>
    <row r="37" spans="2:12" x14ac:dyDescent="0.2">
      <c r="B37" s="325"/>
    </row>
    <row r="38" spans="2:12" s="325" customFormat="1" x14ac:dyDescent="0.2"/>
    <row r="39" spans="2:12" x14ac:dyDescent="0.2">
      <c r="B39" s="328"/>
    </row>
    <row r="40" spans="2:12" x14ac:dyDescent="0.2">
      <c r="B40" s="330"/>
    </row>
    <row r="41" spans="2:12" x14ac:dyDescent="0.2">
      <c r="B41" s="328"/>
    </row>
    <row r="42" spans="2:12" x14ac:dyDescent="0.2">
      <c r="B42" s="328"/>
    </row>
    <row r="43" spans="2:12" x14ac:dyDescent="0.2">
      <c r="B43" s="328"/>
    </row>
    <row r="44" spans="2:12" x14ac:dyDescent="0.2">
      <c r="B44" s="328"/>
    </row>
    <row r="45" spans="2:12" x14ac:dyDescent="0.2">
      <c r="B45" s="328"/>
    </row>
    <row r="46" spans="2:12" x14ac:dyDescent="0.2">
      <c r="B46" s="328"/>
    </row>
    <row r="47" spans="2:12" x14ac:dyDescent="0.2">
      <c r="B47" s="328"/>
    </row>
    <row r="48" spans="2:12" x14ac:dyDescent="0.2">
      <c r="B48" s="328"/>
    </row>
  </sheetData>
  <sheetProtection password="C3EC" sheet="1" objects="1" scenarios="1"/>
  <mergeCells count="3">
    <mergeCell ref="C18:P19"/>
    <mergeCell ref="C17:O17"/>
    <mergeCell ref="B12:M13"/>
  </mergeCells>
  <pageMargins left="0.39370078740157483" right="0.39370078740157483" top="0.39370078740157483" bottom="0.39370078740157483" header="0.31496062992125984" footer="0.31496062992125984"/>
  <pageSetup paperSize="9" scale="6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51"/>
  <sheetViews>
    <sheetView showGridLines="0" topLeftCell="C1" zoomScale="85" zoomScaleNormal="85" workbookViewId="0">
      <selection activeCell="O12" sqref="O12"/>
    </sheetView>
  </sheetViews>
  <sheetFormatPr defaultRowHeight="11.25" x14ac:dyDescent="0.15"/>
  <cols>
    <col min="1" max="1" width="1.875" style="12" customWidth="1"/>
    <col min="2" max="2" width="14.125" style="12" customWidth="1"/>
    <col min="3" max="3" width="17.5" style="12" customWidth="1"/>
    <col min="4" max="4" width="27" style="12" customWidth="1"/>
    <col min="5" max="5" width="1.875" style="12" customWidth="1"/>
    <col min="6" max="6" width="6.625" style="12" customWidth="1"/>
    <col min="7" max="7" width="7.375" style="12" customWidth="1"/>
    <col min="8" max="8" width="26.875" style="12" customWidth="1"/>
    <col min="9" max="9" width="1.875" style="12" customWidth="1"/>
    <col min="10" max="10" width="13" style="12" customWidth="1"/>
    <col min="11" max="11" width="36.25" style="12" customWidth="1"/>
    <col min="12" max="12" width="1.875" style="12" customWidth="1"/>
    <col min="13" max="13" width="3.5" customWidth="1"/>
    <col min="14" max="14" width="49.75" customWidth="1"/>
    <col min="19" max="19" width="11.375" style="1" customWidth="1"/>
    <col min="20" max="20" width="9" style="8"/>
    <col min="22" max="22" width="11.5" style="10" customWidth="1"/>
    <col min="23" max="23" width="9.875" customWidth="1"/>
    <col min="24" max="24" width="11.625" style="10" customWidth="1"/>
    <col min="25" max="25" width="10.5" bestFit="1" customWidth="1"/>
    <col min="30" max="30" width="7.875" bestFit="1" customWidth="1"/>
    <col min="31" max="31" width="10.75" bestFit="1" customWidth="1"/>
    <col min="32" max="32" width="9.875" bestFit="1" customWidth="1"/>
  </cols>
  <sheetData>
    <row r="1" spans="1:27" s="12" customFormat="1" ht="6.75" customHeight="1" thickBot="1" x14ac:dyDescent="0.3">
      <c r="O1" s="51"/>
      <c r="P1" s="51"/>
      <c r="Q1" s="51"/>
      <c r="R1" s="51"/>
      <c r="S1" s="51"/>
      <c r="T1" s="51"/>
      <c r="U1" s="51"/>
      <c r="V1" s="50"/>
      <c r="X1" s="10"/>
    </row>
    <row r="2" spans="1:27" s="12" customFormat="1" x14ac:dyDescent="0.15">
      <c r="B2" s="142" t="s">
        <v>119</v>
      </c>
      <c r="C2" s="143"/>
      <c r="D2" s="144"/>
      <c r="F2" s="122" t="s">
        <v>81</v>
      </c>
      <c r="G2" s="121"/>
      <c r="H2" s="117"/>
      <c r="I2" s="5"/>
      <c r="J2" s="128" t="s">
        <v>163</v>
      </c>
      <c r="K2" s="129"/>
      <c r="M2" s="132" t="s">
        <v>57</v>
      </c>
      <c r="N2" s="133"/>
      <c r="O2" s="133"/>
      <c r="P2" s="133"/>
      <c r="Q2" s="133"/>
      <c r="R2" s="133"/>
      <c r="S2" s="135"/>
      <c r="T2" s="136"/>
      <c r="U2" s="133"/>
      <c r="V2" s="137"/>
      <c r="W2" s="133"/>
      <c r="X2" s="138"/>
    </row>
    <row r="3" spans="1:27" x14ac:dyDescent="0.15">
      <c r="B3" s="13"/>
      <c r="C3" s="5"/>
      <c r="D3" s="44"/>
      <c r="F3" s="120" t="s">
        <v>82</v>
      </c>
      <c r="G3" s="123"/>
      <c r="H3" s="124"/>
      <c r="I3" s="5"/>
      <c r="J3" s="130" t="s">
        <v>149</v>
      </c>
      <c r="K3" s="131"/>
      <c r="M3" s="15"/>
      <c r="N3" s="16"/>
      <c r="O3" s="17" t="s">
        <v>11</v>
      </c>
      <c r="P3" s="17" t="s">
        <v>12</v>
      </c>
      <c r="Q3" s="17" t="s">
        <v>18</v>
      </c>
      <c r="R3" s="17" t="s">
        <v>19</v>
      </c>
      <c r="S3" s="75" t="s">
        <v>28</v>
      </c>
      <c r="T3" s="76" t="s">
        <v>27</v>
      </c>
      <c r="U3" s="79" t="s">
        <v>13</v>
      </c>
      <c r="V3" s="18" t="s">
        <v>90</v>
      </c>
      <c r="W3" s="19" t="s">
        <v>1</v>
      </c>
      <c r="X3" s="20" t="s">
        <v>2</v>
      </c>
      <c r="Y3" s="2"/>
    </row>
    <row r="4" spans="1:27" s="2" customFormat="1" x14ac:dyDescent="0.15">
      <c r="B4" s="13" t="s">
        <v>160</v>
      </c>
      <c r="C4" s="5"/>
      <c r="D4" s="44"/>
      <c r="F4" s="88">
        <v>2</v>
      </c>
      <c r="G4" s="91" t="str">
        <f>INDEX(H13:H35,MATCH(F4,F13:F35,0))</f>
        <v>Isle of Anglesey</v>
      </c>
      <c r="H4" s="44"/>
      <c r="I4" s="5"/>
      <c r="J4" s="111" t="s">
        <v>150</v>
      </c>
      <c r="K4" s="45"/>
      <c r="M4" s="37">
        <v>1</v>
      </c>
      <c r="N4" s="32" t="s">
        <v>3</v>
      </c>
      <c r="O4" s="36" t="str">
        <f>IF($F$4=1,"-",INDEX('Table Interactive Data'!C6:C35,MATCH(Controls!$G$4,'Table Interactive Data'!$B$6:$B$35,0)))</f>
        <v>-</v>
      </c>
      <c r="P4" s="147">
        <f>IF($F$4=1,"-",INDEX('Table Interactive Data'!D6:D35,MATCH(Controls!$G$4,'Table Interactive Data'!$B$6:$B$35,0)))</f>
        <v>30.2</v>
      </c>
      <c r="Q4" s="36" t="str">
        <f>IF($F$4=1,"-",INDEX('Table Interactive Data'!E6:E35,MATCH(Controls!$G$4,'Table Interactive Data'!$B$6:$B$35,0)))</f>
        <v>-</v>
      </c>
      <c r="R4" s="36" t="str">
        <f>IF($F$4=1,"-",INDEX('Table Interactive Data'!F6:F35,MATCH(Controls!$G$4,'Table Interactive Data'!$B$6:$B$35,0)))</f>
        <v>-</v>
      </c>
      <c r="S4" s="78" t="str">
        <f>IF($F$4=1,"-",INDEX('Table Interactive Data'!G6:G35,MATCH(Controls!$G$4,'Table Interactive Data'!$B$6:$B$35,0)))</f>
        <v>-</v>
      </c>
      <c r="T4" s="189" t="str">
        <f>IF($F$4=1,"-",INDEX('Table Interactive Data'!H6:H35,MATCH(Controls!$G$4,'Table Interactive Data'!$B$6:$B$35,0)))</f>
        <v>-</v>
      </c>
      <c r="U4" s="190">
        <f>IF($F$4=1,"-",INDEX('Table Interactive Data'!I6:I35,MATCH(Controls!$G$4,'Table Interactive Data'!$B$6:$B$35,0)))</f>
        <v>30.4</v>
      </c>
      <c r="V4" s="33" t="str">
        <f>IF($F$4=1,"-",INDEX('Table Interactive Data'!J6:J35,MATCH(Controls!$G$4,'Table Interactive Data'!B6:B35,0)))</f>
        <v>Not known</v>
      </c>
      <c r="W4" s="149">
        <f>MIN('Table Interactive Data'!C6:C35)</f>
        <v>0</v>
      </c>
      <c r="X4" s="150">
        <f>MAX('Table Interactive Data'!C6:C35)</f>
        <v>0</v>
      </c>
      <c r="Y4" s="145"/>
    </row>
    <row r="5" spans="1:27" ht="15" customHeight="1" thickBot="1" x14ac:dyDescent="0.2">
      <c r="B5" s="13" t="s">
        <v>159</v>
      </c>
      <c r="C5" s="5"/>
      <c r="D5" s="44"/>
      <c r="F5" s="89"/>
      <c r="G5" s="6"/>
      <c r="H5" s="44"/>
      <c r="I5" s="5"/>
      <c r="J5" s="22"/>
      <c r="K5" s="30"/>
      <c r="M5" s="38">
        <v>2</v>
      </c>
      <c r="N5" s="3" t="s">
        <v>24</v>
      </c>
      <c r="O5" s="21">
        <f>IF($F$4=1,"-",INDEX('Table Interactive Data'!C37:C66,MATCH(Controls!$G$4,'Table Interactive Data'!$B$37:$B$66,0)))</f>
        <v>20</v>
      </c>
      <c r="P5" s="153">
        <f>IF($F$4=1,"-",INDEX('Table Interactive Data'!D37:D66,MATCH(Controls!$G$4,'Table Interactive Data'!$B$37:$B$66,0)))</f>
        <v>41.304347826086953</v>
      </c>
      <c r="Q5" s="21" t="str">
        <f>IF($F$4=1,"-",INDEX('Table Interactive Data'!E37:E66,MATCH(Controls!$G$4,'Table Interactive Data'!$B$37:$B$66,0)))</f>
        <v>-</v>
      </c>
      <c r="R5" s="21" t="str">
        <f>IF($F$4=1,"-",INDEX('Table Interactive Data'!F37:F66,MATCH(Controls!$G$4,'Table Interactive Data'!$B$37:$B$66,0)))</f>
        <v>-</v>
      </c>
      <c r="S5" s="77">
        <f>IF($F$4=1,"-",INDEX('Table Interactive Data'!G37:G66,MATCH(Controls!$G$4,'Table Interactive Data'!$B$37:$B$66,0)))</f>
        <v>295</v>
      </c>
      <c r="T5" s="187" t="str">
        <f>IF($F$4=1,"-",INDEX('Table Interactive Data'!H37:H66,MATCH(Controls!$G$4,'Table Interactive Data'!$B$37:$B$66,0)))</f>
        <v>-</v>
      </c>
      <c r="U5" s="188">
        <f>IF($F$4=1,"-",INDEX('Table Interactive Data'!I37:I66,MATCH(Controls!$G$4,'Table Interactive Data'!$B$37:$B$66,0)))</f>
        <v>40.978110826267006</v>
      </c>
      <c r="V5" s="21" t="str">
        <f>IF($F$4=1,"-",INDEX('Table Interactive Data'!J37:J66,MATCH(Controls!$G$4,'Table Interactive Data'!B37:B66,0)))</f>
        <v>Not known</v>
      </c>
      <c r="W5" s="151">
        <f>MIN('Table Interactive Data'!C37:C66)</f>
        <v>10</v>
      </c>
      <c r="X5" s="152">
        <f>MAX('Table Interactive Data'!C37:C66)</f>
        <v>2080</v>
      </c>
      <c r="Y5" s="11"/>
    </row>
    <row r="6" spans="1:27" s="11" customFormat="1" ht="15" customHeight="1" x14ac:dyDescent="0.15">
      <c r="A6" s="12"/>
      <c r="B6" s="13" t="s">
        <v>157</v>
      </c>
      <c r="C6" s="5"/>
      <c r="D6" s="44"/>
      <c r="E6" s="12"/>
      <c r="F6" s="120" t="s">
        <v>83</v>
      </c>
      <c r="G6" s="125"/>
      <c r="H6" s="124"/>
      <c r="I6" s="5"/>
      <c r="J6" s="145"/>
      <c r="K6" s="145"/>
      <c r="L6" s="12"/>
      <c r="M6" s="37">
        <v>3</v>
      </c>
      <c r="N6" s="32" t="s">
        <v>4</v>
      </c>
      <c r="O6" s="36">
        <f>IF($F$4=1,"-",INDEX('Table Interactive Data'!C68:C97,MATCH(Controls!$G$4,'Table Interactive Data'!$B$68:$B$97,0)))</f>
        <v>129</v>
      </c>
      <c r="P6" s="36">
        <f>IF($F$4=1,"-",INDEX('Table Interactive Data'!D68:D97,MATCH(Controls!$G$4,'Table Interactive Data'!$B$68:$B$97,0)))</f>
        <v>204.63197969543145</v>
      </c>
      <c r="Q6" s="36">
        <f>IF($F$4=1,"-",INDEX('Table Interactive Data'!E68:E97,MATCH(Controls!$G$4,'Table Interactive Data'!$B$68:$B$97,0)))</f>
        <v>170.84244810352621</v>
      </c>
      <c r="R6" s="36">
        <f>IF($F$4=1,"-",INDEX('Table Interactive Data'!F68:F97,MATCH(Controls!$G$4,'Table Interactive Data'!$B$68:$B$97,0)))</f>
        <v>243.19136791234629</v>
      </c>
      <c r="S6" s="78">
        <f>IF($F$4=1,"-",INDEX('Table Interactive Data'!G68:G97,MATCH(Controls!$G$4,'Table Interactive Data'!$B$68:$B$97,0)))</f>
        <v>1415</v>
      </c>
      <c r="T6" s="78">
        <f>IF($F$4=1,"-",INDEX('Table Interactive Data'!H68:H97,MATCH(Controls!$G$4,'Table Interactive Data'!$B$68:$B$97,0)))</f>
        <v>221.70690816790184</v>
      </c>
      <c r="U6" s="155">
        <f>IF($F$4=1,"-",INDEX('Table Interactive Data'!I68:I97,MATCH(Controls!$G$4,'Table Interactive Data'!$B$68:$B$97,0)))</f>
        <v>283.48373203895756</v>
      </c>
      <c r="V6" s="33" t="str">
        <f>IF($F$4=1,"-",INDEX('Table Interactive Data'!J68:J97,MATCH(Controls!$G$4,'Table Interactive Data'!B68:B97,0)))</f>
        <v>Lower</v>
      </c>
      <c r="W6" s="149">
        <f>MIN('Table Interactive Data'!C68:C97)</f>
        <v>112</v>
      </c>
      <c r="X6" s="150">
        <f>MAX('Table Interactive Data'!C68:C97)</f>
        <v>8083</v>
      </c>
      <c r="Y6"/>
      <c r="AA6" s="145"/>
    </row>
    <row r="7" spans="1:27" ht="15" customHeight="1" x14ac:dyDescent="0.15">
      <c r="B7" s="89" t="s">
        <v>158</v>
      </c>
      <c r="C7" s="5"/>
      <c r="D7" s="44"/>
      <c r="F7" s="87">
        <f>INDEX(G13:G35,MATCH(G4,H13:H35,0))</f>
        <v>1</v>
      </c>
      <c r="G7" s="6" t="str">
        <f>IF(F7=0,"N/A",IF(F7=1,"Betsi Cadwaladr UHB",IF(F7=2,"Powys tHB",IF(F7=3,"Hywel Dda UHB",IF(F7=4,"Abertawe Bro Morgannwg UHB",IF(F7=5,"Cardiff and Vale UHB",IF(F7=6,"Cwm Taf UHB",IF(F7=7,"Aneurin Bevan UHB","Error"))))))))</f>
        <v>Betsi Cadwaladr UHB</v>
      </c>
      <c r="H7" s="44"/>
      <c r="I7" s="5"/>
      <c r="J7" s="145"/>
      <c r="K7" s="145"/>
      <c r="M7" s="38">
        <v>4</v>
      </c>
      <c r="N7" s="3" t="s">
        <v>5</v>
      </c>
      <c r="O7" s="21">
        <f>IF($F$4=1,"-",INDEX('Table Interactive Data'!C99:C128,MATCH(Controls!$G$4,'Table Interactive Data'!$B$99:$B$128,0)))</f>
        <v>237</v>
      </c>
      <c r="P7" s="153">
        <f>IF($F$4=1,"-",INDEX('Table Interactive Data'!D99:D128,MATCH(Controls!$G$4,'Table Interactive Data'!$B$99:$B$128,0)))</f>
        <v>32.377049180327901</v>
      </c>
      <c r="Q7" s="153">
        <f>IF($F$4=1,"-",INDEX('Table Interactive Data'!E99:E128,MATCH(Controls!$G$4,'Table Interactive Data'!$B$99:$B$128,0)))</f>
        <v>29.086922760866699</v>
      </c>
      <c r="R7" s="21">
        <f>IF($F$4=1,"-",INDEX('Table Interactive Data'!F99:F128,MATCH(Controls!$G$4,'Table Interactive Data'!$B$99:$B$128,0)))</f>
        <v>35.851183483738097</v>
      </c>
      <c r="S7" s="77">
        <f>IF($F$4=1,"-",INDEX('Table Interactive Data'!G99:G128,MATCH(Controls!$G$4,'Table Interactive Data'!$B$99:$B$128,0)))</f>
        <v>1962</v>
      </c>
      <c r="T7" s="187">
        <f>IF($F$4=1,"-",INDEX('Table Interactive Data'!H99:H128,MATCH(Controls!$G$4,'Table Interactive Data'!$B$99:$B$128,0)))</f>
        <v>27.778564349426599</v>
      </c>
      <c r="U7" s="188">
        <f>IF($F$4=1,"-",INDEX('Table Interactive Data'!I99:I128,MATCH(Controls!$G$4,'Table Interactive Data'!$B$99:$B$128,0)))</f>
        <v>26.469725129609699</v>
      </c>
      <c r="V7" s="14" t="str">
        <f>IF($F$4=1,"-",INDEX('Table Interactive Data'!J99:J128,MATCH(Controls!$G$4,'Table Interactive Data'!B99:B128,0)))</f>
        <v>Higher</v>
      </c>
      <c r="W7" s="151">
        <f>MIN('Table Interactive Data'!C99:C128)</f>
        <v>156</v>
      </c>
      <c r="X7" s="152">
        <f>MAX('Table Interactive Data'!C99:C128)</f>
        <v>8118</v>
      </c>
      <c r="AA7" s="145"/>
    </row>
    <row r="8" spans="1:27" ht="15" customHeight="1" thickBot="1" x14ac:dyDescent="0.2">
      <c r="B8" s="13"/>
      <c r="C8" s="5"/>
      <c r="D8" s="44"/>
      <c r="F8" s="90"/>
      <c r="G8" s="92"/>
      <c r="H8" s="30"/>
      <c r="I8" s="5"/>
      <c r="J8" s="145"/>
      <c r="K8" s="145"/>
      <c r="M8" s="37">
        <v>5</v>
      </c>
      <c r="N8" s="32" t="s">
        <v>6</v>
      </c>
      <c r="O8" s="36">
        <f>IF($F$4=1,"-",INDEX('Table Interactive Data'!C130:C159,MATCH(Controls!$G$4,'Table Interactive Data'!$B$130:$B$159,0)))</f>
        <v>27</v>
      </c>
      <c r="P8" s="147">
        <f>IF($F$4=1,"-",INDEX('Table Interactive Data'!D130:D159,MATCH(Controls!$G$4,'Table Interactive Data'!$B$130:$B$159,0)))</f>
        <v>23.215821152192607</v>
      </c>
      <c r="Q8" s="147">
        <f>IF($F$4=1,"-",INDEX('Table Interactive Data'!E130:E159,MATCH(Controls!$G$4,'Table Interactive Data'!$B$130:$B$159,0)))</f>
        <v>15.299226139294927</v>
      </c>
      <c r="R8" s="36">
        <f>IF($F$4=1,"-",INDEX('Table Interactive Data'!F130:F159,MATCH(Controls!$G$4,'Table Interactive Data'!$B$130:$B$159,0)))</f>
        <v>33.778159931212379</v>
      </c>
      <c r="S8" s="78">
        <f>IF($F$4=1,"-",INDEX('Table Interactive Data'!G130:G159,MATCH(Controls!$G$4,'Table Interactive Data'!$B$130:$B$159,0)))</f>
        <v>361</v>
      </c>
      <c r="T8" s="189">
        <f>IF($F$4=1,"-",INDEX('Table Interactive Data'!H130:H159,MATCH(Controls!$G$4,'Table Interactive Data'!$B$130:$B$159,0)))</f>
        <v>30.536288276095416</v>
      </c>
      <c r="U8" s="190">
        <f>IF($F$4=1,"-",INDEX('Table Interactive Data'!I130:I159,MATCH(Controls!$G$4,'Table Interactive Data'!$B$130:$B$159,0)))</f>
        <v>27.276759314015372</v>
      </c>
      <c r="V8" s="33" t="str">
        <f>IF($F$4=1,"-",INDEX('Table Interactive Data'!J130:J159,MATCH(Controls!$G$4,'Table Interactive Data'!B130:B159,0)))</f>
        <v>Comparable</v>
      </c>
      <c r="W8" s="149">
        <f>MIN('Table Interactive Data'!C130:C159)</f>
        <v>21</v>
      </c>
      <c r="X8" s="150">
        <f>MAX('Table Interactive Data'!C130:C159)</f>
        <v>1476</v>
      </c>
      <c r="AA8" s="145"/>
    </row>
    <row r="9" spans="1:27" ht="15" customHeight="1" thickBot="1" x14ac:dyDescent="0.2">
      <c r="B9" s="13" t="s">
        <v>151</v>
      </c>
      <c r="C9" s="5"/>
      <c r="D9" s="44"/>
      <c r="I9" s="5"/>
      <c r="J9" s="145"/>
      <c r="K9" s="145"/>
      <c r="M9" s="38">
        <v>6</v>
      </c>
      <c r="N9" s="3" t="s">
        <v>113</v>
      </c>
      <c r="O9" s="21">
        <f>IF($F$4=1,"-",INDEX('Table Interactive Data'!C161:C190,MATCH(Controls!$G$4,'Table Interactive Data'!$B$161:$B$190,0)))</f>
        <v>36</v>
      </c>
      <c r="P9" s="153">
        <f>IF($F$4=1,"-",INDEX('Table Interactive Data'!D161:D190,MATCH(Controls!$G$4,'Table Interactive Data'!$B$161:$B$190,0)))</f>
        <v>19.955654101995563</v>
      </c>
      <c r="Q9" s="153">
        <f>IF($F$4=1,"-",INDEX('Table Interactive Data'!E161:E190,MATCH(Controls!$G$4,'Table Interactive Data'!$B$161:$B$190,0)))</f>
        <v>13.976718403547672</v>
      </c>
      <c r="R9" s="21">
        <f>IF($F$4=1,"-",INDEX('Table Interactive Data'!F161:F190,MATCH(Controls!$G$4,'Table Interactive Data'!$B$161:$B$190,0)))</f>
        <v>27.626940133037696</v>
      </c>
      <c r="S9" s="77">
        <f>IF($F$4=1,"-",INDEX('Table Interactive Data'!G161:G190,MATCH(Controls!$G$4,'Table Interactive Data'!$B$161:$B$190,0)))</f>
        <v>380</v>
      </c>
      <c r="T9" s="187">
        <f>IF($F$4=1,"-",INDEX('Table Interactive Data'!H161:H190,MATCH(Controls!$G$4,'Table Interactive Data'!$B$161:$B$190,0)))</f>
        <v>19.650429206743201</v>
      </c>
      <c r="U9" s="188">
        <f>IF($F$4=1,"-",INDEX('Table Interactive Data'!I161:I190,MATCH(Controls!$G$4,'Table Interactive Data'!$B$161:$B$190,0)))</f>
        <v>18.883002014186879</v>
      </c>
      <c r="V9" s="21" t="str">
        <f>IF($F$4=1,"-",INDEX('Table Interactive Data'!J161:J190,MATCH(Controls!$G$4,'Table Interactive Data'!B161:B190,0)))</f>
        <v>Comparable</v>
      </c>
      <c r="W9" s="151">
        <f>MIN('Table Interactive Data'!C161:C190)</f>
        <v>24</v>
      </c>
      <c r="X9" s="152">
        <f>MAX('Table Interactive Data'!C161:C190)</f>
        <v>1725</v>
      </c>
      <c r="Y9" s="11"/>
      <c r="AA9" s="21"/>
    </row>
    <row r="10" spans="1:27" s="11" customFormat="1" ht="15" customHeight="1" x14ac:dyDescent="0.15">
      <c r="A10" s="12"/>
      <c r="B10" s="13" t="s">
        <v>152</v>
      </c>
      <c r="C10" s="5"/>
      <c r="D10" s="44"/>
      <c r="E10" s="12"/>
      <c r="F10" s="122" t="s">
        <v>79</v>
      </c>
      <c r="G10" s="126"/>
      <c r="H10" s="117"/>
      <c r="I10" s="5"/>
      <c r="J10" s="145"/>
      <c r="K10" s="145"/>
      <c r="L10" s="109"/>
      <c r="M10" s="37">
        <v>7</v>
      </c>
      <c r="N10" s="34" t="s">
        <v>7</v>
      </c>
      <c r="O10" s="36">
        <f>IF($F$4=1,"-",INDEX('Table Interactive Data'!C192:C221,MATCH(Controls!$G$4,'Table Interactive Data'!$B$192:$B$221,0)))</f>
        <v>740</v>
      </c>
      <c r="P10" s="36">
        <f>IF($F$4=1,"-",INDEX('Table Interactive Data'!D192:D221,MATCH(Controls!$G$4,'Table Interactive Data'!$B$192:$B$221,0)))</f>
        <v>92.154420921544215</v>
      </c>
      <c r="Q10" s="36">
        <f>IF($F$4=1,"-",INDEX('Table Interactive Data'!E192:E221,MATCH(Controls!$G$4,'Table Interactive Data'!$B$192:$B$221,0)))</f>
        <v>90.087508891104108</v>
      </c>
      <c r="R10" s="36">
        <f>IF($F$4=1,"-",INDEX('Table Interactive Data'!F192:F221,MATCH(Controls!$G$4,'Table Interactive Data'!$B$192:$B$221,0)))</f>
        <v>93.81991482130735</v>
      </c>
      <c r="S10" s="78">
        <f>IF($F$4=1,"-",INDEX('Table Interactive Data'!G192:G221,MATCH(Controls!$G$4,'Table Interactive Data'!$B$192:$B$221,0)))</f>
        <v>6911</v>
      </c>
      <c r="T10" s="78">
        <f>IF($F$4=1,"-",INDEX('Table Interactive Data'!H192:H221,MATCH(Controls!$G$4,'Table Interactive Data'!$B$192:$B$221,0)))</f>
        <v>90.351679958164468</v>
      </c>
      <c r="U10" s="80">
        <f>IF($F$4=1,"-",INDEX('Table Interactive Data'!I192:I221,MATCH(Controls!$G$4,'Table Interactive Data'!$B$192:$B$221,0)))</f>
        <v>86.196587223240726</v>
      </c>
      <c r="V10" s="33" t="str">
        <f>IF($F$4=1,"-",INDEX('Table Interactive Data'!J192:J221,MATCH(Controls!$G$4,'Table Interactive Data'!B192:B221,0)))</f>
        <v>Higher</v>
      </c>
      <c r="W10" s="149">
        <f>MIN('Table Interactive Data'!C192:C221)</f>
        <v>622</v>
      </c>
      <c r="X10" s="150">
        <f>MAX('Table Interactive Data'!C192:C221)</f>
        <v>30561</v>
      </c>
      <c r="Y10"/>
    </row>
    <row r="11" spans="1:27" ht="15" customHeight="1" x14ac:dyDescent="0.15">
      <c r="B11" s="13"/>
      <c r="C11" s="5"/>
      <c r="D11" s="44"/>
      <c r="F11" s="120" t="s">
        <v>84</v>
      </c>
      <c r="G11" s="123" t="s">
        <v>85</v>
      </c>
      <c r="H11" s="127" t="s">
        <v>86</v>
      </c>
      <c r="I11" s="5"/>
      <c r="J11" s="145"/>
      <c r="K11" s="145"/>
      <c r="L11" s="109"/>
      <c r="M11" s="38">
        <v>8</v>
      </c>
      <c r="N11" s="7" t="s">
        <v>8</v>
      </c>
      <c r="O11" s="21">
        <f>IF($F$4=1,"-",INDEX('Table Interactive Data'!C223:C252,MATCH(Controls!$G$4,'Table Interactive Data'!$B$223:$B$252,0)))</f>
        <v>326</v>
      </c>
      <c r="P11" s="153">
        <f>IF($F$4=1,"-",INDEX('Table Interactive Data'!D223:D252,MATCH(Controls!$G$4,'Table Interactive Data'!$B$223:$B$252,0)))</f>
        <v>1.6592822666666667</v>
      </c>
      <c r="Q11" s="153">
        <f>IF($F$4=1,"-",INDEX('Table Interactive Data'!E223:E252,MATCH(Controls!$G$4,'Table Interactive Data'!$B$223:$B$252,0)))</f>
        <v>1.3632360814455962</v>
      </c>
      <c r="R11" s="153">
        <f>IF($F$4=1,"-",INDEX('Table Interactive Data'!F223:F252,MATCH(Controls!$G$4,'Table Interactive Data'!$B$223:$B$252,0)))</f>
        <v>1.9553284518877372</v>
      </c>
      <c r="S11" s="77">
        <f>IF($F$4=1,"-",INDEX('Table Interactive Data'!G223:G252,MATCH(Controls!$G$4,'Table Interactive Data'!$B$223:$B$252,0)))</f>
        <v>2554</v>
      </c>
      <c r="T11" s="187">
        <f>IF($F$4=1,"-",INDEX('Table Interactive Data'!H223:H252,MATCH(Controls!$G$4,'Table Interactive Data'!$B$223:$B$252,0)))</f>
        <v>1.4104343681917204</v>
      </c>
      <c r="U11" s="188">
        <f>IF($F$4=1,"-",INDEX('Table Interactive Data'!I223:I252,MATCH(Controls!$G$4,'Table Interactive Data'!$B$223:$B$252,0)))</f>
        <v>1.5926115822996563</v>
      </c>
      <c r="V11" s="14" t="str">
        <f>IF($F$4=1,"-",INDEX('Table Interactive Data'!J223:J252,MATCH(Controls!$G$4,'Table Interactive Data'!B223:B252,0)))</f>
        <v>Comparable</v>
      </c>
      <c r="W11" s="151">
        <f>MIN('Table Interactive Data'!C223:C252)</f>
        <v>60</v>
      </c>
      <c r="X11" s="152">
        <f>MAX('Table Interactive Data'!C223:C252)</f>
        <v>7734</v>
      </c>
    </row>
    <row r="12" spans="1:27" ht="15" customHeight="1" x14ac:dyDescent="0.15">
      <c r="B12" s="13" t="s">
        <v>120</v>
      </c>
      <c r="C12" s="5"/>
      <c r="D12" s="44"/>
      <c r="F12" s="15"/>
      <c r="G12" s="16"/>
      <c r="H12" s="45"/>
      <c r="I12" s="5"/>
      <c r="J12" s="145"/>
      <c r="K12" s="145"/>
      <c r="L12" s="109"/>
      <c r="M12" s="37">
        <v>9</v>
      </c>
      <c r="N12" s="35" t="s">
        <v>26</v>
      </c>
      <c r="O12" s="36">
        <f>IF($F$4=1,"-",INDEX('Table Interactive Data'!C254:C283,MATCH(Controls!$G$4,'Table Interactive Data'!$B$254:$B$283,0)))</f>
        <v>83</v>
      </c>
      <c r="P12" s="36">
        <f>IF($F$4=1,"-",INDEX('Table Interactive Data'!D254:D283,MATCH(Controls!$G$4,'Table Interactive Data'!$B$254:$B$283,0)))</f>
        <v>206.15996025832092</v>
      </c>
      <c r="Q12" s="36">
        <f>IF($F$4=1,"-",INDEX('Table Interactive Data'!E254:E283,MATCH(Controls!$G$4,'Table Interactive Data'!$B$254:$B$283,0)))</f>
        <v>164.20516641828115</v>
      </c>
      <c r="R12" s="36">
        <f>IF($F$4=1,"-",INDEX('Table Interactive Data'!F254:F283,MATCH(Controls!$G$4,'Table Interactive Data'!$B$254:$B$283,0)))</f>
        <v>255.56631892697467</v>
      </c>
      <c r="S12" s="78">
        <f>IF($F$4=1,"-",INDEX('Table Interactive Data'!G254:G283,MATCH(Controls!$G$4,'Table Interactive Data'!$B$254:$B$283,0)))</f>
        <v>631</v>
      </c>
      <c r="T12" s="78">
        <f>IF($F$4=1,"-",INDEX('Table Interactive Data'!H254:H283,MATCH(Controls!$G$4,'Table Interactive Data'!$B$254:$B$283,0)))</f>
        <v>159.32734067265932</v>
      </c>
      <c r="U12" s="80">
        <f>IF($F$4=1,"-",INDEX('Table Interactive Data'!I254:I283,MATCH(Controls!$G$4,'Table Interactive Data'!$B$254:$B$283,0)))</f>
        <v>176.72717039538483</v>
      </c>
      <c r="V12" s="36" t="str">
        <f>IF($F$4=1,"-",INDEX('Table Interactive Data'!J254:J283,MATCH(Controls!$G$4,'Table Interactive Data'!B254:B283,0)))</f>
        <v>Comparable</v>
      </c>
      <c r="W12" s="149">
        <f>MIN('Table Interactive Data'!C254:C283)</f>
        <v>66</v>
      </c>
      <c r="X12" s="150">
        <f>MAX('Table Interactive Data'!C254:C283)</f>
        <v>3140</v>
      </c>
      <c r="Y12" s="11"/>
    </row>
    <row r="13" spans="1:27" s="11" customFormat="1" ht="15" customHeight="1" x14ac:dyDescent="0.15">
      <c r="A13" s="12"/>
      <c r="B13" s="13" t="s">
        <v>121</v>
      </c>
      <c r="C13" s="5"/>
      <c r="D13" s="44"/>
      <c r="E13" s="12"/>
      <c r="F13" s="15">
        <v>1</v>
      </c>
      <c r="G13" s="16">
        <v>0</v>
      </c>
      <c r="H13" s="44" t="s">
        <v>80</v>
      </c>
      <c r="I13" s="5"/>
      <c r="J13" s="145"/>
      <c r="K13" s="145"/>
      <c r="L13" s="109"/>
      <c r="M13" s="38">
        <v>10</v>
      </c>
      <c r="N13" s="3" t="s">
        <v>9</v>
      </c>
      <c r="O13" s="21">
        <f>IF($F$4=1,"-",INDEX('Table Interactive Data'!C285:C314,MATCH(Controls!$G$4,'Table Interactive Data'!$B$285:$B$314,0)))</f>
        <v>4</v>
      </c>
      <c r="P13" s="153">
        <f>IF($F$4=1,"-",INDEX('Table Interactive Data'!D285:D314,MATCH(Controls!$G$4,'Table Interactive Data'!$B$285:$B$314,0)))</f>
        <v>5.2219321148825104</v>
      </c>
      <c r="Q13" s="153">
        <f>IF($F$4=1,"-",INDEX('Table Interactive Data'!E285:E314,MATCH(Controls!$G$4,'Table Interactive Data'!$B$285:$B$314,0)))</f>
        <v>3.7306788511749351</v>
      </c>
      <c r="R13" s="153">
        <f>IF($F$4=1,"-",INDEX('Table Interactive Data'!F285:F314,MATCH(Controls!$G$4,'Table Interactive Data'!$B$285:$B$314,0)))</f>
        <v>7.110835509138381</v>
      </c>
      <c r="S13" s="77">
        <f>IF($F$4=1,"-",INDEX('Table Interactive Data'!G285:G314,MATCH(Controls!$G$4,'Table Interactive Data'!$B$285:$B$314,0)))</f>
        <v>34.4</v>
      </c>
      <c r="T13" s="187">
        <f>IF($F$4=1,"-",INDEX('Table Interactive Data'!H285:H314,MATCH(Controls!$G$4,'Table Interactive Data'!$B$285:$B$314,0)))</f>
        <v>4.5307869608165996</v>
      </c>
      <c r="U13" s="188">
        <f>IF($F$4=1,"-",INDEX('Table Interactive Data'!I285:I314,MATCH(Controls!$G$4,'Table Interactive Data'!$B$285:$B$314,0)))</f>
        <v>4.1476349501965206</v>
      </c>
      <c r="V13" s="21" t="str">
        <f>IF($F$4=1,"-",INDEX('Table Interactive Data'!J285:J314,MATCH(Controls!$G$4,'Table Interactive Data'!B285:B314,0)))</f>
        <v>Comparable</v>
      </c>
      <c r="W13" s="151">
        <f>MIN('Table Interactive Data'!C285:C314)</f>
        <v>1.7</v>
      </c>
      <c r="X13" s="152">
        <f>MAX('Table Interactive Data'!C285:C314)</f>
        <v>34.4</v>
      </c>
      <c r="Y13"/>
    </row>
    <row r="14" spans="1:27" ht="15" customHeight="1" x14ac:dyDescent="0.15">
      <c r="B14" s="13"/>
      <c r="C14" s="5"/>
      <c r="D14" s="44"/>
      <c r="F14" s="15">
        <v>2</v>
      </c>
      <c r="G14" s="16">
        <v>1</v>
      </c>
      <c r="H14" s="44" t="s">
        <v>59</v>
      </c>
      <c r="I14" s="5"/>
      <c r="J14" s="145"/>
      <c r="K14" s="145"/>
      <c r="L14" s="109"/>
      <c r="M14" s="37">
        <v>11</v>
      </c>
      <c r="N14" s="34" t="s">
        <v>10</v>
      </c>
      <c r="O14" s="36">
        <f>IF($F$4=1,"-",INDEX('Table Interactive Data'!C316:C345,MATCH(Controls!$G$4,'Table Interactive Data'!$B$316:$B$345,0)))</f>
        <v>4.666666666666667</v>
      </c>
      <c r="P14" s="147">
        <f>IF($F$4=1,"-",INDEX('Table Interactive Data'!D316:D345,MATCH(Controls!$G$4,'Table Interactive Data'!$B$316:$B$345,0)))</f>
        <v>34.258307639602606</v>
      </c>
      <c r="Q14" s="36">
        <f>IF($F$4=1,"-",INDEX('Table Interactive Data'!E316:E345,MATCH(Controls!$G$4,'Table Interactive Data'!$B$316:$B$345,0)))</f>
        <v>18.729506190965594</v>
      </c>
      <c r="R14" s="36">
        <f>IF($F$4=1,"-",INDEX('Table Interactive Data'!F316:F345,MATCH(Controls!$G$4,'Table Interactive Data'!$B$316:$B$345,0)))</f>
        <v>57.480546175304646</v>
      </c>
      <c r="S14" s="78">
        <f>IF($F$4=1,"-",INDEX('Table Interactive Data'!G316:G345,MATCH(Controls!$G$4,'Table Interactive Data'!$B$316:$B$345,0)))</f>
        <v>45.333333333333336</v>
      </c>
      <c r="T14" s="189">
        <f>IF($F$4=1,"-",INDEX('Table Interactive Data'!H316:H345,MATCH(Controls!$G$4,'Table Interactive Data'!$B$316:$B$345,0)))</f>
        <v>32.35807060245493</v>
      </c>
      <c r="U14" s="190">
        <f>IF($F$4=1,"-",INDEX('Table Interactive Data'!I316:I345,MATCH(Controls!$G$4,'Table Interactive Data'!$B$316:$B$345,0)))</f>
        <v>31.522282974899589</v>
      </c>
      <c r="V14" s="36" t="str">
        <f>IF($F$4=1,"-",INDEX('Table Interactive Data'!J316:J345,MATCH(Controls!$G$4,'Table Interactive Data'!B316:B345,0)))</f>
        <v>Comparable</v>
      </c>
      <c r="W14" s="149">
        <f>MIN('Table Interactive Data'!C316:C345)</f>
        <v>3.6666666666666665</v>
      </c>
      <c r="X14" s="150">
        <f>MAX('Table Interactive Data'!C316:C345)</f>
        <v>198.66666666666666</v>
      </c>
    </row>
    <row r="15" spans="1:27" ht="15" customHeight="1" x14ac:dyDescent="0.15">
      <c r="B15" s="13" t="s">
        <v>153</v>
      </c>
      <c r="C15" s="5"/>
      <c r="D15" s="44"/>
      <c r="F15" s="15">
        <v>3</v>
      </c>
      <c r="G15" s="16">
        <v>1</v>
      </c>
      <c r="H15" s="44" t="s">
        <v>60</v>
      </c>
      <c r="I15" s="5"/>
      <c r="J15" s="145"/>
      <c r="K15" s="145"/>
      <c r="L15" s="109"/>
      <c r="M15" s="38">
        <v>12</v>
      </c>
      <c r="N15" s="9" t="s">
        <v>25</v>
      </c>
      <c r="O15" s="21">
        <f>IF($F$4=1,"-",INDEX('Table Interactive Data'!C347:C376,MATCH(Controls!$G$4,'Table Interactive Data'!$B$347:$B$376,0)))</f>
        <v>30</v>
      </c>
      <c r="P15" s="153">
        <f>IF($F$4=1,"-",INDEX('Table Interactive Data'!D347:D376,MATCH(Controls!$G$4,'Table Interactive Data'!$B$347:$B$376,0)))</f>
        <v>2.2000586682311525</v>
      </c>
      <c r="Q15" s="21" t="str">
        <f>IF($F$4=1,"-",INDEX('Table Interactive Data'!E347:E376,MATCH(Controls!$G$4,'Table Interactive Data'!$B$347:$B$376,0)))</f>
        <v>-</v>
      </c>
      <c r="R15" s="21" t="str">
        <f>IF($F$4=1,"-",INDEX('Table Interactive Data'!F347:F376,MATCH(Controls!$G$4,'Table Interactive Data'!$B$347:$B$376,0)))</f>
        <v>-</v>
      </c>
      <c r="S15" s="77">
        <f>IF($F$4=1,"-",INDEX('Table Interactive Data'!G347:G376,MATCH(Controls!$G$4,'Table Interactive Data'!$B$347:$B$376,0)))</f>
        <v>296</v>
      </c>
      <c r="T15" s="187">
        <f>IF($F$4=1,"-",INDEX('Table Interactive Data'!H347:H376,MATCH(Controls!$G$4,'Table Interactive Data'!$B$347:$B$376,0)))</f>
        <v>2.1127464276027466</v>
      </c>
      <c r="U15" s="188">
        <f>IF($F$4=1,"-",INDEX('Table Interactive Data'!I347:I376,MATCH(Controls!$G$4,'Table Interactive Data'!$B$347:$B$376,0)))</f>
        <v>2.164835636085253</v>
      </c>
      <c r="V15" s="14" t="str">
        <f>IF($F$4=1,"-",INDEX('Table Interactive Data'!J347:J376,MATCH(Controls!$G$4,'Table Interactive Data'!B347:B376,0)))</f>
        <v>Not known</v>
      </c>
      <c r="W15" s="151">
        <f>MIN('Table Interactive Data'!C347:C376)</f>
        <v>30</v>
      </c>
      <c r="X15" s="152">
        <f>MAX('Table Interactive Data'!C347:C376)</f>
        <v>1363</v>
      </c>
    </row>
    <row r="16" spans="1:27" ht="15" customHeight="1" thickBot="1" x14ac:dyDescent="0.2">
      <c r="B16" s="13" t="s">
        <v>154</v>
      </c>
      <c r="C16" s="5"/>
      <c r="D16" s="44"/>
      <c r="F16" s="15">
        <v>4</v>
      </c>
      <c r="G16" s="16">
        <v>1</v>
      </c>
      <c r="H16" s="44" t="s">
        <v>61</v>
      </c>
      <c r="I16" s="5"/>
      <c r="J16" s="145"/>
      <c r="K16" s="145"/>
      <c r="L16" s="109"/>
      <c r="M16" s="22"/>
      <c r="N16" s="23"/>
      <c r="O16" s="23"/>
      <c r="P16" s="23"/>
      <c r="Q16" s="23"/>
      <c r="R16" s="23"/>
      <c r="S16" s="24"/>
      <c r="T16" s="25"/>
      <c r="U16" s="23"/>
      <c r="V16" s="26"/>
      <c r="W16" s="23"/>
      <c r="X16" s="27"/>
    </row>
    <row r="17" spans="2:36" ht="15" customHeight="1" thickBot="1" x14ac:dyDescent="0.2">
      <c r="B17" s="13" t="s">
        <v>155</v>
      </c>
      <c r="C17" s="5"/>
      <c r="D17" s="44"/>
      <c r="F17" s="15">
        <v>5</v>
      </c>
      <c r="G17" s="16">
        <v>1</v>
      </c>
      <c r="H17" s="44" t="s">
        <v>62</v>
      </c>
      <c r="I17" s="5"/>
      <c r="J17" s="145"/>
      <c r="K17" s="145"/>
      <c r="L17" s="109"/>
    </row>
    <row r="18" spans="2:36" ht="15" customHeight="1" x14ac:dyDescent="0.15">
      <c r="B18" s="13" t="s">
        <v>156</v>
      </c>
      <c r="C18" s="5"/>
      <c r="D18" s="44"/>
      <c r="F18" s="15">
        <v>6</v>
      </c>
      <c r="G18" s="16">
        <v>1</v>
      </c>
      <c r="H18" s="44" t="s">
        <v>63</v>
      </c>
      <c r="I18" s="5"/>
      <c r="J18" s="145"/>
      <c r="K18" s="145"/>
      <c r="L18" s="109"/>
      <c r="M18" s="132" t="s">
        <v>58</v>
      </c>
      <c r="N18" s="139"/>
      <c r="O18" s="140"/>
      <c r="P18" s="141"/>
      <c r="Q18" s="141"/>
      <c r="R18" s="141"/>
      <c r="S18" s="141"/>
      <c r="T18" s="141"/>
      <c r="U18" s="133"/>
      <c r="V18" s="133"/>
      <c r="W18" s="135"/>
      <c r="X18" s="133"/>
      <c r="Y18" s="134"/>
    </row>
    <row r="19" spans="2:36" ht="15" customHeight="1" x14ac:dyDescent="0.15">
      <c r="B19" s="89" t="s">
        <v>172</v>
      </c>
      <c r="C19" s="5"/>
      <c r="D19" s="44"/>
      <c r="F19" s="15">
        <v>7</v>
      </c>
      <c r="G19" s="16">
        <v>1</v>
      </c>
      <c r="H19" s="44" t="s">
        <v>64</v>
      </c>
      <c r="I19" s="5"/>
      <c r="J19" s="145"/>
      <c r="K19" s="145"/>
      <c r="L19" s="109"/>
      <c r="M19" s="13"/>
      <c r="N19" s="5"/>
      <c r="O19" s="5"/>
      <c r="P19" s="5"/>
      <c r="Q19" s="5"/>
      <c r="R19" s="5"/>
      <c r="S19" s="5"/>
      <c r="T19" s="5"/>
      <c r="U19" s="5"/>
      <c r="V19" s="5"/>
      <c r="W19" s="14"/>
      <c r="X19" s="5"/>
      <c r="Y19" s="44"/>
    </row>
    <row r="20" spans="2:36" ht="15" customHeight="1" x14ac:dyDescent="0.15">
      <c r="B20" s="13"/>
      <c r="C20" s="5"/>
      <c r="D20" s="44"/>
      <c r="F20" s="15">
        <v>8</v>
      </c>
      <c r="G20" s="16">
        <v>2</v>
      </c>
      <c r="H20" s="44" t="s">
        <v>91</v>
      </c>
      <c r="I20" s="5"/>
      <c r="J20" s="145"/>
      <c r="K20" s="145"/>
      <c r="L20" s="109"/>
      <c r="M20" s="15"/>
      <c r="N20" s="16"/>
      <c r="O20" s="16"/>
      <c r="P20" s="17" t="s">
        <v>142</v>
      </c>
      <c r="Q20" s="17" t="s">
        <v>141</v>
      </c>
      <c r="R20" s="17" t="s">
        <v>140</v>
      </c>
      <c r="S20" s="17" t="s">
        <v>139</v>
      </c>
      <c r="T20" s="17" t="s">
        <v>138</v>
      </c>
      <c r="U20" s="17" t="s">
        <v>137</v>
      </c>
      <c r="V20" s="17" t="s">
        <v>136</v>
      </c>
      <c r="W20" s="17" t="s">
        <v>135</v>
      </c>
      <c r="X20" s="17" t="s">
        <v>134</v>
      </c>
      <c r="Y20" s="45" t="s">
        <v>133</v>
      </c>
    </row>
    <row r="21" spans="2:36" ht="15" customHeight="1" x14ac:dyDescent="0.15">
      <c r="B21" s="13" t="s">
        <v>122</v>
      </c>
      <c r="C21" s="5"/>
      <c r="D21" s="44"/>
      <c r="F21" s="15">
        <v>9</v>
      </c>
      <c r="G21" s="16">
        <v>3</v>
      </c>
      <c r="H21" s="44" t="s">
        <v>66</v>
      </c>
      <c r="I21" s="5"/>
      <c r="J21" s="145"/>
      <c r="K21" s="145"/>
      <c r="L21" s="109"/>
      <c r="M21" s="37">
        <v>1</v>
      </c>
      <c r="N21" s="32" t="s">
        <v>3</v>
      </c>
      <c r="O21" s="32" t="s">
        <v>16</v>
      </c>
      <c r="P21" s="33" t="str">
        <f>IF($F$4=1,"-",INDEX('Chart Interactive Data'!C6:C35,MATCH(Controls!$G$4,'Chart Interactive Data'!$B$6:$B$35,0)))</f>
        <v>-</v>
      </c>
      <c r="Q21" s="33" t="str">
        <f>IF($F$4=1,"-",INDEX('Chart Interactive Data'!D6:D35,MATCH(Controls!$G$4,'Chart Interactive Data'!$B$6:$B$35,0)))</f>
        <v>-</v>
      </c>
      <c r="R21" s="33" t="str">
        <f>IF($F$4=1,"-",INDEX('Chart Interactive Data'!E6:E35,MATCH(Controls!$G$4,'Chart Interactive Data'!$B$6:$B$35,0)))</f>
        <v>-</v>
      </c>
      <c r="S21" s="33" t="str">
        <f>IF($F$4=1,"-",INDEX('Chart Interactive Data'!F6:F35,MATCH(Controls!$G$4,'Chart Interactive Data'!$B$6:$B$35,0)))</f>
        <v>-</v>
      </c>
      <c r="T21" s="33" t="str">
        <f>IF($F$4=1,"-",INDEX('Chart Interactive Data'!G6:G35,MATCH(Controls!$G$4,'Chart Interactive Data'!$B$6:$B$35,0)))</f>
        <v>-</v>
      </c>
      <c r="U21" s="33" t="str">
        <f>IF($F$4=1,"-",INDEX('Chart Interactive Data'!H6:H35,MATCH(Controls!$G$4,'Chart Interactive Data'!$B$6:$B$35,0)))</f>
        <v>-</v>
      </c>
      <c r="V21" s="33" t="str">
        <f>IF($F$4=1,"-",INDEX('Chart Interactive Data'!I6:I35,MATCH(Controls!$G$4,'Chart Interactive Data'!$B$6:$B$35,0)))</f>
        <v>-</v>
      </c>
      <c r="W21" s="33" t="str">
        <f>IF($F$4=1,"-",INDEX('Chart Interactive Data'!J6:J35,MATCH(Controls!$G$4,'Chart Interactive Data'!$B$6:$B$35,0)))</f>
        <v>-</v>
      </c>
      <c r="X21" s="33" t="str">
        <f>IF($F$4=1,"-",INDEX('Chart Interactive Data'!K6:K35,MATCH(Controls!$G$4,'Chart Interactive Data'!$B$6:$B$35,0)))</f>
        <v>-</v>
      </c>
      <c r="Y21" s="81" t="str">
        <f>IF($F$4=1,"-",INDEX('Chart Interactive Data'!L6:L35,MATCH(Controls!$G$4,'Chart Interactive Data'!$B$6:$B$35,0)))</f>
        <v>-</v>
      </c>
      <c r="AA21" s="145"/>
      <c r="AB21" s="145"/>
      <c r="AC21" s="145"/>
      <c r="AD21" s="145"/>
      <c r="AE21" s="145"/>
      <c r="AF21" s="145"/>
      <c r="AG21" s="145"/>
      <c r="AH21" s="145"/>
      <c r="AI21" s="145"/>
      <c r="AJ21" s="145"/>
    </row>
    <row r="22" spans="2:36" ht="15" customHeight="1" x14ac:dyDescent="0.15">
      <c r="B22" s="13" t="s">
        <v>123</v>
      </c>
      <c r="C22" s="5"/>
      <c r="D22" s="44"/>
      <c r="F22" s="15">
        <v>10</v>
      </c>
      <c r="G22" s="16">
        <v>3</v>
      </c>
      <c r="H22" s="44" t="s">
        <v>67</v>
      </c>
      <c r="I22" s="5"/>
      <c r="J22" s="145"/>
      <c r="K22" s="145"/>
      <c r="L22" s="110"/>
      <c r="M22" s="39"/>
      <c r="N22" s="4"/>
      <c r="O22" s="4" t="s">
        <v>13</v>
      </c>
      <c r="P22" s="33" t="str">
        <f>IF($F$4=1,"-",INDEX('Chart Interactive Data'!C6:C35,MATCH(Controls!$O$22,'Chart Interactive Data'!$B$6:$B$35,0)))</f>
        <v>-</v>
      </c>
      <c r="Q22" s="33" t="str">
        <f>IF($F$4=1,"-",INDEX('Chart Interactive Data'!D6:D35,MATCH(Controls!$O$22,'Chart Interactive Data'!$B$6:$B$35,0)))</f>
        <v>-</v>
      </c>
      <c r="R22" s="33" t="str">
        <f>IF($F$4=1,"-",INDEX('Chart Interactive Data'!E6:E35,MATCH(Controls!$O$22,'Chart Interactive Data'!$B$6:$B$35,0)))</f>
        <v>-</v>
      </c>
      <c r="S22" s="33" t="str">
        <f>IF($F$4=1,"-",INDEX('Chart Interactive Data'!F6:F35,MATCH(Controls!$O$22,'Chart Interactive Data'!$B$6:$B$35,0)))</f>
        <v>-</v>
      </c>
      <c r="T22" s="33" t="str">
        <f>IF($F$4=1,"-",INDEX('Chart Interactive Data'!G6:G35,MATCH(Controls!$O$22,'Chart Interactive Data'!$B$6:$B$35,0)))</f>
        <v>-</v>
      </c>
      <c r="U22" s="33" t="str">
        <f>IF($F$4=1,"-",INDEX('Chart Interactive Data'!H6:H35,MATCH(Controls!$O$22,'Chart Interactive Data'!$B$6:$B$35,0)))</f>
        <v>-</v>
      </c>
      <c r="V22" s="33" t="str">
        <f>IF($F$4=1,"-",INDEX('Chart Interactive Data'!I6:I35,MATCH(Controls!$O$22,'Chart Interactive Data'!$B$6:$B$35,0)))</f>
        <v>-</v>
      </c>
      <c r="W22" s="33" t="str">
        <f>IF($F$4=1,"-",INDEX('Chart Interactive Data'!J6:J35,MATCH(Controls!$O$22,'Chart Interactive Data'!$B$6:$B$35,0)))</f>
        <v>-</v>
      </c>
      <c r="X22" s="33" t="str">
        <f>IF($F$4=1,"-",INDEX('Chart Interactive Data'!K6:K35,MATCH(Controls!$O$22,'Chart Interactive Data'!$B$6:$B$35,0)))</f>
        <v>-</v>
      </c>
      <c r="Y22" s="81" t="str">
        <f>IF($F$4=1,"-",INDEX('Chart Interactive Data'!L6:L35,MATCH(Controls!$O$22,'Chart Interactive Data'!$B$6:$B$35,0)))</f>
        <v>-</v>
      </c>
      <c r="Z22" s="21"/>
      <c r="AA22" s="145"/>
      <c r="AB22" s="145"/>
      <c r="AC22" s="145"/>
      <c r="AD22" s="145"/>
      <c r="AE22" s="145"/>
      <c r="AF22" s="145"/>
      <c r="AG22" s="145"/>
      <c r="AH22" s="145"/>
      <c r="AI22" s="145"/>
      <c r="AJ22" s="145"/>
    </row>
    <row r="23" spans="2:36" ht="15" customHeight="1" x14ac:dyDescent="0.15">
      <c r="B23" s="13" t="s">
        <v>161</v>
      </c>
      <c r="C23" s="5"/>
      <c r="D23" s="44"/>
      <c r="F23" s="15">
        <v>11</v>
      </c>
      <c r="G23" s="16">
        <v>3</v>
      </c>
      <c r="H23" s="44" t="s">
        <v>68</v>
      </c>
      <c r="I23" s="5"/>
      <c r="J23" s="145"/>
      <c r="K23" s="145"/>
      <c r="L23" s="110"/>
      <c r="M23" s="40">
        <v>2</v>
      </c>
      <c r="N23" s="3" t="s">
        <v>24</v>
      </c>
      <c r="O23" s="3" t="s">
        <v>16</v>
      </c>
      <c r="P23" s="153">
        <f>IF($F$4=1,"-",INDEX('Chart Interactive Data'!C37:C66,MATCH(Controls!$G$4,'Chart Interactive Data'!$B$37:$B$66,0)))</f>
        <v>44.29530201342282</v>
      </c>
      <c r="Q23" s="153">
        <f>IF($F$4=1,"-",INDEX('Chart Interactive Data'!D37:D66,MATCH(Controls!$G$4,'Chart Interactive Data'!$B$37:$B$66,0)))</f>
        <v>54.193548387096783</v>
      </c>
      <c r="R23" s="153">
        <f>IF($F$4=1,"-",INDEX('Chart Interactive Data'!E37:E66,MATCH(Controls!$G$4,'Chart Interactive Data'!$B$37:$B$66,0)))</f>
        <v>60.093896713615024</v>
      </c>
      <c r="S23" s="153">
        <f>IF($F$4=1,"-",INDEX('Chart Interactive Data'!F37:F66,MATCH(Controls!$G$4,'Chart Interactive Data'!$B$37:$B$66,0)))</f>
        <v>64.38356164383562</v>
      </c>
      <c r="T23" s="153">
        <f>IF($F$4=1,"-",INDEX('Chart Interactive Data'!G37:G66,MATCH(Controls!$G$4,'Chart Interactive Data'!$B$37:$B$66,0)))</f>
        <v>47.014925373134332</v>
      </c>
      <c r="U23" s="153">
        <f>IF($F$4=1,"-",INDEX('Chart Interactive Data'!H37:H66,MATCH(Controls!$G$4,'Chart Interactive Data'!$B$37:$B$66,0)))</f>
        <v>60</v>
      </c>
      <c r="V23" s="153">
        <f>IF($F$4=1,"-",INDEX('Chart Interactive Data'!I37:I66,MATCH(Controls!$G$4,'Chart Interactive Data'!$B$37:$B$66,0)))</f>
        <v>0</v>
      </c>
      <c r="W23" s="153">
        <f>IF($F$4=1,"-",INDEX('Chart Interactive Data'!J37:J66,MATCH(Controls!$G$4,'Chart Interactive Data'!$B$37:$B$66,0)))</f>
        <v>37.878787878787875</v>
      </c>
      <c r="X23" s="153">
        <f>IF($F$4=1,"-",INDEX('Chart Interactive Data'!K37:K66,MATCH(Controls!$G$4,'Chart Interactive Data'!$B$37:$B$66,0)))</f>
        <v>59.677419354838712</v>
      </c>
      <c r="Y23" s="154">
        <f>IF($F$4=1,"-",INDEX('Chart Interactive Data'!L37:L66,MATCH(Controls!$G$4,'Chart Interactive Data'!$B$37:$B$66,0)))</f>
        <v>41.304347826086953</v>
      </c>
      <c r="AA23" s="145"/>
      <c r="AB23" s="145"/>
      <c r="AC23" s="145"/>
      <c r="AD23" s="145"/>
      <c r="AE23" s="145"/>
      <c r="AF23" s="145"/>
      <c r="AG23" s="145"/>
      <c r="AH23" s="145"/>
      <c r="AI23" s="145"/>
      <c r="AJ23" s="145"/>
    </row>
    <row r="24" spans="2:36" ht="15" customHeight="1" x14ac:dyDescent="0.15">
      <c r="B24" s="89" t="s">
        <v>162</v>
      </c>
      <c r="C24" s="5"/>
      <c r="D24" s="44"/>
      <c r="F24" s="15">
        <v>12</v>
      </c>
      <c r="G24" s="16">
        <v>4</v>
      </c>
      <c r="H24" s="44" t="s">
        <v>69</v>
      </c>
      <c r="I24" s="5"/>
      <c r="J24" s="145"/>
      <c r="K24" s="145"/>
      <c r="M24" s="28"/>
      <c r="N24" s="3"/>
      <c r="O24" s="3" t="s">
        <v>13</v>
      </c>
      <c r="P24" s="153">
        <f>IF($F$4=1,"-",INDEX('Chart Interactive Data'!C37:C66,MATCH(Controls!$O$22,'Chart Interactive Data'!$B$37:$B$66,0)))</f>
        <v>48.342081679682494</v>
      </c>
      <c r="Q24" s="153">
        <f>IF($F$4=1,"-",INDEX('Chart Interactive Data'!D37:D66,MATCH(Controls!$O$22,'Chart Interactive Data'!$B$37:$B$66,0)))</f>
        <v>46.25110261687739</v>
      </c>
      <c r="R24" s="153">
        <f>IF($F$4=1,"-",INDEX('Chart Interactive Data'!E37:E66,MATCH(Controls!$O$22,'Chart Interactive Data'!$B$37:$B$66,0)))</f>
        <v>49.81938118423119</v>
      </c>
      <c r="S24" s="153">
        <f>IF($F$4=1,"-",INDEX('Chart Interactive Data'!F37:F66,MATCH(Controls!$O$22,'Chart Interactive Data'!$B$37:$B$66,0)))</f>
        <v>45.158540743266279</v>
      </c>
      <c r="T24" s="153">
        <f>IF($F$4=1,"-",INDEX('Chart Interactive Data'!G37:G66,MATCH(Controls!$O$22,'Chart Interactive Data'!$B$37:$B$66,0)))</f>
        <v>40.546369518332135</v>
      </c>
      <c r="U24" s="153">
        <f>IF($F$4=1,"-",INDEX('Chart Interactive Data'!H37:H66,MATCH(Controls!$O$22,'Chart Interactive Data'!$B$37:$B$66,0)))</f>
        <v>43.829923273657286</v>
      </c>
      <c r="V24" s="153">
        <f>IF($F$4=1,"-",INDEX('Chart Interactive Data'!I37:I66,MATCH(Controls!$O$22,'Chart Interactive Data'!$B$37:$B$66,0)))</f>
        <v>41.12952731737262</v>
      </c>
      <c r="W24" s="153">
        <f>IF($F$4=1,"-",INDEX('Chart Interactive Data'!J37:J66,MATCH(Controls!$O$22,'Chart Interactive Data'!$B$37:$B$66,0)))</f>
        <v>40.490162236796685</v>
      </c>
      <c r="X24" s="153">
        <f>IF($F$4=1,"-",INDEX('Chart Interactive Data'!K37:K66,MATCH(Controls!$O$22,'Chart Interactive Data'!$B$37:$B$66,0)))</f>
        <v>39.433040078201373</v>
      </c>
      <c r="Y24" s="154">
        <f>IF($F$4=1,"-",INDEX('Chart Interactive Data'!L37:L66,MATCH(Controls!$O$22,'Chart Interactive Data'!$B$37:$B$66,0)))</f>
        <v>40.978110826267006</v>
      </c>
      <c r="AA24" s="145"/>
      <c r="AB24" s="145"/>
      <c r="AC24" s="145"/>
      <c r="AD24" s="145"/>
      <c r="AE24" s="145"/>
      <c r="AF24" s="145"/>
      <c r="AG24" s="145"/>
      <c r="AH24" s="145"/>
      <c r="AI24" s="145"/>
      <c r="AJ24" s="145"/>
    </row>
    <row r="25" spans="2:36" ht="15" customHeight="1" x14ac:dyDescent="0.15">
      <c r="B25" s="13"/>
      <c r="C25" s="5"/>
      <c r="D25" s="44"/>
      <c r="F25" s="15">
        <v>13</v>
      </c>
      <c r="G25" s="16">
        <v>4</v>
      </c>
      <c r="H25" s="44" t="s">
        <v>92</v>
      </c>
      <c r="I25" s="5"/>
      <c r="J25" s="145"/>
      <c r="K25" s="145"/>
      <c r="M25" s="41">
        <v>3</v>
      </c>
      <c r="N25" s="4" t="s">
        <v>4</v>
      </c>
      <c r="O25" s="4" t="s">
        <v>16</v>
      </c>
      <c r="P25" s="33" t="str">
        <f>IF($F$4=1,"-",INDEX('Chart Interactive Data'!C68:C97,MATCH(Controls!$G$4,'Chart Interactive Data'!$B$68:$B$97,0)))</f>
        <v>-</v>
      </c>
      <c r="Q25" s="33" t="str">
        <f>IF($F$4=1,"-",INDEX('Chart Interactive Data'!D68:D97,MATCH(Controls!$G$4,'Chart Interactive Data'!$B$68:$B$97,0)))</f>
        <v>-</v>
      </c>
      <c r="R25" s="33" t="str">
        <f>IF($F$4=1,"-",INDEX('Chart Interactive Data'!E68:E97,MATCH(Controls!$G$4,'Chart Interactive Data'!$B$68:$B$97,0)))</f>
        <v>-</v>
      </c>
      <c r="S25" s="33" t="str">
        <f>IF($F$4=1,"-",INDEX('Chart Interactive Data'!F68:F97,MATCH(Controls!$G$4,'Chart Interactive Data'!$B$68:$B$97,0)))</f>
        <v>-</v>
      </c>
      <c r="T25" s="33" t="str">
        <f>IF($F$4=1,"-",INDEX('Chart Interactive Data'!G68:G97,MATCH(Controls!$G$4,'Chart Interactive Data'!$B$68:$B$97,0)))</f>
        <v>-</v>
      </c>
      <c r="U25" s="33" t="str">
        <f>IF($F$4=1,"-",INDEX('Chart Interactive Data'!H68:H97,MATCH(Controls!$G$4,'Chart Interactive Data'!$B$68:$B$97,0)))</f>
        <v>-</v>
      </c>
      <c r="V25" s="33" t="str">
        <f>IF($F$4=1,"-",INDEX('Chart Interactive Data'!I68:I97,MATCH(Controls!$G$4,'Chart Interactive Data'!$B$68:$B$97,0)))</f>
        <v>-</v>
      </c>
      <c r="W25" s="147">
        <f>IF($F$4=1,"-",INDEX('Chart Interactive Data'!J68:J97,MATCH(Controls!$G$4,'Chart Interactive Data'!$B$68:$B$97,0)))</f>
        <v>262.85143902844783</v>
      </c>
      <c r="X25" s="147">
        <f>IF($F$4=1,"-",INDEX('Chart Interactive Data'!K68:K97,MATCH(Controls!$G$4,'Chart Interactive Data'!$B$68:$B$97,0)))</f>
        <v>237.3597788977402</v>
      </c>
      <c r="Y25" s="148">
        <f>IF($F$4=1,"-",INDEX('Chart Interactive Data'!L68:L97,MATCH(Controls!$G$4,'Chart Interactive Data'!$B$68:$B$97,0)))</f>
        <v>204.63197969543145</v>
      </c>
      <c r="AA25" s="145"/>
      <c r="AB25" s="145"/>
      <c r="AC25" s="145"/>
      <c r="AD25" s="145"/>
      <c r="AE25" s="145"/>
      <c r="AF25" s="145"/>
      <c r="AG25" s="145"/>
      <c r="AH25" s="145"/>
      <c r="AI25" s="145"/>
      <c r="AJ25" s="145"/>
    </row>
    <row r="26" spans="2:36" ht="15" customHeight="1" x14ac:dyDescent="0.15">
      <c r="B26" s="89" t="s">
        <v>164</v>
      </c>
      <c r="C26" s="5"/>
      <c r="D26" s="44"/>
      <c r="F26" s="15">
        <v>14</v>
      </c>
      <c r="G26" s="16">
        <v>4</v>
      </c>
      <c r="H26" s="44" t="s">
        <v>71</v>
      </c>
      <c r="I26" s="5"/>
      <c r="J26" s="145"/>
      <c r="K26" s="145"/>
      <c r="M26" s="39"/>
      <c r="N26" s="4"/>
      <c r="O26" s="4" t="s">
        <v>13</v>
      </c>
      <c r="P26" s="33" t="str">
        <f>IF($F$4=1,"-",INDEX('Chart Interactive Data'!C68:C97,MATCH(Controls!$O$22,'Chart Interactive Data'!$B$68:$B$97,0)))</f>
        <v>-</v>
      </c>
      <c r="Q26" s="33" t="str">
        <f>IF($F$4=1,"-",INDEX('Chart Interactive Data'!D68:D97,MATCH(Controls!$O$22,'Chart Interactive Data'!$B$68:$B$97,0)))</f>
        <v>-</v>
      </c>
      <c r="R26" s="33" t="str">
        <f>IF($F$4=1,"-",INDEX('Chart Interactive Data'!E68:E97,MATCH(Controls!$O$22,'Chart Interactive Data'!$B$68:$B$97,0)))</f>
        <v>-</v>
      </c>
      <c r="S26" s="33" t="str">
        <f>IF($F$4=1,"-",INDEX('Chart Interactive Data'!F68:F97,MATCH(Controls!$O$22,'Chart Interactive Data'!$B$68:$B$97,0)))</f>
        <v>-</v>
      </c>
      <c r="T26" s="33" t="str">
        <f>IF($F$4=1,"-",INDEX('Chart Interactive Data'!G68:G97,MATCH(Controls!$O$22,'Chart Interactive Data'!$B$68:$B$97,0)))</f>
        <v>-</v>
      </c>
      <c r="U26" s="33" t="str">
        <f>IF($F$4=1,"-",INDEX('Chart Interactive Data'!H68:H97,MATCH(Controls!$O$22,'Chart Interactive Data'!$B$68:$B$97,0)))</f>
        <v>-</v>
      </c>
      <c r="V26" s="33" t="str">
        <f>IF($F$4=1,"-",INDEX('Chart Interactive Data'!I68:I97,MATCH(Controls!$O$22,'Chart Interactive Data'!$B$68:$B$97,0)))</f>
        <v>-</v>
      </c>
      <c r="W26" s="147">
        <f>IF($F$4=1,"-",INDEX('Chart Interactive Data'!J68:J97,MATCH(Controls!$O$22,'Chart Interactive Data'!$B$68:$B$97,0)))</f>
        <v>289.74430737654916</v>
      </c>
      <c r="X26" s="147">
        <f>IF($F$4=1,"-",INDEX('Chart Interactive Data'!K68:K97,MATCH(Controls!$O$22,'Chart Interactive Data'!$B$68:$B$97,0)))</f>
        <v>283.61927310634837</v>
      </c>
      <c r="Y26" s="156">
        <f>IF($F$4=1,"-",INDEX('Chart Interactive Data'!L68:L97,MATCH(Controls!$O$22,'Chart Interactive Data'!$B$68:$B$97,0)))</f>
        <v>283.48373203895756</v>
      </c>
      <c r="AA26" s="145"/>
      <c r="AB26" s="145"/>
      <c r="AC26" s="145"/>
      <c r="AD26" s="145"/>
      <c r="AE26" s="145"/>
      <c r="AF26" s="145"/>
      <c r="AG26" s="145"/>
      <c r="AH26" s="145"/>
      <c r="AI26" s="145"/>
      <c r="AJ26" s="145"/>
    </row>
    <row r="27" spans="2:36" ht="15" customHeight="1" x14ac:dyDescent="0.15">
      <c r="B27" s="89" t="s">
        <v>165</v>
      </c>
      <c r="C27" s="5"/>
      <c r="D27" s="44"/>
      <c r="F27" s="15">
        <v>15</v>
      </c>
      <c r="G27" s="16">
        <v>5</v>
      </c>
      <c r="H27" s="44" t="s">
        <v>72</v>
      </c>
      <c r="I27" s="5"/>
      <c r="J27" s="145"/>
      <c r="K27" s="145"/>
      <c r="M27" s="38">
        <v>4</v>
      </c>
      <c r="N27" s="3" t="s">
        <v>5</v>
      </c>
      <c r="O27" s="3" t="s">
        <v>16</v>
      </c>
      <c r="P27" s="14" t="str">
        <f>IF($F$4=1,"-",INDEX('Chart Interactive Data'!C99:C128,MATCH(Controls!$G$4,'Chart Interactive Data'!$B$99:$B$128,0)))</f>
        <v>-</v>
      </c>
      <c r="Q27" s="14" t="str">
        <f>IF($F$4=1,"-",INDEX('Chart Interactive Data'!D99:D128,MATCH(Controls!$G$4,'Chart Interactive Data'!$B$99:$B$128,0)))</f>
        <v>-</v>
      </c>
      <c r="R27" s="14" t="str">
        <f>IF($F$4=1,"-",INDEX('Chart Interactive Data'!E99:E128,MATCH(Controls!$G$4,'Chart Interactive Data'!$B$99:$B$128,0)))</f>
        <v>-</v>
      </c>
      <c r="S27" s="14" t="str">
        <f>IF($F$4=1,"-",INDEX('Chart Interactive Data'!F99:F128,MATCH(Controls!$G$4,'Chart Interactive Data'!$B$99:$B$128,0)))</f>
        <v>-</v>
      </c>
      <c r="T27" s="14" t="str">
        <f>IF($F$4=1,"-",INDEX('Chart Interactive Data'!G99:G128,MATCH(Controls!$G$4,'Chart Interactive Data'!$B$99:$B$128,0)))</f>
        <v>-</v>
      </c>
      <c r="U27" s="14" t="str">
        <f>IF($F$4=1,"-",INDEX('Chart Interactive Data'!H99:H128,MATCH(Controls!$G$4,'Chart Interactive Data'!$B$99:$B$128,0)))</f>
        <v>-</v>
      </c>
      <c r="V27" s="14" t="str">
        <f>IF($F$4=1,"-",INDEX('Chart Interactive Data'!I99:I128,MATCH(Controls!$G$4,'Chart Interactive Data'!$B$99:$B$128,0)))</f>
        <v>-</v>
      </c>
      <c r="W27" s="153">
        <f>IF($F$4=1,"-",INDEX('Chart Interactive Data'!J99:J128,MATCH(Controls!$G$4,'Chart Interactive Data'!$B$99:$B$128,0)))</f>
        <v>26.153846153846157</v>
      </c>
      <c r="X27" s="153">
        <f>IF($F$4=1,"-",INDEX('Chart Interactive Data'!K99:K128,MATCH(Controls!$G$4,'Chart Interactive Data'!$B$99:$B$128,0)))</f>
        <v>26.521739130434799</v>
      </c>
      <c r="Y27" s="154">
        <f>IF($F$4=1,"-",INDEX('Chart Interactive Data'!L99:L128,MATCH(Controls!$G$4,'Chart Interactive Data'!$B$99:$B$128,0)))</f>
        <v>32.377049180327901</v>
      </c>
      <c r="AA27" s="145"/>
      <c r="AB27" s="145"/>
      <c r="AC27" s="145"/>
      <c r="AD27" s="145"/>
      <c r="AE27" s="145"/>
      <c r="AF27" s="145"/>
      <c r="AG27" s="145"/>
      <c r="AH27" s="145"/>
      <c r="AI27" s="145"/>
      <c r="AJ27" s="145"/>
    </row>
    <row r="28" spans="2:36" ht="15" customHeight="1" x14ac:dyDescent="0.15">
      <c r="B28" s="89" t="s">
        <v>166</v>
      </c>
      <c r="C28" s="5"/>
      <c r="D28" s="44"/>
      <c r="F28" s="15">
        <v>16</v>
      </c>
      <c r="G28" s="16">
        <v>5</v>
      </c>
      <c r="H28" s="44" t="s">
        <v>73</v>
      </c>
      <c r="I28" s="5"/>
      <c r="J28" s="145"/>
      <c r="K28" s="145"/>
      <c r="M28" s="42"/>
      <c r="N28" s="3"/>
      <c r="O28" s="3" t="s">
        <v>13</v>
      </c>
      <c r="P28" s="14" t="str">
        <f>IF($F$4=1,"-",INDEX('Chart Interactive Data'!C99:C128,MATCH(Controls!$O$22,'Chart Interactive Data'!$B$99:$B$128,0)))</f>
        <v>-</v>
      </c>
      <c r="Q28" s="14" t="str">
        <f>IF($F$4=1,"-",INDEX('Chart Interactive Data'!D99:D128,MATCH(Controls!$O$22,'Chart Interactive Data'!$B$99:$B$128,0)))</f>
        <v>-</v>
      </c>
      <c r="R28" s="14" t="str">
        <f>IF($F$4=1,"-",INDEX('Chart Interactive Data'!E99:E128,MATCH(Controls!$O$22,'Chart Interactive Data'!$B$99:$B$128,0)))</f>
        <v>-</v>
      </c>
      <c r="S28" s="14" t="str">
        <f>IF($F$4=1,"-",INDEX('Chart Interactive Data'!F99:F128,MATCH(Controls!$O$22,'Chart Interactive Data'!$B$99:$B$128,0)))</f>
        <v>-</v>
      </c>
      <c r="T28" s="14" t="str">
        <f>IF($F$4=1,"-",INDEX('Chart Interactive Data'!G99:G128,MATCH(Controls!$O$22,'Chart Interactive Data'!$B$99:$B$128,0)))</f>
        <v>-</v>
      </c>
      <c r="U28" s="14" t="str">
        <f>IF($F$4=1,"-",INDEX('Chart Interactive Data'!H99:H128,MATCH(Controls!$O$22,'Chart Interactive Data'!$B$99:$B$128,0)))</f>
        <v>-</v>
      </c>
      <c r="V28" s="14" t="str">
        <f>IF($F$4=1,"-",INDEX('Chart Interactive Data'!I99:I128,MATCH(Controls!$O$22,'Chart Interactive Data'!$B$99:$B$128,0)))</f>
        <v>-</v>
      </c>
      <c r="W28" s="153">
        <f>IF($F$4=1,"-",INDEX('Chart Interactive Data'!J99:J128,MATCH(Controls!$O$22,'Chart Interactive Data'!$B$99:$B$128,0)))</f>
        <v>28.11202251432886</v>
      </c>
      <c r="X28" s="153">
        <f>IF($F$4=1,"-",INDEX('Chart Interactive Data'!K99:K128,MATCH(Controls!$O$22,'Chart Interactive Data'!$B$99:$B$128,0)))</f>
        <v>26.1953621998769</v>
      </c>
      <c r="Y28" s="154">
        <f>IF($F$4=1,"-",INDEX('Chart Interactive Data'!L99:L128,MATCH(Controls!$O$22,'Chart Interactive Data'!$B$99:$B$128,0)))</f>
        <v>26.469725129609699</v>
      </c>
      <c r="AA28" s="145"/>
      <c r="AB28" s="145"/>
      <c r="AC28" s="145"/>
      <c r="AD28" s="145"/>
      <c r="AE28" s="145"/>
      <c r="AF28" s="145"/>
      <c r="AG28" s="145"/>
      <c r="AH28" s="145"/>
      <c r="AI28" s="145"/>
      <c r="AJ28" s="145"/>
    </row>
    <row r="29" spans="2:36" ht="15" customHeight="1" x14ac:dyDescent="0.15">
      <c r="B29" s="13"/>
      <c r="C29" s="5"/>
      <c r="D29" s="44"/>
      <c r="F29" s="15">
        <v>17</v>
      </c>
      <c r="G29" s="16">
        <v>6</v>
      </c>
      <c r="H29" s="44" t="s">
        <v>74</v>
      </c>
      <c r="I29" s="5"/>
      <c r="J29" s="145"/>
      <c r="K29" s="145"/>
      <c r="M29" s="41">
        <v>5</v>
      </c>
      <c r="N29" s="4" t="s">
        <v>6</v>
      </c>
      <c r="O29" s="4" t="s">
        <v>16</v>
      </c>
      <c r="P29" s="147">
        <f>IF($F$4=1,"-",INDEX('Chart Interactive Data'!C130:C159,MATCH(Controls!$G$4,'Chart Interactive Data'!$B$130:$B$159,0)))</f>
        <v>32.200000000000003</v>
      </c>
      <c r="Q29" s="147">
        <f>IF($F$4=1,"-",INDEX('Chart Interactive Data'!D130:D159,MATCH(Controls!$G$4,'Chart Interactive Data'!$B$130:$B$159,0)))</f>
        <v>30.5</v>
      </c>
      <c r="R29" s="147">
        <f>IF($F$4=1,"-",INDEX('Chart Interactive Data'!E130:E159,MATCH(Controls!$G$4,'Chart Interactive Data'!$B$130:$B$159,0)))</f>
        <v>39.4</v>
      </c>
      <c r="S29" s="147">
        <f>IF($F$4=1,"-",INDEX('Chart Interactive Data'!F130:F159,MATCH(Controls!$G$4,'Chart Interactive Data'!$B$130:$B$159,0)))</f>
        <v>36.1</v>
      </c>
      <c r="T29" s="147">
        <f>IF($F$4=1,"-",INDEX('Chart Interactive Data'!G130:G159,MATCH(Controls!$G$4,'Chart Interactive Data'!$B$130:$B$159,0)))</f>
        <v>41.8</v>
      </c>
      <c r="U29" s="147">
        <f>IF($F$4=1,"-",INDEX('Chart Interactive Data'!H130:H159,MATCH(Controls!$G$4,'Chart Interactive Data'!$B$130:$B$159,0)))</f>
        <v>49.2</v>
      </c>
      <c r="V29" s="147">
        <f>IF($F$4=1,"-",INDEX('Chart Interactive Data'!I130:I159,MATCH(Controls!$G$4,'Chart Interactive Data'!$B$130:$B$159,0)))</f>
        <v>35.4</v>
      </c>
      <c r="W29" s="147">
        <f>IF($F$4=1,"-",INDEX('Chart Interactive Data'!J130:J159,MATCH(Controls!$G$4,'Chart Interactive Data'!$B$130:$B$159,0)))</f>
        <v>37.799999999999997</v>
      </c>
      <c r="X29" s="147">
        <f>IF($F$4=1,"-",INDEX('Chart Interactive Data'!K130:K159,MATCH(Controls!$G$4,'Chart Interactive Data'!$B$130:$B$159,0)))</f>
        <v>37.800687285223397</v>
      </c>
      <c r="Y29" s="148">
        <f>IF($F$4=1,"-",INDEX('Chart Interactive Data'!L130:L159,MATCH(Controls!$G$4,'Chart Interactive Data'!$B$130:$B$159,0)))</f>
        <v>23.2</v>
      </c>
      <c r="AA29" s="145"/>
      <c r="AB29" s="145"/>
      <c r="AC29" s="145"/>
      <c r="AD29" s="145"/>
      <c r="AE29" s="145"/>
      <c r="AF29" s="145"/>
      <c r="AG29" s="145"/>
      <c r="AH29" s="145"/>
      <c r="AI29" s="145"/>
      <c r="AJ29" s="145"/>
    </row>
    <row r="30" spans="2:36" ht="15" customHeight="1" x14ac:dyDescent="0.15">
      <c r="B30" s="13" t="s">
        <v>167</v>
      </c>
      <c r="C30" s="5"/>
      <c r="D30" s="44"/>
      <c r="F30" s="15">
        <v>18</v>
      </c>
      <c r="G30" s="16">
        <v>6</v>
      </c>
      <c r="H30" s="44" t="s">
        <v>93</v>
      </c>
      <c r="I30" s="5"/>
      <c r="J30" s="145"/>
      <c r="K30" s="145"/>
      <c r="M30" s="39"/>
      <c r="N30" s="4"/>
      <c r="O30" s="4" t="s">
        <v>13</v>
      </c>
      <c r="P30" s="147">
        <f>IF($F$4=1,"-",INDEX('Chart Interactive Data'!C130:C159,MATCH(Controls!$O$22,'Chart Interactive Data'!$B$130:$B$159,0)))</f>
        <v>45.5</v>
      </c>
      <c r="Q30" s="147">
        <f>IF($F$4=1,"-",INDEX('Chart Interactive Data'!D130:D159,MATCH(Controls!$O$22,'Chart Interactive Data'!$B$130:$B$159,0)))</f>
        <v>44</v>
      </c>
      <c r="R30" s="147">
        <f>IF($F$4=1,"-",INDEX('Chart Interactive Data'!E130:E159,MATCH(Controls!$O$22,'Chart Interactive Data'!$B$130:$B$159,0)))</f>
        <v>45.1</v>
      </c>
      <c r="S30" s="147">
        <f>IF($F$4=1,"-",INDEX('Chart Interactive Data'!F130:F159,MATCH(Controls!$O$22,'Chart Interactive Data'!$B$130:$B$159,0)))</f>
        <v>44.7</v>
      </c>
      <c r="T30" s="147">
        <f>IF($F$4=1,"-",INDEX('Chart Interactive Data'!G130:G159,MATCH(Controls!$O$22,'Chart Interactive Data'!$B$130:$B$159,0)))</f>
        <v>43.7</v>
      </c>
      <c r="U30" s="147">
        <f>IF($F$4=1,"-",INDEX('Chart Interactive Data'!H130:H159,MATCH(Controls!$O$22,'Chart Interactive Data'!$B$130:$B$159,0)))</f>
        <v>39.299999999999997</v>
      </c>
      <c r="V30" s="147">
        <f>IF($F$4=1,"-",INDEX('Chart Interactive Data'!I130:I159,MATCH(Controls!$O$22,'Chart Interactive Data'!$B$130:$B$159,0)))</f>
        <v>36.9</v>
      </c>
      <c r="W30" s="147">
        <f>IF($F$4=1,"-",INDEX('Chart Interactive Data'!J130:J159,MATCH(Controls!$O$22,'Chart Interactive Data'!$B$130:$B$159,0)))</f>
        <v>34.200000000000003</v>
      </c>
      <c r="X30" s="147">
        <f>IF($F$4=1,"-",INDEX('Chart Interactive Data'!K130:K159,MATCH(Controls!$O$22,'Chart Interactive Data'!$B$130:$B$159,0)))</f>
        <v>30.823239656661801</v>
      </c>
      <c r="Y30" s="148">
        <f>IF($F$4=1,"-",INDEX('Chart Interactive Data'!L130:L159,MATCH(Controls!$O$22,'Chart Interactive Data'!$B$130:$B$159,0)))</f>
        <v>27.276759314015372</v>
      </c>
      <c r="AA30" s="145"/>
      <c r="AB30" s="145"/>
      <c r="AC30" s="145"/>
      <c r="AD30" s="145"/>
      <c r="AE30" s="145"/>
      <c r="AF30" s="145"/>
      <c r="AG30" s="145"/>
      <c r="AH30" s="145"/>
      <c r="AI30" s="145"/>
      <c r="AJ30" s="145"/>
    </row>
    <row r="31" spans="2:36" ht="15" customHeight="1" x14ac:dyDescent="0.15">
      <c r="B31" s="13" t="s">
        <v>182</v>
      </c>
      <c r="C31" s="5"/>
      <c r="D31" s="44"/>
      <c r="F31" s="15">
        <v>19</v>
      </c>
      <c r="G31" s="16">
        <v>7</v>
      </c>
      <c r="H31" s="44" t="s">
        <v>14</v>
      </c>
      <c r="I31" s="5"/>
      <c r="J31" s="145"/>
      <c r="K31" s="145"/>
      <c r="M31" s="40">
        <v>6</v>
      </c>
      <c r="N31" s="3" t="s">
        <v>113</v>
      </c>
      <c r="O31" s="3" t="s">
        <v>16</v>
      </c>
      <c r="P31" s="153">
        <f>IF($F$4=1,"-",INDEX('Chart Interactive Data'!C161:C190,MATCH(Controls!$G$4,'Chart Interactive Data'!$B$161:$B$190,0)))</f>
        <v>30.552861299709022</v>
      </c>
      <c r="Q31" s="153">
        <f>IF($F$4=1,"-",INDEX('Chart Interactive Data'!D161:D190,MATCH(Controls!$G$4,'Chart Interactive Data'!$B$161:$B$190,0)))</f>
        <v>26.266416510318951</v>
      </c>
      <c r="R31" s="153">
        <f>IF($F$4=1,"-",INDEX('Chart Interactive Data'!E161:E190,MATCH(Controls!$G$4,'Chart Interactive Data'!$B$161:$B$190,0)))</f>
        <v>28.71467639015497</v>
      </c>
      <c r="S31" s="153">
        <f>IF($F$4=1,"-",INDEX('Chart Interactive Data'!F161:F190,MATCH(Controls!$G$4,'Chart Interactive Data'!$B$161:$B$190,0)))</f>
        <v>31.41831238779174</v>
      </c>
      <c r="T31" s="153">
        <f>IF($F$4=1,"-",INDEX('Chart Interactive Data'!G161:G190,MATCH(Controls!$G$4,'Chart Interactive Data'!$B$161:$B$190,0)))</f>
        <v>27.643064985451019</v>
      </c>
      <c r="U31" s="153">
        <f>IF($F$4=1,"-",INDEX('Chart Interactive Data'!H161:H190,MATCH(Controls!$G$4,'Chart Interactive Data'!$B$161:$B$190,0)))</f>
        <v>33.231083844580773</v>
      </c>
      <c r="V31" s="153">
        <f>IF($F$4=1,"-",INDEX('Chart Interactive Data'!I161:I190,MATCH(Controls!$G$4,'Chart Interactive Data'!$B$161:$B$190,0)))</f>
        <v>28.76931273308471</v>
      </c>
      <c r="W31" s="153">
        <f>IF($F$4=1,"-",INDEX('Chart Interactive Data'!J161:J190,MATCH(Controls!$G$4,'Chart Interactive Data'!$B$161:$B$190,0)))</f>
        <v>27.192008879023309</v>
      </c>
      <c r="X31" s="153">
        <f>IF($F$4=1,"-",INDEX('Chart Interactive Data'!K161:K190,MATCH(Controls!$G$4,'Chart Interactive Data'!$B$161:$B$190,0)))</f>
        <v>28.254847645429361</v>
      </c>
      <c r="Y31" s="154">
        <f>IF($F$4=1,"-",INDEX('Chart Interactive Data'!L161:L190,MATCH(Controls!$G$4,'Chart Interactive Data'!$B$161:$B$190,0)))</f>
        <v>19.955654101995563</v>
      </c>
      <c r="AA31" s="145"/>
      <c r="AB31" s="145"/>
      <c r="AC31" s="145"/>
      <c r="AD31" s="145"/>
      <c r="AE31" s="145"/>
      <c r="AF31" s="145"/>
      <c r="AG31" s="145"/>
      <c r="AH31" s="145"/>
      <c r="AI31" s="145"/>
      <c r="AJ31" s="145"/>
    </row>
    <row r="32" spans="2:36" ht="15" customHeight="1" x14ac:dyDescent="0.15">
      <c r="B32" s="13" t="s">
        <v>168</v>
      </c>
      <c r="C32" s="5"/>
      <c r="D32" s="44"/>
      <c r="F32" s="15">
        <v>20</v>
      </c>
      <c r="G32" s="16">
        <v>7</v>
      </c>
      <c r="H32" s="44" t="s">
        <v>76</v>
      </c>
      <c r="I32" s="5"/>
      <c r="J32" s="145"/>
      <c r="K32" s="145"/>
      <c r="M32" s="28"/>
      <c r="N32" s="3"/>
      <c r="O32" s="3" t="s">
        <v>13</v>
      </c>
      <c r="P32" s="153">
        <f>IF($F$4=1,"-",INDEX('Chart Interactive Data'!C161:C190,MATCH(Controls!$O$22,'Chart Interactive Data'!$B$161:$B$190,0)))</f>
        <v>32.405470972059561</v>
      </c>
      <c r="Q32" s="153">
        <f>IF($F$4=1,"-",INDEX('Chart Interactive Data'!D161:D190,MATCH(Controls!$O$22,'Chart Interactive Data'!$B$161:$B$190,0)))</f>
        <v>31.802957695676813</v>
      </c>
      <c r="R32" s="153">
        <f>IF($F$4=1,"-",INDEX('Chart Interactive Data'!E161:E190,MATCH(Controls!$O$22,'Chart Interactive Data'!$B$161:$B$190,0)))</f>
        <v>30.635550637986867</v>
      </c>
      <c r="S32" s="153">
        <f>IF($F$4=1,"-",INDEX('Chart Interactive Data'!F161:F190,MATCH(Controls!$O$22,'Chart Interactive Data'!$B$161:$B$190,0)))</f>
        <v>31.091376961501592</v>
      </c>
      <c r="T32" s="153">
        <f>IF($F$4=1,"-",INDEX('Chart Interactive Data'!G161:G190,MATCH(Controls!$O$22,'Chart Interactive Data'!$B$161:$B$190,0)))</f>
        <v>28.894978641089708</v>
      </c>
      <c r="U32" s="153">
        <f>IF($F$4=1,"-",INDEX('Chart Interactive Data'!H161:H190,MATCH(Controls!$O$22,'Chart Interactive Data'!$B$161:$B$190,0)))</f>
        <v>27.851189266111</v>
      </c>
      <c r="V32" s="153">
        <f>IF($F$4=1,"-",INDEX('Chart Interactive Data'!I161:I190,MATCH(Controls!$O$22,'Chart Interactive Data'!$B$161:$B$190,0)))</f>
        <v>24.889735572443211</v>
      </c>
      <c r="W32" s="153">
        <f>IF($F$4=1,"-",INDEX('Chart Interactive Data'!J161:J190,MATCH(Controls!$O$22,'Chart Interactive Data'!$B$161:$B$190,0)))</f>
        <v>23.431856016584479</v>
      </c>
      <c r="X32" s="153">
        <f>IF($F$4=1,"-",INDEX('Chart Interactive Data'!K161:K190,MATCH(Controls!$O$22,'Chart Interactive Data'!$B$161:$B$190,0)))</f>
        <v>20.563758389261746</v>
      </c>
      <c r="Y32" s="154">
        <f>IF($F$4=1,"-",INDEX('Chart Interactive Data'!L161:L190,MATCH(Controls!$O$22,'Chart Interactive Data'!$B$161:$B$190,0)))</f>
        <v>18.883002014186879</v>
      </c>
      <c r="AA32" s="145"/>
      <c r="AB32" s="145"/>
      <c r="AC32" s="145"/>
      <c r="AD32" s="145"/>
      <c r="AE32" s="145"/>
      <c r="AF32" s="145"/>
      <c r="AG32" s="145"/>
      <c r="AH32" s="145"/>
      <c r="AI32" s="145"/>
      <c r="AJ32" s="145"/>
    </row>
    <row r="33" spans="2:39" ht="15" customHeight="1" x14ac:dyDescent="0.15">
      <c r="B33" s="13" t="s">
        <v>169</v>
      </c>
      <c r="C33" s="5"/>
      <c r="D33" s="44"/>
      <c r="F33" s="15">
        <v>21</v>
      </c>
      <c r="G33" s="16">
        <v>7</v>
      </c>
      <c r="H33" s="44" t="s">
        <v>77</v>
      </c>
      <c r="I33" s="5"/>
      <c r="J33" s="145"/>
      <c r="K33" s="145"/>
      <c r="M33" s="41">
        <v>7</v>
      </c>
      <c r="N33" s="4" t="s">
        <v>7</v>
      </c>
      <c r="O33" s="4" t="s">
        <v>16</v>
      </c>
      <c r="P33" s="33" t="str">
        <f>IF($F$4=1,"-",INDEX('Chart Interactive Data'!C192:C221,MATCH(Controls!$G$4,'Chart Interactive Data'!$B$192:$B$221,0)))</f>
        <v>-</v>
      </c>
      <c r="Q33" s="33" t="str">
        <f>IF($F$4=1,"-",INDEX('Chart Interactive Data'!D192:D221,MATCH(Controls!$G$4,'Chart Interactive Data'!$B$192:$B$221,0)))</f>
        <v>-</v>
      </c>
      <c r="R33" s="33" t="str">
        <f>IF($F$4=1,"-",INDEX('Chart Interactive Data'!E192:E221,MATCH(Controls!$G$4,'Chart Interactive Data'!$B$192:$B$221,0)))</f>
        <v>-</v>
      </c>
      <c r="S33" s="33" t="str">
        <f>IF($F$4=1,"-",INDEX('Chart Interactive Data'!F192:F221,MATCH(Controls!$G$4,'Chart Interactive Data'!$B$192:$B$221,0)))</f>
        <v>-</v>
      </c>
      <c r="T33" s="33" t="str">
        <f>IF($F$4=1,"-",INDEX('Chart Interactive Data'!G192:G221,MATCH(Controls!$G$4,'Chart Interactive Data'!$B$192:$B$221,0)))</f>
        <v>-</v>
      </c>
      <c r="U33" s="36">
        <f>IF($F$4=1,"-",INDEX('Chart Interactive Data'!H192:H221,MATCH(Controls!$G$4,'Chart Interactive Data'!$B$192:$B$221,0)))</f>
        <v>83.050847457627114</v>
      </c>
      <c r="V33" s="147">
        <f>IF($F$4=1,"-",INDEX('Chart Interactive Data'!I192:I221,MATCH(Controls!$G$4,'Chart Interactive Data'!$B$192:$B$221,0)))</f>
        <v>82.222222222222214</v>
      </c>
      <c r="W33" s="147">
        <f>IF($F$4=1,"-",INDEX('Chart Interactive Data'!J192:J221,MATCH(Controls!$G$4,'Chart Interactive Data'!$B$192:$B$221,0)))</f>
        <v>83.612903225806463</v>
      </c>
      <c r="X33" s="147">
        <f>IF($F$4=1,"-",INDEX('Chart Interactive Data'!K192:K221,MATCH(Controls!$G$4,'Chart Interactive Data'!$B$192:$B$221,0)))</f>
        <v>88.446726572528888</v>
      </c>
      <c r="Y33" s="83">
        <f>IF($F$4=1,"-",INDEX('Chart Interactive Data'!L192:L221,MATCH(Controls!$G$4,'Chart Interactive Data'!$B$192:$B$221,0)))</f>
        <v>92.154420921544215</v>
      </c>
      <c r="AA33" s="145"/>
      <c r="AB33" s="145"/>
      <c r="AC33" s="145"/>
      <c r="AD33" s="145"/>
      <c r="AE33" s="145"/>
      <c r="AF33" s="145"/>
      <c r="AG33" s="145"/>
      <c r="AH33" s="145"/>
      <c r="AI33" s="145"/>
      <c r="AJ33" s="145"/>
    </row>
    <row r="34" spans="2:39" ht="15" customHeight="1" x14ac:dyDescent="0.15">
      <c r="B34" s="13" t="s">
        <v>170</v>
      </c>
      <c r="C34" s="5"/>
      <c r="D34" s="44"/>
      <c r="F34" s="15">
        <v>22</v>
      </c>
      <c r="G34" s="16">
        <v>7</v>
      </c>
      <c r="H34" s="44" t="s">
        <v>15</v>
      </c>
      <c r="I34" s="5"/>
      <c r="J34" s="145"/>
      <c r="K34" s="145"/>
      <c r="M34" s="39"/>
      <c r="N34" s="4"/>
      <c r="O34" s="4" t="s">
        <v>13</v>
      </c>
      <c r="P34" s="33" t="str">
        <f>IF($F$4=1,"-",INDEX('Chart Interactive Data'!C192:C221,MATCH(Controls!$O$22,'Chart Interactive Data'!$B$192:$B$221,0)))</f>
        <v>-</v>
      </c>
      <c r="Q34" s="33" t="str">
        <f>IF($F$4=1,"-",INDEX('Chart Interactive Data'!D192:D221,MATCH(Controls!$O$22,'Chart Interactive Data'!$B$192:$B$221,0)))</f>
        <v>-</v>
      </c>
      <c r="R34" s="33" t="str">
        <f>IF($F$4=1,"-",INDEX('Chart Interactive Data'!E192:E221,MATCH(Controls!$O$22,'Chart Interactive Data'!$B$192:$B$221,0)))</f>
        <v>-</v>
      </c>
      <c r="S34" s="33" t="str">
        <f>IF($F$4=1,"-",INDEX('Chart Interactive Data'!F192:F221,MATCH(Controls!$O$22,'Chart Interactive Data'!$B$192:$B$221,0)))</f>
        <v>-</v>
      </c>
      <c r="T34" s="33" t="str">
        <f>IF($F$4=1,"-",INDEX('Chart Interactive Data'!G192:G221,MATCH(Controls!$O$22,'Chart Interactive Data'!$B$192:$B$221,0)))</f>
        <v>-</v>
      </c>
      <c r="U34" s="36">
        <f>IF($F$4=1,"-",INDEX('Chart Interactive Data'!H192:H221,MATCH(Controls!$O$22,'Chart Interactive Data'!$B$192:$B$221,0)))</f>
        <v>78.543125279308796</v>
      </c>
      <c r="V34" s="147">
        <f>IF($F$4=1,"-",INDEX('Chart Interactive Data'!I192:I221,MATCH(Controls!$O$22,'Chart Interactive Data'!$B$192:$B$221,0)))</f>
        <v>80.842395202708516</v>
      </c>
      <c r="W34" s="147">
        <f>IF($F$4=1,"-",INDEX('Chart Interactive Data'!J192:J221,MATCH(Controls!$O$22,'Chart Interactive Data'!$B$192:$B$221,0)))</f>
        <v>82.357966680905591</v>
      </c>
      <c r="X34" s="147">
        <f>IF($F$4=1,"-",INDEX('Chart Interactive Data'!K192:K221,MATCH(Controls!$O$22,'Chart Interactive Data'!$B$192:$B$221,0)))</f>
        <v>87.926524112829838</v>
      </c>
      <c r="Y34" s="83">
        <f>IF($F$4=1,"-",INDEX('Chart Interactive Data'!L192:L221,MATCH(Controls!$O$22,'Chart Interactive Data'!$B$192:$B$221,0)))</f>
        <v>86.196587223240726</v>
      </c>
      <c r="AA34" s="145"/>
      <c r="AB34" s="145"/>
      <c r="AC34" s="145"/>
      <c r="AD34" s="145"/>
      <c r="AE34" s="145"/>
      <c r="AF34" s="145"/>
      <c r="AG34" s="145"/>
      <c r="AH34" s="145"/>
      <c r="AI34" s="145"/>
      <c r="AJ34" s="145"/>
    </row>
    <row r="35" spans="2:39" ht="15" customHeight="1" x14ac:dyDescent="0.15">
      <c r="B35" s="13" t="s">
        <v>171</v>
      </c>
      <c r="C35" s="5"/>
      <c r="D35" s="44"/>
      <c r="F35" s="15">
        <v>23</v>
      </c>
      <c r="G35" s="16">
        <v>7</v>
      </c>
      <c r="H35" s="31" t="s">
        <v>78</v>
      </c>
      <c r="I35" s="86"/>
      <c r="J35" s="145"/>
      <c r="K35" s="145"/>
      <c r="M35" s="40">
        <v>8</v>
      </c>
      <c r="N35" s="3" t="s">
        <v>8</v>
      </c>
      <c r="O35" s="3" t="s">
        <v>16</v>
      </c>
      <c r="P35" s="14" t="str">
        <f>IF($F$4=1,"-",INDEX('Chart Interactive Data'!C223:C252,MATCH(Controls!$G$4,'Chart Interactive Data'!$B$223:$B$252,0)))</f>
        <v>-</v>
      </c>
      <c r="Q35" s="14" t="str">
        <f>IF($F$4=1,"-",INDEX('Chart Interactive Data'!D223:D252,MATCH(Controls!$G$4,'Chart Interactive Data'!$B$223:$B$252,0)))</f>
        <v>-</v>
      </c>
      <c r="R35" s="14" t="str">
        <f>IF($F$4=1,"-",INDEX('Chart Interactive Data'!E223:E252,MATCH(Controls!$G$4,'Chart Interactive Data'!$B$223:$B$252,0)))</f>
        <v>-</v>
      </c>
      <c r="S35" s="14" t="str">
        <f>IF($F$4=1,"-",INDEX('Chart Interactive Data'!F223:F252,MATCH(Controls!$G$4,'Chart Interactive Data'!$B$223:$B$252,0)))</f>
        <v>-</v>
      </c>
      <c r="T35" s="14" t="str">
        <f>IF($F$4=1,"-",INDEX('Chart Interactive Data'!G223:G252,MATCH(Controls!$G$4,'Chart Interactive Data'!$B$223:$B$252,0)))</f>
        <v>-</v>
      </c>
      <c r="U35" s="14" t="str">
        <f>IF($F$4=1,"-",INDEX('Chart Interactive Data'!H223:H252,MATCH(Controls!$G$4,'Chart Interactive Data'!$B$223:$B$252,0)))</f>
        <v>-</v>
      </c>
      <c r="V35" s="14" t="str">
        <f>IF($F$4=1,"-",INDEX('Chart Interactive Data'!I223:I252,MATCH(Controls!$G$4,'Chart Interactive Data'!$B$223:$B$252,0)))</f>
        <v>-</v>
      </c>
      <c r="W35" s="14" t="str">
        <f>IF($F$4=1,"-",INDEX('Chart Interactive Data'!J223:J252,MATCH(Controls!$G$4,'Chart Interactive Data'!$B$223:$B$252,0)))</f>
        <v>-</v>
      </c>
      <c r="X35" s="153">
        <f>IF($F$4=1,"-",INDEX('Chart Interactive Data'!K223:K252,MATCH(Controls!$G$4,'Chart Interactive Data'!$B$223:$B$252,0)))</f>
        <v>1.4299583333333334</v>
      </c>
      <c r="Y35" s="154">
        <f>IF($F$4=1,"-",INDEX('Chart Interactive Data'!L223:L252,MATCH(Controls!$G$4,'Chart Interactive Data'!$B$223:$B$252,0)))</f>
        <v>1.6592822666666667</v>
      </c>
      <c r="AA35" s="145"/>
      <c r="AB35" s="145"/>
      <c r="AC35" s="145"/>
      <c r="AD35" s="145"/>
      <c r="AE35" s="145"/>
      <c r="AF35" s="145"/>
      <c r="AG35" s="145"/>
      <c r="AH35" s="145"/>
      <c r="AI35" s="145"/>
      <c r="AJ35" s="145"/>
    </row>
    <row r="36" spans="2:39" ht="15" customHeight="1" thickBot="1" x14ac:dyDescent="0.2">
      <c r="B36" s="22"/>
      <c r="C36" s="23"/>
      <c r="D36" s="30"/>
      <c r="F36" s="22"/>
      <c r="G36" s="23"/>
      <c r="H36" s="30"/>
      <c r="I36" s="5"/>
      <c r="J36" s="145"/>
      <c r="K36" s="145"/>
      <c r="M36" s="43"/>
      <c r="N36" s="3"/>
      <c r="O36" s="3" t="s">
        <v>13</v>
      </c>
      <c r="P36" s="14" t="str">
        <f>IF($F$4=1,"-",INDEX('Chart Interactive Data'!C223:C252,MATCH(Controls!$O$22,'Chart Interactive Data'!$B$223:$B$252,0)))</f>
        <v>-</v>
      </c>
      <c r="Q36" s="14" t="str">
        <f>IF($F$4=1,"-",INDEX('Chart Interactive Data'!D223:D252,MATCH(Controls!$O$22,'Chart Interactive Data'!$B$223:$B$252,0)))</f>
        <v>-</v>
      </c>
      <c r="R36" s="14" t="str">
        <f>IF($F$4=1,"-",INDEX('Chart Interactive Data'!E223:E252,MATCH(Controls!$O$22,'Chart Interactive Data'!$B$223:$B$252,0)))</f>
        <v>-</v>
      </c>
      <c r="S36" s="14" t="str">
        <f>IF($F$4=1,"-",INDEX('Chart Interactive Data'!F223:F252,MATCH(Controls!$O$22,'Chart Interactive Data'!$B$223:$B$252,0)))</f>
        <v>-</v>
      </c>
      <c r="T36" s="14" t="str">
        <f>IF($F$4=1,"-",INDEX('Chart Interactive Data'!G223:G252,MATCH(Controls!$O$22,'Chart Interactive Data'!$B$223:$B$252,0)))</f>
        <v>-</v>
      </c>
      <c r="U36" s="14" t="str">
        <f>IF($F$4=1,"-",INDEX('Chart Interactive Data'!H223:H252,MATCH(Controls!$O$22,'Chart Interactive Data'!$B$223:$B$252,0)))</f>
        <v>-</v>
      </c>
      <c r="V36" s="14" t="str">
        <f>IF($F$4=1,"-",INDEX('Chart Interactive Data'!I223:I252,MATCH(Controls!$O$22,'Chart Interactive Data'!$B$223:$B$252,0)))</f>
        <v>-</v>
      </c>
      <c r="W36" s="14" t="str">
        <f>IF($F$4=1,"-",INDEX('Chart Interactive Data'!J223:J252,MATCH(Controls!$O$22,'Chart Interactive Data'!$B$223:$B$252,0)))</f>
        <v>-</v>
      </c>
      <c r="X36" s="153">
        <f>IF($F$4=1,"-",INDEX('Chart Interactive Data'!K223:K252,MATCH(Controls!$O$22,'Chart Interactive Data'!$B$223:$B$252,0)))</f>
        <v>1.9771104177500431</v>
      </c>
      <c r="Y36" s="154">
        <f>IF($F$4=1,"-",INDEX('Chart Interactive Data'!L223:L252,MATCH(Controls!$O$22,'Chart Interactive Data'!$B$223:$B$252,0)))</f>
        <v>1.5926115822996563</v>
      </c>
      <c r="Z36" s="145"/>
      <c r="AA36" s="145"/>
      <c r="AB36" s="145"/>
      <c r="AC36" s="145"/>
      <c r="AD36" s="145"/>
      <c r="AE36" s="145"/>
      <c r="AF36" s="145"/>
      <c r="AG36" s="145"/>
      <c r="AH36" s="145"/>
      <c r="AI36" s="145"/>
      <c r="AJ36" s="145"/>
      <c r="AK36" s="145"/>
      <c r="AL36" s="145"/>
      <c r="AM36" s="145"/>
    </row>
    <row r="37" spans="2:39" ht="15" customHeight="1" x14ac:dyDescent="0.15">
      <c r="B37" s="5"/>
      <c r="C37" s="5"/>
      <c r="D37" s="5"/>
      <c r="J37" s="145"/>
      <c r="K37" s="145"/>
      <c r="M37" s="41">
        <v>9</v>
      </c>
      <c r="N37" s="4" t="s">
        <v>26</v>
      </c>
      <c r="O37" s="4" t="s">
        <v>16</v>
      </c>
      <c r="P37" s="36">
        <f>IF($F$4=1,"-",INDEX('Chart Interactive Data'!C254:C283,MATCH(Controls!$G$4,'Chart Interactive Data'!$B$254:$B$283,0)))</f>
        <v>174.11491584445733</v>
      </c>
      <c r="Q37" s="147">
        <f>IF($F$4=1,"-",INDEX('Chart Interactive Data'!D254:D283,MATCH(Controls!$G$4,'Chart Interactive Data'!$B$254:$B$283,0)))</f>
        <v>270.73732718894007</v>
      </c>
      <c r="R37" s="147">
        <f>IF($F$4=1,"-",INDEX('Chart Interactive Data'!E254:E283,MATCH(Controls!$G$4,'Chart Interactive Data'!$B$254:$B$283,0)))</f>
        <v>244.31818181818184</v>
      </c>
      <c r="S37" s="147">
        <f>IF($F$4=1,"-",INDEX('Chart Interactive Data'!F254:F283,MATCH(Controls!$G$4,'Chart Interactive Data'!$B$254:$B$283,0)))</f>
        <v>245.51724137931035</v>
      </c>
      <c r="T37" s="147">
        <f>IF($F$4=1,"-",INDEX('Chart Interactive Data'!G254:G283,MATCH(Controls!$G$4,'Chart Interactive Data'!$B$254:$B$283,0)))</f>
        <v>210.016155088853</v>
      </c>
      <c r="U37" s="147">
        <f>IF($F$4=1,"-",INDEX('Chart Interactive Data'!H254:H283,MATCH(Controls!$G$4,'Chart Interactive Data'!$B$254:$B$283,0)))</f>
        <v>242.50325945241201</v>
      </c>
      <c r="V37" s="147">
        <f>IF($F$4=1,"-",INDEX('Chart Interactive Data'!I254:I283,MATCH(Controls!$G$4,'Chart Interactive Data'!$B$254:$B$283,0)))</f>
        <v>272.07392197125256</v>
      </c>
      <c r="W37" s="147">
        <f>IF($F$4=1,"-",INDEX('Chart Interactive Data'!J254:J283,MATCH(Controls!$G$4,'Chart Interactive Data'!$B$254:$B$283,0)))</f>
        <v>206.77628300946688</v>
      </c>
      <c r="X37" s="147">
        <f>IF($F$4=1,"-",INDEX('Chart Interactive Data'!K254:K283,MATCH(Controls!$G$4,'Chart Interactive Data'!$B$254:$B$283,0)))</f>
        <v>199.30244145490784</v>
      </c>
      <c r="Y37" s="83">
        <f>IF($F$4=1,"-",INDEX('Chart Interactive Data'!L254:L283,MATCH(Controls!$G$4,'Chart Interactive Data'!$B$254:$B$283,0)))</f>
        <v>206.15996025832092</v>
      </c>
      <c r="AA37" s="145"/>
      <c r="AB37" s="145"/>
      <c r="AC37" s="145"/>
      <c r="AD37" s="145"/>
      <c r="AE37" s="145"/>
      <c r="AF37" s="145"/>
      <c r="AG37" s="145"/>
      <c r="AH37" s="145"/>
      <c r="AI37" s="145"/>
      <c r="AJ37" s="145"/>
    </row>
    <row r="38" spans="2:39" ht="15" customHeight="1" x14ac:dyDescent="0.15">
      <c r="B38" s="5"/>
      <c r="C38" s="5"/>
      <c r="J38" s="145"/>
      <c r="K38" s="145"/>
      <c r="M38" s="29"/>
      <c r="N38" s="4"/>
      <c r="O38" s="4" t="s">
        <v>13</v>
      </c>
      <c r="P38" s="36">
        <f>IF($F$4=1,"-",INDEX('Chart Interactive Data'!C254:C283,MATCH(Controls!$O$22,'Chart Interactive Data'!$B$254:$B$283,0)))</f>
        <v>161.2882973380211</v>
      </c>
      <c r="Q38" s="147">
        <f>IF($F$4=1,"-",INDEX('Chart Interactive Data'!D254:D283,MATCH(Controls!$O$22,'Chart Interactive Data'!$B$254:$B$283,0)))</f>
        <v>181.25967702821183</v>
      </c>
      <c r="R38" s="147">
        <f>IF($F$4=1,"-",INDEX('Chart Interactive Data'!E254:E283,MATCH(Controls!$O$22,'Chart Interactive Data'!$B$254:$B$283,0)))</f>
        <v>175.53033020617366</v>
      </c>
      <c r="S38" s="147">
        <f>IF($F$4=1,"-",INDEX('Chart Interactive Data'!F254:F283,MATCH(Controls!$O$22,'Chart Interactive Data'!$B$254:$B$283,0)))</f>
        <v>169.12020880204551</v>
      </c>
      <c r="T38" s="147">
        <f>IF($F$4=1,"-",INDEX('Chart Interactive Data'!G254:G283,MATCH(Controls!$O$22,'Chart Interactive Data'!$B$254:$B$283,0)))</f>
        <v>179.42001437214586</v>
      </c>
      <c r="U38" s="147">
        <f>IF($F$4=1,"-",INDEX('Chart Interactive Data'!H254:H283,MATCH(Controls!$O$22,'Chart Interactive Data'!$B$254:$B$283,0)))</f>
        <v>189.28756557848627</v>
      </c>
      <c r="V38" s="147">
        <f>IF($F$4=1,"-",INDEX('Chart Interactive Data'!I254:I283,MATCH(Controls!$O$22,'Chart Interactive Data'!$B$254:$B$283,0)))</f>
        <v>182.39892409851223</v>
      </c>
      <c r="W38" s="147">
        <f>IF($F$4=1,"-",INDEX('Chart Interactive Data'!J254:J283,MATCH(Controls!$O$22,'Chart Interactive Data'!$B$254:$B$283,0)))</f>
        <v>170.36513964492437</v>
      </c>
      <c r="X38" s="147">
        <f>IF($F$4=1,"-",INDEX('Chart Interactive Data'!K254:K283,MATCH(Controls!$O$22,'Chart Interactive Data'!$B$254:$B$283,0)))</f>
        <v>179.66516945692121</v>
      </c>
      <c r="Y38" s="83">
        <f>IF($F$4=1,"-",INDEX('Chart Interactive Data'!L254:L283,MATCH(Controls!$O$22,'Chart Interactive Data'!$B$254:$B$283,0)))</f>
        <v>176.72717039538483</v>
      </c>
      <c r="AA38" s="145"/>
      <c r="AB38" s="145"/>
      <c r="AC38" s="145"/>
      <c r="AD38" s="145"/>
      <c r="AE38" s="145"/>
      <c r="AF38" s="145"/>
      <c r="AG38" s="145"/>
      <c r="AH38" s="145"/>
      <c r="AI38" s="145"/>
      <c r="AJ38" s="145"/>
    </row>
    <row r="39" spans="2:39" ht="15" customHeight="1" x14ac:dyDescent="0.15">
      <c r="B39" s="5"/>
      <c r="C39" s="5"/>
      <c r="D39" s="5"/>
      <c r="E39" s="145"/>
      <c r="J39" s="145"/>
      <c r="K39" s="145"/>
      <c r="M39" s="40">
        <v>10</v>
      </c>
      <c r="N39" s="3" t="s">
        <v>9</v>
      </c>
      <c r="O39" s="3" t="s">
        <v>16</v>
      </c>
      <c r="P39" s="21" t="str">
        <f>IF($F$4=1,"-",INDEX('Chart Interactive Data'!C285:C314,MATCH(Controls!$G$4,'Chart Interactive Data'!$B$285:$B$314,0)))</f>
        <v>-</v>
      </c>
      <c r="Q39" s="21" t="str">
        <f>IF($F$4=1,"-",INDEX('Chart Interactive Data'!D285:D314,MATCH(Controls!$G$4,'Chart Interactive Data'!$B$285:$B$314,0)))</f>
        <v>-</v>
      </c>
      <c r="R39" s="21" t="str">
        <f>IF($F$4=1,"-",INDEX('Chart Interactive Data'!E285:E314,MATCH(Controls!$G$4,'Chart Interactive Data'!$B$285:$B$314,0)))</f>
        <v>-</v>
      </c>
      <c r="S39" s="21" t="str">
        <f>IF($F$4=1,"-",INDEX('Chart Interactive Data'!F285:F314,MATCH(Controls!$G$4,'Chart Interactive Data'!$B$285:$B$314,0)))</f>
        <v>-</v>
      </c>
      <c r="T39" s="21" t="str">
        <f>IF($F$4=1,"-",INDEX('Chart Interactive Data'!G285:G314,MATCH(Controls!$G$4,'Chart Interactive Data'!$B$285:$B$314,0)))</f>
        <v>-</v>
      </c>
      <c r="U39" s="21" t="str">
        <f>IF($F$4=1,"-",INDEX('Chart Interactive Data'!H285:H314,MATCH(Controls!$G$4,'Chart Interactive Data'!$B$285:$B$314,0)))</f>
        <v>-</v>
      </c>
      <c r="V39" s="21" t="str">
        <f>IF($F$4=1,"-",INDEX('Chart Interactive Data'!I285:I314,MATCH(Controls!$G$4,'Chart Interactive Data'!$B$285:$B$314,0)))</f>
        <v>-</v>
      </c>
      <c r="W39" s="21" t="str">
        <f>IF($F$4=1,"-",INDEX('Chart Interactive Data'!J285:J314,MATCH(Controls!$G$4,'Chart Interactive Data'!$B$285:$B$314,0)))</f>
        <v>-</v>
      </c>
      <c r="X39" s="21" t="str">
        <f>IF($F$4=1,"-",INDEX('Chart Interactive Data'!K285:K314,MATCH(Controls!$G$4,'Chart Interactive Data'!$B$285:$B$314,0)))</f>
        <v>-</v>
      </c>
      <c r="Y39" s="82" t="str">
        <f>IF($F$4=1,"-",INDEX('Chart Interactive Data'!L285:L314,MATCH(Controls!$G$4,'Chart Interactive Data'!$B$285:$B$314,0)))</f>
        <v>-</v>
      </c>
      <c r="AA39" s="145"/>
      <c r="AB39" s="145"/>
      <c r="AC39" s="145"/>
      <c r="AD39" s="145"/>
      <c r="AE39" s="145"/>
      <c r="AF39" s="145"/>
      <c r="AG39" s="145"/>
      <c r="AH39" s="145"/>
      <c r="AI39" s="145"/>
      <c r="AJ39" s="145"/>
    </row>
    <row r="40" spans="2:39" ht="15" customHeight="1" x14ac:dyDescent="0.15">
      <c r="B40" s="5"/>
      <c r="C40" s="5"/>
      <c r="D40" s="146"/>
      <c r="E40" s="145"/>
      <c r="J40" s="145"/>
      <c r="K40" s="145"/>
      <c r="M40" s="43"/>
      <c r="N40" s="3"/>
      <c r="O40" s="3" t="s">
        <v>13</v>
      </c>
      <c r="P40" s="153">
        <f>IF($F$4=1,"-",INDEX('Chart Interactive Data'!C285:C314,MATCH(Controls!$O$22,'Chart Interactive Data'!$B$285:$B$314,0)))</f>
        <v>4.2344277385701101</v>
      </c>
      <c r="Q40" s="153">
        <f>IF($F$4=1,"-",INDEX('Chart Interactive Data'!D285:D314,MATCH(Controls!$O$22,'Chart Interactive Data'!$B$285:$B$314,0)))</f>
        <v>4.2827826190405398</v>
      </c>
      <c r="R40" s="153">
        <f>IF($F$4=1,"-",INDEX('Chart Interactive Data'!E285:E314,MATCH(Controls!$O$22,'Chart Interactive Data'!$B$285:$B$314,0)))</f>
        <v>5.0593161200279102</v>
      </c>
      <c r="S40" s="153">
        <f>IF($F$4=1,"-",INDEX('Chart Interactive Data'!F285:F314,MATCH(Controls!$O$22,'Chart Interactive Data'!$B$285:$B$314,0)))</f>
        <v>4.1802266861182797</v>
      </c>
      <c r="T40" s="153">
        <f>IF($F$4=1,"-",INDEX('Chart Interactive Data'!G285:G314,MATCH(Controls!$O$22,'Chart Interactive Data'!$B$285:$B$314,0)))</f>
        <v>4.7798958154445002</v>
      </c>
      <c r="U40" s="153">
        <f>IF($F$4=1,"-",INDEX('Chart Interactive Data'!H285:H314,MATCH(Controls!$O$22,'Chart Interactive Data'!$B$285:$B$314,0)))</f>
        <v>4.0895813047711798</v>
      </c>
      <c r="V40" s="153">
        <f>IF($F$4=1,"-",INDEX('Chart Interactive Data'!I285:I314,MATCH(Controls!$O$22,'Chart Interactive Data'!$B$285:$B$314,0)))</f>
        <v>3.76362206493652</v>
      </c>
      <c r="W40" s="153">
        <f>IF($F$4=1,"-",INDEX('Chart Interactive Data'!J285:J314,MATCH(Controls!$O$22,'Chart Interactive Data'!$B$285:$B$314,0)))</f>
        <v>4.1716328963051303</v>
      </c>
      <c r="X40" s="153">
        <f>IF($F$4=1,"-",INDEX('Chart Interactive Data'!K285:K314,MATCH(Controls!$O$22,'Chart Interactive Data'!$B$285:$B$314,0)))</f>
        <v>3.6749451721889601</v>
      </c>
      <c r="Y40" s="154">
        <f>IF($F$4=1,"-",INDEX('Chart Interactive Data'!L285:L314,MATCH(Controls!$O$22,'Chart Interactive Data'!$B$285:$B$314,0)))</f>
        <v>3.2199397752004999</v>
      </c>
      <c r="AA40" s="145"/>
      <c r="AB40" s="145"/>
      <c r="AC40" s="145"/>
      <c r="AD40" s="145"/>
      <c r="AE40" s="145"/>
      <c r="AF40" s="145"/>
      <c r="AG40" s="145"/>
      <c r="AH40" s="145"/>
      <c r="AI40" s="145"/>
      <c r="AJ40" s="145"/>
    </row>
    <row r="41" spans="2:39" ht="15" customHeight="1" x14ac:dyDescent="0.15">
      <c r="B41" s="5"/>
      <c r="C41" s="5"/>
      <c r="D41" s="146"/>
      <c r="E41" s="145"/>
      <c r="J41" s="145"/>
      <c r="K41" s="145"/>
      <c r="M41" s="41">
        <v>11</v>
      </c>
      <c r="N41" s="4" t="s">
        <v>10</v>
      </c>
      <c r="O41" s="4" t="s">
        <v>16</v>
      </c>
      <c r="P41" s="36" t="str">
        <f>IF($F$4=1,"-",INDEX('Chart Interactive Data'!C316:C345,MATCH(Controls!$G$4,'Chart Interactive Data'!$B$316:$B$345,0)))</f>
        <v>-</v>
      </c>
      <c r="Q41" s="36" t="str">
        <f>IF($F$4=1,"-",INDEX('Chart Interactive Data'!D316:D345,MATCH(Controls!$G$4,'Chart Interactive Data'!$B$316:$B$345,0)))</f>
        <v>-</v>
      </c>
      <c r="R41" s="36" t="str">
        <f>IF($F$4=1,"-",INDEX('Chart Interactive Data'!E316:E345,MATCH(Controls!$G$4,'Chart Interactive Data'!$B$316:$B$345,0)))</f>
        <v>-</v>
      </c>
      <c r="S41" s="36" t="str">
        <f>IF($F$4=1,"-",INDEX('Chart Interactive Data'!F316:F345,MATCH(Controls!$G$4,'Chart Interactive Data'!$B$316:$B$345,0)))</f>
        <v>-</v>
      </c>
      <c r="T41" s="36" t="str">
        <f>IF($F$4=1,"-",INDEX('Chart Interactive Data'!G316:G345,MATCH(Controls!$G$4,'Chart Interactive Data'!$B$316:$B$345,0)))</f>
        <v>-</v>
      </c>
      <c r="U41" s="36" t="str">
        <f>IF($F$4=1,"-",INDEX('Chart Interactive Data'!H316:H345,MATCH(Controls!$G$4,'Chart Interactive Data'!$B$316:$B$345,0)))</f>
        <v>-</v>
      </c>
      <c r="V41" s="36" t="str">
        <f>IF($F$4=1,"-",INDEX('Chart Interactive Data'!I316:I345,MATCH(Controls!$G$4,'Chart Interactive Data'!$B$316:$B$345,0)))</f>
        <v>-</v>
      </c>
      <c r="W41" s="36" t="str">
        <f>IF($F$4=1,"-",INDEX('Chart Interactive Data'!J316:J345,MATCH(Controls!$G$4,'Chart Interactive Data'!$B$316:$B$345,0)))</f>
        <v>-</v>
      </c>
      <c r="X41" s="36" t="str">
        <f>IF($F$4=1,"-",INDEX('Chart Interactive Data'!K316:K345,MATCH(Controls!$G$4,'Chart Interactive Data'!$B$316:$B$345,0)))</f>
        <v>-</v>
      </c>
      <c r="Y41" s="83" t="str">
        <f>IF($F$4=1,"-",INDEX('Chart Interactive Data'!L316:L345,MATCH(Controls!$G$4,'Chart Interactive Data'!$B$316:$B$345,0)))</f>
        <v>-</v>
      </c>
      <c r="AA41" s="145"/>
      <c r="AB41" s="145"/>
      <c r="AC41" s="145"/>
      <c r="AD41" s="145"/>
      <c r="AE41" s="145"/>
      <c r="AF41" s="145"/>
      <c r="AG41" s="145"/>
      <c r="AH41" s="145"/>
      <c r="AI41" s="145"/>
      <c r="AJ41" s="145"/>
    </row>
    <row r="42" spans="2:39" ht="15" customHeight="1" x14ac:dyDescent="0.15">
      <c r="B42" s="5"/>
      <c r="C42" s="5"/>
      <c r="D42" s="146"/>
      <c r="E42" s="145"/>
      <c r="J42" s="145"/>
      <c r="K42" s="145"/>
      <c r="M42" s="39"/>
      <c r="N42" s="4"/>
      <c r="O42" s="4" t="s">
        <v>13</v>
      </c>
      <c r="P42" s="147">
        <f>IF($F$4=1,"-",INDEX('Chart Interactive Data'!C316:C345,MATCH(Controls!$O$22,'Chart Interactive Data'!$B$316:$B$345,0)))</f>
        <v>36.323224142115002</v>
      </c>
      <c r="Q42" s="147">
        <f>IF($F$4=1,"-",INDEX('Chart Interactive Data'!D316:D345,MATCH(Controls!$O$22,'Chart Interactive Data'!$B$316:$B$345,0)))</f>
        <v>37.925240646532096</v>
      </c>
      <c r="R42" s="147">
        <f>IF($F$4=1,"-",INDEX('Chart Interactive Data'!E316:E345,MATCH(Controls!$O$22,'Chart Interactive Data'!$B$316:$B$345,0)))</f>
        <v>45.704552048593449</v>
      </c>
      <c r="S42" s="147">
        <f>IF($F$4=1,"-",INDEX('Chart Interactive Data'!F316:F345,MATCH(Controls!$O$22,'Chart Interactive Data'!$B$316:$B$345,0)))</f>
        <v>37.349877714312505</v>
      </c>
      <c r="T42" s="147">
        <f>IF($F$4=1,"-",INDEX('Chart Interactive Data'!G316:G345,MATCH(Controls!$O$22,'Chart Interactive Data'!$B$316:$B$345,0)))</f>
        <v>38.662527994970731</v>
      </c>
      <c r="U42" s="147">
        <f>IF($F$4=1,"-",INDEX('Chart Interactive Data'!H316:H345,MATCH(Controls!$O$22,'Chart Interactive Data'!$B$316:$B$345,0)))</f>
        <v>36.486896307715632</v>
      </c>
      <c r="V42" s="147">
        <f>IF($F$4=1,"-",INDEX('Chart Interactive Data'!I316:I345,MATCH(Controls!$O$22,'Chart Interactive Data'!$B$316:$B$345,0)))</f>
        <v>35.102532600291255</v>
      </c>
      <c r="W42" s="147">
        <f>IF($F$4=1,"-",INDEX('Chart Interactive Data'!J316:J345,MATCH(Controls!$O$22,'Chart Interactive Data'!$B$316:$B$345,0)))</f>
        <v>34.553483403232811</v>
      </c>
      <c r="X42" s="147">
        <f>IF($F$4=1,"-",INDEX('Chart Interactive Data'!K316:K345,MATCH(Controls!$O$22,'Chart Interactive Data'!$B$316:$B$345,0)))</f>
        <v>32.370110962836257</v>
      </c>
      <c r="Y42" s="148">
        <f>IF($F$4=1,"-",INDEX('Chart Interactive Data'!L316:L345,MATCH(Controls!$O$22,'Chart Interactive Data'!$B$316:$B$345,0)))</f>
        <v>27.636199609598975</v>
      </c>
      <c r="AA42" s="145"/>
      <c r="AB42" s="145"/>
      <c r="AC42" s="145"/>
      <c r="AD42" s="145"/>
      <c r="AE42" s="145"/>
      <c r="AF42" s="145"/>
      <c r="AG42" s="145"/>
      <c r="AH42" s="145"/>
      <c r="AI42" s="145"/>
      <c r="AJ42" s="145"/>
    </row>
    <row r="43" spans="2:39" ht="15" customHeight="1" x14ac:dyDescent="0.15">
      <c r="B43" s="5"/>
      <c r="C43" s="5"/>
      <c r="D43" s="146"/>
      <c r="E43" s="145"/>
      <c r="J43" s="145"/>
      <c r="K43" s="145"/>
      <c r="M43" s="40">
        <v>12</v>
      </c>
      <c r="N43" s="3" t="s">
        <v>25</v>
      </c>
      <c r="O43" s="3" t="s">
        <v>16</v>
      </c>
      <c r="P43" s="93" t="str">
        <f>IF($F$4=1,"-",INDEX('Chart Interactive Data'!C347:C376,MATCH(Controls!$G$4,'Chart Interactive Data'!$B$347:$B$376,0)))</f>
        <v>-</v>
      </c>
      <c r="Q43" s="93" t="str">
        <f>IF($F$4=1,"-",INDEX('Chart Interactive Data'!D347:D376,MATCH(Controls!$G$4,'Chart Interactive Data'!$B$347:$B$376,0)))</f>
        <v>-</v>
      </c>
      <c r="R43" s="93" t="str">
        <f>IF($F$4=1,"-",INDEX('Chart Interactive Data'!E347:E376,MATCH(Controls!$G$4,'Chart Interactive Data'!$B$347:$B$376,0)))</f>
        <v>-</v>
      </c>
      <c r="S43" s="93" t="str">
        <f>IF($F$4=1,"-",INDEX('Chart Interactive Data'!F347:F376,MATCH(Controls!$G$4,'Chart Interactive Data'!$B$347:$B$376,0)))</f>
        <v>-</v>
      </c>
      <c r="T43" s="93" t="str">
        <f>IF($F$4=1,"-",INDEX('Chart Interactive Data'!G347:G376,MATCH(Controls!$G$4,'Chart Interactive Data'!$B$347:$B$376,0)))</f>
        <v>-</v>
      </c>
      <c r="U43" s="93" t="str">
        <f>IF($F$4=1,"-",INDEX('Chart Interactive Data'!H347:H376,MATCH(Controls!$G$4,'Chart Interactive Data'!$B$347:$B$376,0)))</f>
        <v>-</v>
      </c>
      <c r="V43" s="93" t="str">
        <f>IF($F$4=1,"-",INDEX('Chart Interactive Data'!I347:I376,MATCH(Controls!$G$4,'Chart Interactive Data'!$B$347:$B$376,0)))</f>
        <v>-</v>
      </c>
      <c r="W43" s="93" t="str">
        <f>IF($F$4=1,"-",INDEX('Chart Interactive Data'!J347:J376,MATCH(Controls!$G$4,'Chart Interactive Data'!$B$347:$B$376,0)))</f>
        <v>-</v>
      </c>
      <c r="X43" s="93" t="str">
        <f>IF($F$4=1,"-",INDEX('Chart Interactive Data'!K347:K376,MATCH(Controls!$G$4,'Chart Interactive Data'!$B$347:$B$376,0)))</f>
        <v>-</v>
      </c>
      <c r="Y43" s="94" t="str">
        <f>IF($F$4=1,"-",INDEX('Chart Interactive Data'!L347:L376,MATCH(Controls!$G$4,'Chart Interactive Data'!$B$347:$B$376,0)))</f>
        <v>-</v>
      </c>
      <c r="AA43" s="145"/>
      <c r="AB43" s="145"/>
      <c r="AC43" s="145"/>
      <c r="AD43" s="145"/>
      <c r="AE43" s="145"/>
      <c r="AF43" s="145"/>
      <c r="AG43" s="145"/>
      <c r="AH43" s="145"/>
      <c r="AI43" s="145"/>
      <c r="AJ43" s="145"/>
    </row>
    <row r="44" spans="2:39" ht="15" customHeight="1" x14ac:dyDescent="0.15">
      <c r="B44" s="5"/>
      <c r="C44" s="5"/>
      <c r="D44" s="146"/>
      <c r="E44" s="145"/>
      <c r="J44" s="145"/>
      <c r="K44" s="145"/>
      <c r="M44" s="28"/>
      <c r="N44" s="3"/>
      <c r="O44" s="3" t="s">
        <v>13</v>
      </c>
      <c r="P44" s="93" t="str">
        <f>IF($F$4=1,"-",INDEX('Chart Interactive Data'!C347:C376,MATCH(Controls!$O$22,'Chart Interactive Data'!$B$347:$B$376,0)))</f>
        <v>-</v>
      </c>
      <c r="Q44" s="93" t="str">
        <f>IF($F$4=1,"-",INDEX('Chart Interactive Data'!D347:D376,MATCH(Controls!$O$22,'Chart Interactive Data'!$B$347:$B$376,0)))</f>
        <v>-</v>
      </c>
      <c r="R44" s="93" t="str">
        <f>IF($F$4=1,"-",INDEX('Chart Interactive Data'!E347:E376,MATCH(Controls!$O$22,'Chart Interactive Data'!$B$347:$B$376,0)))</f>
        <v>-</v>
      </c>
      <c r="S44" s="93" t="str">
        <f>IF($F$4=1,"-",INDEX('Chart Interactive Data'!F347:F376,MATCH(Controls!$O$22,'Chart Interactive Data'!$B$347:$B$376,0)))</f>
        <v>-</v>
      </c>
      <c r="T44" s="93" t="str">
        <f>IF($F$4=1,"-",INDEX('Chart Interactive Data'!G347:G376,MATCH(Controls!$O$22,'Chart Interactive Data'!$B$347:$B$376,0)))</f>
        <v>-</v>
      </c>
      <c r="U44" s="93" t="str">
        <f>IF($F$4=1,"-",INDEX('Chart Interactive Data'!H347:H376,MATCH(Controls!$O$22,'Chart Interactive Data'!$B$347:$B$376,0)))</f>
        <v>-</v>
      </c>
      <c r="V44" s="93" t="str">
        <f>IF($F$4=1,"-",INDEX('Chart Interactive Data'!I347:I376,MATCH(Controls!$O$22,'Chart Interactive Data'!$B$347:$B$376,0)))</f>
        <v>-</v>
      </c>
      <c r="W44" s="93" t="str">
        <f>IF($F$4=1,"-",INDEX('Chart Interactive Data'!J347:J376,MATCH(Controls!$O$22,'Chart Interactive Data'!$B$347:$B$376,0)))</f>
        <v>-</v>
      </c>
      <c r="X44" s="93" t="str">
        <f>IF($F$4=1,"-",INDEX('Chart Interactive Data'!K347:K376,MATCH(Controls!$O$22,'Chart Interactive Data'!$B$347:$B$376,0)))</f>
        <v>-</v>
      </c>
      <c r="Y44" s="94" t="str">
        <f>IF($F$4=1,"-",INDEX('Chart Interactive Data'!L347:L376,MATCH(Controls!$O$22,'Chart Interactive Data'!$B$347:$B$376,0)))</f>
        <v>-</v>
      </c>
      <c r="AA44" s="145"/>
      <c r="AB44" s="145"/>
      <c r="AC44" s="145"/>
      <c r="AD44" s="145"/>
      <c r="AE44" s="145"/>
      <c r="AF44" s="145"/>
      <c r="AG44" s="145"/>
      <c r="AH44" s="145"/>
      <c r="AI44" s="145"/>
      <c r="AJ44" s="145"/>
    </row>
    <row r="45" spans="2:39" ht="15" customHeight="1" thickBot="1" x14ac:dyDescent="0.2">
      <c r="B45" s="5"/>
      <c r="C45" s="5"/>
      <c r="D45" s="146"/>
      <c r="E45" s="145"/>
      <c r="J45" s="145"/>
      <c r="K45" s="145"/>
      <c r="M45" s="22"/>
      <c r="N45" s="23"/>
      <c r="O45" s="23"/>
      <c r="P45" s="24"/>
      <c r="Q45" s="25"/>
      <c r="R45" s="23"/>
      <c r="S45" s="26"/>
      <c r="T45" s="23"/>
      <c r="U45" s="26"/>
      <c r="V45" s="23"/>
      <c r="W45" s="23"/>
      <c r="X45" s="23"/>
      <c r="Y45" s="30"/>
      <c r="AA45" s="145"/>
      <c r="AB45" s="145"/>
      <c r="AC45" s="145"/>
      <c r="AD45" s="145"/>
      <c r="AE45" s="145"/>
      <c r="AF45" s="145"/>
      <c r="AG45" s="145"/>
      <c r="AH45" s="145"/>
      <c r="AI45" s="145"/>
      <c r="AJ45" s="145"/>
    </row>
    <row r="46" spans="2:39" ht="15" customHeight="1" x14ac:dyDescent="0.15">
      <c r="B46" s="5"/>
      <c r="C46" s="5"/>
      <c r="D46" s="146"/>
      <c r="E46" s="145"/>
      <c r="J46" s="145"/>
      <c r="K46" s="145"/>
      <c r="AA46" s="145"/>
      <c r="AB46" s="145"/>
      <c r="AC46" s="145"/>
      <c r="AD46" s="145"/>
      <c r="AE46" s="145"/>
      <c r="AF46" s="145"/>
      <c r="AG46" s="145"/>
      <c r="AH46" s="145"/>
      <c r="AI46" s="145"/>
      <c r="AJ46" s="145"/>
    </row>
    <row r="47" spans="2:39" ht="15" customHeight="1" x14ac:dyDescent="0.15">
      <c r="B47" s="5"/>
      <c r="C47" s="5"/>
      <c r="D47" s="146"/>
      <c r="E47" s="145"/>
      <c r="J47" s="145"/>
      <c r="K47" s="145"/>
      <c r="P47" s="93"/>
      <c r="Q47" s="93"/>
      <c r="R47" s="93"/>
      <c r="S47" s="93"/>
      <c r="T47" s="93"/>
      <c r="U47" s="93"/>
      <c r="V47" s="93"/>
      <c r="W47" s="93"/>
      <c r="X47" s="93"/>
      <c r="Y47" s="145"/>
      <c r="Z47" s="145"/>
    </row>
    <row r="48" spans="2:39" ht="15" customHeight="1" x14ac:dyDescent="0.15">
      <c r="B48" s="5"/>
      <c r="C48" s="5"/>
      <c r="D48" s="146"/>
      <c r="E48" s="145"/>
      <c r="J48" s="145"/>
      <c r="K48" s="145"/>
      <c r="Y48" s="145"/>
      <c r="Z48" s="145"/>
    </row>
    <row r="49" spans="2:11" x14ac:dyDescent="0.15">
      <c r="B49" s="5"/>
      <c r="C49" s="5"/>
      <c r="D49" s="146"/>
      <c r="J49" s="145"/>
      <c r="K49" s="145"/>
    </row>
    <row r="50" spans="2:11" x14ac:dyDescent="0.15">
      <c r="B50" s="5"/>
      <c r="C50" s="5"/>
      <c r="D50" s="5"/>
      <c r="J50" s="145"/>
      <c r="K50" s="145"/>
    </row>
    <row r="51" spans="2:11" x14ac:dyDescent="0.15">
      <c r="B51" s="5"/>
      <c r="C51" s="5"/>
      <c r="D51" s="5"/>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M376"/>
  <sheetViews>
    <sheetView workbookViewId="0">
      <pane ySplit="4" topLeftCell="A257" activePane="bottomLeft" state="frozen"/>
      <selection activeCell="C185" sqref="C185"/>
      <selection pane="bottomLeft" activeCell="C185" sqref="C185"/>
    </sheetView>
  </sheetViews>
  <sheetFormatPr defaultRowHeight="11.25" x14ac:dyDescent="0.15"/>
  <cols>
    <col min="1" max="1" width="18.75" bestFit="1" customWidth="1"/>
    <col min="2" max="2" width="24.875" customWidth="1"/>
    <col min="3" max="10" width="10.375" customWidth="1"/>
  </cols>
  <sheetData>
    <row r="1" spans="1:10" x14ac:dyDescent="0.15">
      <c r="A1" s="12"/>
      <c r="B1" s="12"/>
      <c r="C1" s="12"/>
      <c r="D1" s="12"/>
      <c r="E1" s="12"/>
      <c r="F1" s="12"/>
      <c r="G1" s="12"/>
      <c r="H1" s="12"/>
      <c r="I1" s="12"/>
      <c r="J1" s="12"/>
    </row>
    <row r="2" spans="1:10" x14ac:dyDescent="0.15">
      <c r="A2" s="12"/>
      <c r="B2" s="85" t="s">
        <v>118</v>
      </c>
      <c r="C2" s="85"/>
      <c r="D2" s="85"/>
      <c r="E2" s="85"/>
      <c r="F2" s="85"/>
      <c r="G2" s="85"/>
      <c r="H2" s="12"/>
      <c r="I2" s="12"/>
      <c r="J2" s="12"/>
    </row>
    <row r="3" spans="1:10" x14ac:dyDescent="0.15">
      <c r="A3" s="12"/>
      <c r="B3" s="12"/>
      <c r="C3" s="12"/>
      <c r="D3" s="12"/>
      <c r="E3" s="12"/>
      <c r="F3" s="12"/>
      <c r="G3" s="12"/>
      <c r="H3" s="12"/>
      <c r="I3" s="12"/>
      <c r="J3" s="12"/>
    </row>
    <row r="4" spans="1:10" ht="15" x14ac:dyDescent="0.25">
      <c r="A4" s="2" t="s">
        <v>0</v>
      </c>
      <c r="B4" s="51" t="s">
        <v>87</v>
      </c>
      <c r="C4" s="51" t="s">
        <v>88</v>
      </c>
      <c r="D4" s="51" t="s">
        <v>12</v>
      </c>
      <c r="E4" s="51" t="s">
        <v>18</v>
      </c>
      <c r="F4" s="51" t="s">
        <v>19</v>
      </c>
      <c r="G4" s="51" t="s">
        <v>28</v>
      </c>
      <c r="H4" s="51" t="s">
        <v>27</v>
      </c>
      <c r="I4" s="51" t="s">
        <v>89</v>
      </c>
      <c r="J4" s="50" t="s">
        <v>90</v>
      </c>
    </row>
    <row r="5" spans="1:10" ht="15" x14ac:dyDescent="0.25">
      <c r="A5" s="2"/>
      <c r="B5" s="51"/>
      <c r="C5" s="51"/>
      <c r="D5" s="51"/>
      <c r="E5" s="51"/>
      <c r="F5" s="51"/>
      <c r="G5" s="51"/>
      <c r="H5" s="51"/>
      <c r="I5" s="51"/>
      <c r="J5" s="50"/>
    </row>
    <row r="6" spans="1:10" ht="15" x14ac:dyDescent="0.25">
      <c r="A6" s="48" t="s">
        <v>101</v>
      </c>
      <c r="B6" s="52" t="s">
        <v>59</v>
      </c>
      <c r="C6" s="68" t="str">
        <f>'Poverty Table Data'!B2</f>
        <v>-</v>
      </c>
      <c r="D6" s="68">
        <f>'Poverty Table Data'!C2</f>
        <v>30.2</v>
      </c>
      <c r="E6" s="68" t="str">
        <f>'Poverty Table Data'!D2</f>
        <v>-</v>
      </c>
      <c r="F6" s="68" t="str">
        <f>'Poverty Table Data'!E2</f>
        <v>-</v>
      </c>
      <c r="G6" s="68" t="str">
        <f>'Poverty Table Data'!F2</f>
        <v>-</v>
      </c>
      <c r="H6" s="68" t="str">
        <f>'Poverty Table Data'!G2</f>
        <v>-</v>
      </c>
      <c r="I6" s="68">
        <f>'Poverty Table Data'!H2</f>
        <v>30.4</v>
      </c>
      <c r="J6" s="68" t="str">
        <f>'Poverty Table Data'!I2</f>
        <v>Not known</v>
      </c>
    </row>
    <row r="7" spans="1:10" ht="15" x14ac:dyDescent="0.25">
      <c r="A7" s="48" t="s">
        <v>101</v>
      </c>
      <c r="B7" s="52" t="s">
        <v>60</v>
      </c>
      <c r="C7" s="68" t="str">
        <f>'Poverty Table Data'!B3</f>
        <v>-</v>
      </c>
      <c r="D7" s="68">
        <f>'Poverty Table Data'!C3</f>
        <v>23.6</v>
      </c>
      <c r="E7" s="68" t="str">
        <f>'Poverty Table Data'!D3</f>
        <v>-</v>
      </c>
      <c r="F7" s="68" t="str">
        <f>'Poverty Table Data'!E3</f>
        <v>-</v>
      </c>
      <c r="G7" s="68" t="str">
        <f>'Poverty Table Data'!F3</f>
        <v>-</v>
      </c>
      <c r="H7" s="68" t="str">
        <f>'Poverty Table Data'!G3</f>
        <v>-</v>
      </c>
      <c r="I7" s="68">
        <f>'Poverty Table Data'!H3</f>
        <v>30.4</v>
      </c>
      <c r="J7" s="68" t="str">
        <f>'Poverty Table Data'!I3</f>
        <v>Not known</v>
      </c>
    </row>
    <row r="8" spans="1:10" ht="15" x14ac:dyDescent="0.25">
      <c r="A8" s="48" t="s">
        <v>101</v>
      </c>
      <c r="B8" s="52" t="s">
        <v>61</v>
      </c>
      <c r="C8" s="68" t="str">
        <f>'Poverty Table Data'!B4</f>
        <v>-</v>
      </c>
      <c r="D8" s="68">
        <f>'Poverty Table Data'!C4</f>
        <v>30.5</v>
      </c>
      <c r="E8" s="68" t="str">
        <f>'Poverty Table Data'!D4</f>
        <v>-</v>
      </c>
      <c r="F8" s="68" t="str">
        <f>'Poverty Table Data'!E4</f>
        <v>-</v>
      </c>
      <c r="G8" s="68" t="str">
        <f>'Poverty Table Data'!F4</f>
        <v>-</v>
      </c>
      <c r="H8" s="68" t="str">
        <f>'Poverty Table Data'!G4</f>
        <v>-</v>
      </c>
      <c r="I8" s="68">
        <f>'Poverty Table Data'!H4</f>
        <v>30.4</v>
      </c>
      <c r="J8" s="68" t="str">
        <f>'Poverty Table Data'!I4</f>
        <v>Not known</v>
      </c>
    </row>
    <row r="9" spans="1:10" ht="15" x14ac:dyDescent="0.25">
      <c r="A9" s="48" t="s">
        <v>101</v>
      </c>
      <c r="B9" s="52" t="s">
        <v>62</v>
      </c>
      <c r="C9" s="68" t="str">
        <f>'Poverty Table Data'!B5</f>
        <v>-</v>
      </c>
      <c r="D9" s="68">
        <f>'Poverty Table Data'!C5</f>
        <v>32.200000000000003</v>
      </c>
      <c r="E9" s="68" t="str">
        <f>'Poverty Table Data'!D5</f>
        <v>-</v>
      </c>
      <c r="F9" s="68" t="str">
        <f>'Poverty Table Data'!E5</f>
        <v>-</v>
      </c>
      <c r="G9" s="68" t="str">
        <f>'Poverty Table Data'!F5</f>
        <v>-</v>
      </c>
      <c r="H9" s="68" t="str">
        <f>'Poverty Table Data'!G5</f>
        <v>-</v>
      </c>
      <c r="I9" s="68">
        <f>'Poverty Table Data'!H5</f>
        <v>30.4</v>
      </c>
      <c r="J9" s="68" t="str">
        <f>'Poverty Table Data'!I5</f>
        <v>Not known</v>
      </c>
    </row>
    <row r="10" spans="1:10" ht="15" x14ac:dyDescent="0.25">
      <c r="A10" s="48" t="s">
        <v>101</v>
      </c>
      <c r="B10" s="52" t="s">
        <v>63</v>
      </c>
      <c r="C10" s="68" t="str">
        <f>'Poverty Table Data'!B6</f>
        <v>-</v>
      </c>
      <c r="D10" s="68">
        <f>'Poverty Table Data'!C6</f>
        <v>23.9</v>
      </c>
      <c r="E10" s="68" t="str">
        <f>'Poverty Table Data'!D6</f>
        <v>-</v>
      </c>
      <c r="F10" s="68" t="str">
        <f>'Poverty Table Data'!E6</f>
        <v>-</v>
      </c>
      <c r="G10" s="68" t="str">
        <f>'Poverty Table Data'!F6</f>
        <v>-</v>
      </c>
      <c r="H10" s="68" t="str">
        <f>'Poverty Table Data'!G6</f>
        <v>-</v>
      </c>
      <c r="I10" s="68">
        <f>'Poverty Table Data'!H6</f>
        <v>30.4</v>
      </c>
      <c r="J10" s="68" t="str">
        <f>'Poverty Table Data'!I6</f>
        <v>Not known</v>
      </c>
    </row>
    <row r="11" spans="1:10" ht="15" x14ac:dyDescent="0.25">
      <c r="A11" s="48" t="s">
        <v>101</v>
      </c>
      <c r="B11" s="52" t="s">
        <v>64</v>
      </c>
      <c r="C11" s="68" t="str">
        <f>'Poverty Table Data'!B7</f>
        <v>-</v>
      </c>
      <c r="D11" s="68">
        <f>'Poverty Table Data'!C7</f>
        <v>27.4</v>
      </c>
      <c r="E11" s="68" t="str">
        <f>'Poverty Table Data'!D7</f>
        <v>-</v>
      </c>
      <c r="F11" s="68" t="str">
        <f>'Poverty Table Data'!E7</f>
        <v>-</v>
      </c>
      <c r="G11" s="68" t="str">
        <f>'Poverty Table Data'!F7</f>
        <v>-</v>
      </c>
      <c r="H11" s="68" t="str">
        <f>'Poverty Table Data'!G7</f>
        <v>-</v>
      </c>
      <c r="I11" s="68">
        <f>'Poverty Table Data'!H7</f>
        <v>30.4</v>
      </c>
      <c r="J11" s="68" t="str">
        <f>'Poverty Table Data'!I7</f>
        <v>Not known</v>
      </c>
    </row>
    <row r="12" spans="1:10" ht="15" x14ac:dyDescent="0.25">
      <c r="A12" s="48" t="s">
        <v>101</v>
      </c>
      <c r="B12" s="52" t="s">
        <v>91</v>
      </c>
      <c r="C12" s="68" t="str">
        <f>'Poverty Table Data'!B8</f>
        <v>-</v>
      </c>
      <c r="D12" s="68">
        <f>'Poverty Table Data'!C8</f>
        <v>20.100000000000001</v>
      </c>
      <c r="E12" s="68" t="str">
        <f>'Poverty Table Data'!D8</f>
        <v>-</v>
      </c>
      <c r="F12" s="68" t="str">
        <f>'Poverty Table Data'!E8</f>
        <v>-</v>
      </c>
      <c r="G12" s="68" t="str">
        <f>'Poverty Table Data'!F8</f>
        <v>-</v>
      </c>
      <c r="H12" s="68" t="str">
        <f>'Poverty Table Data'!G8</f>
        <v>-</v>
      </c>
      <c r="I12" s="68">
        <f>'Poverty Table Data'!H8</f>
        <v>30.4</v>
      </c>
      <c r="J12" s="68" t="str">
        <f>'Poverty Table Data'!I8</f>
        <v>Not known</v>
      </c>
    </row>
    <row r="13" spans="1:10" ht="15" x14ac:dyDescent="0.25">
      <c r="A13" s="48" t="s">
        <v>101</v>
      </c>
      <c r="B13" s="52" t="s">
        <v>66</v>
      </c>
      <c r="C13" s="68" t="str">
        <f>'Poverty Table Data'!B9</f>
        <v>-</v>
      </c>
      <c r="D13" s="68">
        <f>'Poverty Table Data'!C9</f>
        <v>21.4</v>
      </c>
      <c r="E13" s="68" t="str">
        <f>'Poverty Table Data'!D9</f>
        <v>-</v>
      </c>
      <c r="F13" s="68" t="str">
        <f>'Poverty Table Data'!E9</f>
        <v>-</v>
      </c>
      <c r="G13" s="68" t="str">
        <f>'Poverty Table Data'!F9</f>
        <v>-</v>
      </c>
      <c r="H13" s="68" t="str">
        <f>'Poverty Table Data'!G9</f>
        <v>-</v>
      </c>
      <c r="I13" s="68">
        <f>'Poverty Table Data'!H9</f>
        <v>30.4</v>
      </c>
      <c r="J13" s="68" t="str">
        <f>'Poverty Table Data'!I9</f>
        <v>Not known</v>
      </c>
    </row>
    <row r="14" spans="1:10" ht="15" x14ac:dyDescent="0.25">
      <c r="A14" s="48" t="s">
        <v>101</v>
      </c>
      <c r="B14" s="52" t="s">
        <v>67</v>
      </c>
      <c r="C14" s="68" t="str">
        <f>'Poverty Table Data'!B10</f>
        <v>-</v>
      </c>
      <c r="D14" s="68">
        <f>'Poverty Table Data'!C10</f>
        <v>27.7</v>
      </c>
      <c r="E14" s="68" t="str">
        <f>'Poverty Table Data'!D10</f>
        <v>-</v>
      </c>
      <c r="F14" s="68" t="str">
        <f>'Poverty Table Data'!E10</f>
        <v>-</v>
      </c>
      <c r="G14" s="68" t="str">
        <f>'Poverty Table Data'!F10</f>
        <v>-</v>
      </c>
      <c r="H14" s="68" t="str">
        <f>'Poverty Table Data'!G10</f>
        <v>-</v>
      </c>
      <c r="I14" s="68">
        <f>'Poverty Table Data'!H10</f>
        <v>30.4</v>
      </c>
      <c r="J14" s="68" t="str">
        <f>'Poverty Table Data'!I10</f>
        <v>Not known</v>
      </c>
    </row>
    <row r="15" spans="1:10" ht="15" x14ac:dyDescent="0.25">
      <c r="A15" s="48" t="s">
        <v>101</v>
      </c>
      <c r="B15" s="52" t="s">
        <v>68</v>
      </c>
      <c r="C15" s="68" t="str">
        <f>'Poverty Table Data'!B11</f>
        <v>-</v>
      </c>
      <c r="D15" s="68">
        <f>'Poverty Table Data'!C11</f>
        <v>26.5</v>
      </c>
      <c r="E15" s="68" t="str">
        <f>'Poverty Table Data'!D11</f>
        <v>-</v>
      </c>
      <c r="F15" s="68" t="str">
        <f>'Poverty Table Data'!E11</f>
        <v>-</v>
      </c>
      <c r="G15" s="68" t="str">
        <f>'Poverty Table Data'!F11</f>
        <v>-</v>
      </c>
      <c r="H15" s="68" t="str">
        <f>'Poverty Table Data'!G11</f>
        <v>-</v>
      </c>
      <c r="I15" s="68">
        <f>'Poverty Table Data'!H11</f>
        <v>30.4</v>
      </c>
      <c r="J15" s="68" t="str">
        <f>'Poverty Table Data'!I11</f>
        <v>Not known</v>
      </c>
    </row>
    <row r="16" spans="1:10" ht="15" x14ac:dyDescent="0.25">
      <c r="A16" s="48" t="s">
        <v>101</v>
      </c>
      <c r="B16" s="52" t="s">
        <v>69</v>
      </c>
      <c r="C16" s="68" t="str">
        <f>'Poverty Table Data'!B12</f>
        <v>-</v>
      </c>
      <c r="D16" s="68">
        <f>'Poverty Table Data'!C12</f>
        <v>30.5</v>
      </c>
      <c r="E16" s="68" t="str">
        <f>'Poverty Table Data'!D12</f>
        <v>-</v>
      </c>
      <c r="F16" s="68" t="str">
        <f>'Poverty Table Data'!E12</f>
        <v>-</v>
      </c>
      <c r="G16" s="68" t="str">
        <f>'Poverty Table Data'!F12</f>
        <v>-</v>
      </c>
      <c r="H16" s="68" t="str">
        <f>'Poverty Table Data'!G12</f>
        <v>-</v>
      </c>
      <c r="I16" s="68">
        <f>'Poverty Table Data'!H12</f>
        <v>30.4</v>
      </c>
      <c r="J16" s="68" t="str">
        <f>'Poverty Table Data'!I12</f>
        <v>Not known</v>
      </c>
    </row>
    <row r="17" spans="1:10" ht="15" x14ac:dyDescent="0.25">
      <c r="A17" s="48" t="s">
        <v>101</v>
      </c>
      <c r="B17" s="52" t="s">
        <v>92</v>
      </c>
      <c r="C17" s="68" t="str">
        <f>'Poverty Table Data'!B13</f>
        <v>-</v>
      </c>
      <c r="D17" s="68">
        <f>'Poverty Table Data'!C13</f>
        <v>35.1</v>
      </c>
      <c r="E17" s="68" t="str">
        <f>'Poverty Table Data'!D13</f>
        <v>-</v>
      </c>
      <c r="F17" s="68" t="str">
        <f>'Poverty Table Data'!E13</f>
        <v>-</v>
      </c>
      <c r="G17" s="68" t="str">
        <f>'Poverty Table Data'!F13</f>
        <v>-</v>
      </c>
      <c r="H17" s="68" t="str">
        <f>'Poverty Table Data'!G13</f>
        <v>-</v>
      </c>
      <c r="I17" s="68">
        <f>'Poverty Table Data'!H13</f>
        <v>30.4</v>
      </c>
      <c r="J17" s="68" t="str">
        <f>'Poverty Table Data'!I13</f>
        <v>Not known</v>
      </c>
    </row>
    <row r="18" spans="1:10" ht="15" x14ac:dyDescent="0.25">
      <c r="A18" s="48" t="s">
        <v>101</v>
      </c>
      <c r="B18" s="52" t="s">
        <v>71</v>
      </c>
      <c r="C18" s="68" t="str">
        <f>'Poverty Table Data'!B14</f>
        <v>-</v>
      </c>
      <c r="D18" s="68">
        <f>'Poverty Table Data'!C14</f>
        <v>35.200000000000003</v>
      </c>
      <c r="E18" s="68" t="str">
        <f>'Poverty Table Data'!D14</f>
        <v>-</v>
      </c>
      <c r="F18" s="68" t="str">
        <f>'Poverty Table Data'!E14</f>
        <v>-</v>
      </c>
      <c r="G18" s="68" t="str">
        <f>'Poverty Table Data'!F14</f>
        <v>-</v>
      </c>
      <c r="H18" s="68" t="str">
        <f>'Poverty Table Data'!G14</f>
        <v>-</v>
      </c>
      <c r="I18" s="68">
        <f>'Poverty Table Data'!H14</f>
        <v>30.4</v>
      </c>
      <c r="J18" s="68" t="str">
        <f>'Poverty Table Data'!I14</f>
        <v>Not known</v>
      </c>
    </row>
    <row r="19" spans="1:10" ht="15" x14ac:dyDescent="0.25">
      <c r="A19" s="48" t="s">
        <v>101</v>
      </c>
      <c r="B19" s="52" t="s">
        <v>72</v>
      </c>
      <c r="C19" s="68" t="str">
        <f>'Poverty Table Data'!B15</f>
        <v>-</v>
      </c>
      <c r="D19" s="68">
        <f>'Poverty Table Data'!C15</f>
        <v>26.9</v>
      </c>
      <c r="E19" s="68" t="str">
        <f>'Poverty Table Data'!D15</f>
        <v>-</v>
      </c>
      <c r="F19" s="68" t="str">
        <f>'Poverty Table Data'!E15</f>
        <v>-</v>
      </c>
      <c r="G19" s="68" t="str">
        <f>'Poverty Table Data'!F15</f>
        <v>-</v>
      </c>
      <c r="H19" s="68" t="str">
        <f>'Poverty Table Data'!G15</f>
        <v>-</v>
      </c>
      <c r="I19" s="68">
        <f>'Poverty Table Data'!H15</f>
        <v>30.4</v>
      </c>
      <c r="J19" s="68" t="str">
        <f>'Poverty Table Data'!I15</f>
        <v>Not known</v>
      </c>
    </row>
    <row r="20" spans="1:10" ht="15" x14ac:dyDescent="0.25">
      <c r="A20" s="48" t="s">
        <v>101</v>
      </c>
      <c r="B20" s="52" t="s">
        <v>73</v>
      </c>
      <c r="C20" s="68" t="str">
        <f>'Poverty Table Data'!B16</f>
        <v>-</v>
      </c>
      <c r="D20" s="68">
        <f>'Poverty Table Data'!C16</f>
        <v>32.5</v>
      </c>
      <c r="E20" s="68" t="str">
        <f>'Poverty Table Data'!D16</f>
        <v>-</v>
      </c>
      <c r="F20" s="68" t="str">
        <f>'Poverty Table Data'!E16</f>
        <v>-</v>
      </c>
      <c r="G20" s="68" t="str">
        <f>'Poverty Table Data'!F16</f>
        <v>-</v>
      </c>
      <c r="H20" s="68" t="str">
        <f>'Poverty Table Data'!G16</f>
        <v>-</v>
      </c>
      <c r="I20" s="68">
        <f>'Poverty Table Data'!H16</f>
        <v>30.4</v>
      </c>
      <c r="J20" s="68" t="str">
        <f>'Poverty Table Data'!I16</f>
        <v>Not known</v>
      </c>
    </row>
    <row r="21" spans="1:10" ht="15" x14ac:dyDescent="0.25">
      <c r="A21" s="48" t="s">
        <v>101</v>
      </c>
      <c r="B21" s="52" t="s">
        <v>74</v>
      </c>
      <c r="C21" s="68" t="str">
        <f>'Poverty Table Data'!B17</f>
        <v>-</v>
      </c>
      <c r="D21" s="68">
        <f>'Poverty Table Data'!C17</f>
        <v>35.4</v>
      </c>
      <c r="E21" s="68" t="str">
        <f>'Poverty Table Data'!D17</f>
        <v>-</v>
      </c>
      <c r="F21" s="68" t="str">
        <f>'Poverty Table Data'!E17</f>
        <v>-</v>
      </c>
      <c r="G21" s="68" t="str">
        <f>'Poverty Table Data'!F17</f>
        <v>-</v>
      </c>
      <c r="H21" s="68" t="str">
        <f>'Poverty Table Data'!G17</f>
        <v>-</v>
      </c>
      <c r="I21" s="68">
        <f>'Poverty Table Data'!H17</f>
        <v>30.4</v>
      </c>
      <c r="J21" s="68" t="str">
        <f>'Poverty Table Data'!I17</f>
        <v>Not known</v>
      </c>
    </row>
    <row r="22" spans="1:10" ht="15" x14ac:dyDescent="0.25">
      <c r="A22" s="48" t="s">
        <v>101</v>
      </c>
      <c r="B22" s="52" t="s">
        <v>93</v>
      </c>
      <c r="C22" s="68" t="str">
        <f>'Poverty Table Data'!B18</f>
        <v>-</v>
      </c>
      <c r="D22" s="68">
        <f>'Poverty Table Data'!C18</f>
        <v>38</v>
      </c>
      <c r="E22" s="68" t="str">
        <f>'Poverty Table Data'!D18</f>
        <v>-</v>
      </c>
      <c r="F22" s="68" t="str">
        <f>'Poverty Table Data'!E18</f>
        <v>-</v>
      </c>
      <c r="G22" s="68" t="str">
        <f>'Poverty Table Data'!F18</f>
        <v>-</v>
      </c>
      <c r="H22" s="68" t="str">
        <f>'Poverty Table Data'!G18</f>
        <v>-</v>
      </c>
      <c r="I22" s="68">
        <f>'Poverty Table Data'!H18</f>
        <v>30.4</v>
      </c>
      <c r="J22" s="68" t="str">
        <f>'Poverty Table Data'!I18</f>
        <v>Not known</v>
      </c>
    </row>
    <row r="23" spans="1:10" ht="15" x14ac:dyDescent="0.25">
      <c r="A23" s="48" t="s">
        <v>101</v>
      </c>
      <c r="B23" s="52" t="s">
        <v>14</v>
      </c>
      <c r="C23" s="68" t="str">
        <f>'Poverty Table Data'!B19</f>
        <v>-</v>
      </c>
      <c r="D23" s="68">
        <f>'Poverty Table Data'!C19</f>
        <v>31.7</v>
      </c>
      <c r="E23" s="68" t="str">
        <f>'Poverty Table Data'!D19</f>
        <v>-</v>
      </c>
      <c r="F23" s="68" t="str">
        <f>'Poverty Table Data'!E19</f>
        <v>-</v>
      </c>
      <c r="G23" s="68" t="str">
        <f>'Poverty Table Data'!F19</f>
        <v>-</v>
      </c>
      <c r="H23" s="68" t="str">
        <f>'Poverty Table Data'!G19</f>
        <v>-</v>
      </c>
      <c r="I23" s="68">
        <f>'Poverty Table Data'!H19</f>
        <v>30.4</v>
      </c>
      <c r="J23" s="68" t="str">
        <f>'Poverty Table Data'!I19</f>
        <v>Not known</v>
      </c>
    </row>
    <row r="24" spans="1:10" ht="15" x14ac:dyDescent="0.25">
      <c r="A24" s="48" t="s">
        <v>101</v>
      </c>
      <c r="B24" s="52" t="s">
        <v>76</v>
      </c>
      <c r="C24" s="68" t="str">
        <f>'Poverty Table Data'!B20</f>
        <v>-</v>
      </c>
      <c r="D24" s="68">
        <f>'Poverty Table Data'!C20</f>
        <v>41.2</v>
      </c>
      <c r="E24" s="68" t="str">
        <f>'Poverty Table Data'!D20</f>
        <v>-</v>
      </c>
      <c r="F24" s="68" t="str">
        <f>'Poverty Table Data'!E20</f>
        <v>-</v>
      </c>
      <c r="G24" s="68" t="str">
        <f>'Poverty Table Data'!F20</f>
        <v>-</v>
      </c>
      <c r="H24" s="68" t="str">
        <f>'Poverty Table Data'!G20</f>
        <v>-</v>
      </c>
      <c r="I24" s="68">
        <f>'Poverty Table Data'!H20</f>
        <v>30.4</v>
      </c>
      <c r="J24" s="68" t="str">
        <f>'Poverty Table Data'!I20</f>
        <v>Not known</v>
      </c>
    </row>
    <row r="25" spans="1:10" ht="15" x14ac:dyDescent="0.25">
      <c r="A25" s="48" t="s">
        <v>101</v>
      </c>
      <c r="B25" s="52" t="s">
        <v>77</v>
      </c>
      <c r="C25" s="68" t="str">
        <f>'Poverty Table Data'!B21</f>
        <v>-</v>
      </c>
      <c r="D25" s="68">
        <f>'Poverty Table Data'!C21</f>
        <v>35.1</v>
      </c>
      <c r="E25" s="68" t="str">
        <f>'Poverty Table Data'!D21</f>
        <v>-</v>
      </c>
      <c r="F25" s="68" t="str">
        <f>'Poverty Table Data'!E21</f>
        <v>-</v>
      </c>
      <c r="G25" s="68" t="str">
        <f>'Poverty Table Data'!F21</f>
        <v>-</v>
      </c>
      <c r="H25" s="68" t="str">
        <f>'Poverty Table Data'!G21</f>
        <v>-</v>
      </c>
      <c r="I25" s="68">
        <f>'Poverty Table Data'!H21</f>
        <v>30.4</v>
      </c>
      <c r="J25" s="68" t="str">
        <f>'Poverty Table Data'!I21</f>
        <v>Not known</v>
      </c>
    </row>
    <row r="26" spans="1:10" ht="15" x14ac:dyDescent="0.25">
      <c r="A26" s="48" t="s">
        <v>101</v>
      </c>
      <c r="B26" s="52" t="s">
        <v>15</v>
      </c>
      <c r="C26" s="68" t="str">
        <f>'Poverty Table Data'!B22</f>
        <v>-</v>
      </c>
      <c r="D26" s="68">
        <f>'Poverty Table Data'!C22</f>
        <v>20.2</v>
      </c>
      <c r="E26" s="68" t="str">
        <f>'Poverty Table Data'!D22</f>
        <v>-</v>
      </c>
      <c r="F26" s="68" t="str">
        <f>'Poverty Table Data'!E22</f>
        <v>-</v>
      </c>
      <c r="G26" s="68" t="str">
        <f>'Poverty Table Data'!F22</f>
        <v>-</v>
      </c>
      <c r="H26" s="68" t="str">
        <f>'Poverty Table Data'!G22</f>
        <v>-</v>
      </c>
      <c r="I26" s="68">
        <f>'Poverty Table Data'!H22</f>
        <v>30.4</v>
      </c>
      <c r="J26" s="68" t="str">
        <f>'Poverty Table Data'!I22</f>
        <v>Not known</v>
      </c>
    </row>
    <row r="27" spans="1:10" ht="15" x14ac:dyDescent="0.25">
      <c r="A27" s="48" t="s">
        <v>101</v>
      </c>
      <c r="B27" s="52" t="s">
        <v>78</v>
      </c>
      <c r="C27" s="68" t="str">
        <f>'Poverty Table Data'!B23</f>
        <v>-</v>
      </c>
      <c r="D27" s="68">
        <f>'Poverty Table Data'!C23</f>
        <v>34.5</v>
      </c>
      <c r="E27" s="68" t="str">
        <f>'Poverty Table Data'!D23</f>
        <v>-</v>
      </c>
      <c r="F27" s="68" t="str">
        <f>'Poverty Table Data'!E23</f>
        <v>-</v>
      </c>
      <c r="G27" s="68" t="str">
        <f>'Poverty Table Data'!F23</f>
        <v>-</v>
      </c>
      <c r="H27" s="68" t="str">
        <f>'Poverty Table Data'!G23</f>
        <v>-</v>
      </c>
      <c r="I27" s="68">
        <f>'Poverty Table Data'!H23</f>
        <v>30.4</v>
      </c>
      <c r="J27" s="68" t="str">
        <f>'Poverty Table Data'!I23</f>
        <v>Not known</v>
      </c>
    </row>
    <row r="28" spans="1:10" ht="15" x14ac:dyDescent="0.25">
      <c r="A28" s="48" t="s">
        <v>101</v>
      </c>
      <c r="B28" s="52" t="s">
        <v>94</v>
      </c>
      <c r="C28" s="68" t="str">
        <f>'Poverty Table Data'!B24</f>
        <v>-</v>
      </c>
      <c r="D28" s="68" t="str">
        <f>'Poverty Table Data'!C24</f>
        <v>-</v>
      </c>
      <c r="E28" s="68" t="str">
        <f>'Poverty Table Data'!D24</f>
        <v>-</v>
      </c>
      <c r="F28" s="68" t="str">
        <f>'Poverty Table Data'!E24</f>
        <v>-</v>
      </c>
      <c r="G28" s="68" t="str">
        <f>'Poverty Table Data'!F24</f>
        <v>-</v>
      </c>
      <c r="H28" s="68" t="str">
        <f>'Poverty Table Data'!G24</f>
        <v>-</v>
      </c>
      <c r="I28" s="68">
        <f>'Poverty Table Data'!H24</f>
        <v>30.4</v>
      </c>
      <c r="J28" s="68" t="str">
        <f>'Poverty Table Data'!I24</f>
        <v>Not known</v>
      </c>
    </row>
    <row r="29" spans="1:10" ht="15" x14ac:dyDescent="0.25">
      <c r="A29" s="48" t="s">
        <v>101</v>
      </c>
      <c r="B29" s="52" t="s">
        <v>95</v>
      </c>
      <c r="C29" s="68" t="str">
        <f>'Poverty Table Data'!B25</f>
        <v>-</v>
      </c>
      <c r="D29" s="68" t="str">
        <f>'Poverty Table Data'!C25</f>
        <v>-</v>
      </c>
      <c r="E29" s="68" t="str">
        <f>'Poverty Table Data'!D25</f>
        <v>-</v>
      </c>
      <c r="F29" s="68" t="str">
        <f>'Poverty Table Data'!E25</f>
        <v>-</v>
      </c>
      <c r="G29" s="68" t="str">
        <f>'Poverty Table Data'!F25</f>
        <v>-</v>
      </c>
      <c r="H29" s="68" t="str">
        <f>'Poverty Table Data'!G25</f>
        <v>-</v>
      </c>
      <c r="I29" s="68">
        <f>'Poverty Table Data'!H25</f>
        <v>30.4</v>
      </c>
      <c r="J29" s="68" t="str">
        <f>'Poverty Table Data'!I25</f>
        <v>Not known</v>
      </c>
    </row>
    <row r="30" spans="1:10" ht="15" x14ac:dyDescent="0.25">
      <c r="A30" s="48" t="s">
        <v>101</v>
      </c>
      <c r="B30" s="52" t="s">
        <v>96</v>
      </c>
      <c r="C30" s="68" t="str">
        <f>'Poverty Table Data'!B26</f>
        <v>-</v>
      </c>
      <c r="D30" s="68" t="str">
        <f>'Poverty Table Data'!C26</f>
        <v>-</v>
      </c>
      <c r="E30" s="68" t="str">
        <f>'Poverty Table Data'!D26</f>
        <v>-</v>
      </c>
      <c r="F30" s="68" t="str">
        <f>'Poverty Table Data'!E26</f>
        <v>-</v>
      </c>
      <c r="G30" s="68" t="str">
        <f>'Poverty Table Data'!F26</f>
        <v>-</v>
      </c>
      <c r="H30" s="68" t="str">
        <f>'Poverty Table Data'!G26</f>
        <v>-</v>
      </c>
      <c r="I30" s="68">
        <f>'Poverty Table Data'!H26</f>
        <v>30.4</v>
      </c>
      <c r="J30" s="68" t="str">
        <f>'Poverty Table Data'!I26</f>
        <v>Not known</v>
      </c>
    </row>
    <row r="31" spans="1:10" ht="15" x14ac:dyDescent="0.25">
      <c r="A31" s="48" t="s">
        <v>101</v>
      </c>
      <c r="B31" s="52" t="s">
        <v>97</v>
      </c>
      <c r="C31" s="68" t="str">
        <f>'Poverty Table Data'!B27</f>
        <v>-</v>
      </c>
      <c r="D31" s="68" t="str">
        <f>'Poverty Table Data'!C27</f>
        <v>-</v>
      </c>
      <c r="E31" s="68" t="str">
        <f>'Poverty Table Data'!D27</f>
        <v>-</v>
      </c>
      <c r="F31" s="68" t="str">
        <f>'Poverty Table Data'!E27</f>
        <v>-</v>
      </c>
      <c r="G31" s="68" t="str">
        <f>'Poverty Table Data'!F27</f>
        <v>-</v>
      </c>
      <c r="H31" s="68" t="str">
        <f>'Poverty Table Data'!G27</f>
        <v>-</v>
      </c>
      <c r="I31" s="68">
        <f>'Poverty Table Data'!H27</f>
        <v>30.4</v>
      </c>
      <c r="J31" s="68" t="str">
        <f>'Poverty Table Data'!I27</f>
        <v>Not known</v>
      </c>
    </row>
    <row r="32" spans="1:10" ht="15" x14ac:dyDescent="0.25">
      <c r="A32" s="48" t="s">
        <v>101</v>
      </c>
      <c r="B32" s="52" t="s">
        <v>98</v>
      </c>
      <c r="C32" s="68" t="str">
        <f>'Poverty Table Data'!B28</f>
        <v>-</v>
      </c>
      <c r="D32" s="68" t="str">
        <f>'Poverty Table Data'!C28</f>
        <v>-</v>
      </c>
      <c r="E32" s="68" t="str">
        <f>'Poverty Table Data'!D28</f>
        <v>-</v>
      </c>
      <c r="F32" s="68" t="str">
        <f>'Poverty Table Data'!E28</f>
        <v>-</v>
      </c>
      <c r="G32" s="68" t="str">
        <f>'Poverty Table Data'!F28</f>
        <v>-</v>
      </c>
      <c r="H32" s="68" t="str">
        <f>'Poverty Table Data'!G28</f>
        <v>-</v>
      </c>
      <c r="I32" s="68">
        <f>'Poverty Table Data'!H28</f>
        <v>30.4</v>
      </c>
      <c r="J32" s="68" t="str">
        <f>'Poverty Table Data'!I28</f>
        <v>Not known</v>
      </c>
    </row>
    <row r="33" spans="1:12" ht="15" x14ac:dyDescent="0.25">
      <c r="A33" s="48" t="s">
        <v>101</v>
      </c>
      <c r="B33" s="52" t="s">
        <v>99</v>
      </c>
      <c r="C33" s="68" t="str">
        <f>'Poverty Table Data'!B29</f>
        <v>-</v>
      </c>
      <c r="D33" s="68" t="str">
        <f>'Poverty Table Data'!C29</f>
        <v>-</v>
      </c>
      <c r="E33" s="68" t="str">
        <f>'Poverty Table Data'!D29</f>
        <v>-</v>
      </c>
      <c r="F33" s="68" t="str">
        <f>'Poverty Table Data'!E29</f>
        <v>-</v>
      </c>
      <c r="G33" s="68" t="str">
        <f>'Poverty Table Data'!F29</f>
        <v>-</v>
      </c>
      <c r="H33" s="68" t="str">
        <f>'Poverty Table Data'!G29</f>
        <v>-</v>
      </c>
      <c r="I33" s="68">
        <f>'Poverty Table Data'!H29</f>
        <v>30.4</v>
      </c>
      <c r="J33" s="68" t="str">
        <f>'Poverty Table Data'!I29</f>
        <v>Not known</v>
      </c>
    </row>
    <row r="34" spans="1:12" ht="15" x14ac:dyDescent="0.25">
      <c r="A34" s="48" t="s">
        <v>101</v>
      </c>
      <c r="B34" s="52" t="s">
        <v>100</v>
      </c>
      <c r="C34" s="68" t="str">
        <f>'Poverty Table Data'!B30</f>
        <v>-</v>
      </c>
      <c r="D34" s="68" t="str">
        <f>'Poverty Table Data'!C30</f>
        <v>-</v>
      </c>
      <c r="E34" s="68" t="str">
        <f>'Poverty Table Data'!D30</f>
        <v>-</v>
      </c>
      <c r="F34" s="68" t="str">
        <f>'Poverty Table Data'!E30</f>
        <v>-</v>
      </c>
      <c r="G34" s="68" t="str">
        <f>'Poverty Table Data'!F30</f>
        <v>-</v>
      </c>
      <c r="H34" s="68" t="str">
        <f>'Poverty Table Data'!G30</f>
        <v>-</v>
      </c>
      <c r="I34" s="68">
        <f>'Poverty Table Data'!H30</f>
        <v>30.4</v>
      </c>
      <c r="J34" s="68" t="str">
        <f>'Poverty Table Data'!I30</f>
        <v>Not known</v>
      </c>
    </row>
    <row r="35" spans="1:12" ht="15" x14ac:dyDescent="0.25">
      <c r="A35" s="48" t="s">
        <v>101</v>
      </c>
      <c r="B35" s="52" t="s">
        <v>13</v>
      </c>
      <c r="C35" s="68" t="str">
        <f>'Poverty Table Data'!B31</f>
        <v>-</v>
      </c>
      <c r="D35" s="68" t="str">
        <f>'Poverty Table Data'!C31</f>
        <v>-</v>
      </c>
      <c r="E35" s="68" t="str">
        <f>'Poverty Table Data'!D31</f>
        <v>-</v>
      </c>
      <c r="F35" s="68" t="str">
        <f>'Poverty Table Data'!E31</f>
        <v>-</v>
      </c>
      <c r="G35" s="68" t="str">
        <f>'Poverty Table Data'!F31</f>
        <v>-</v>
      </c>
      <c r="H35" s="68" t="str">
        <f>'Poverty Table Data'!G31</f>
        <v>-</v>
      </c>
      <c r="I35" s="68">
        <f>'Poverty Table Data'!H31</f>
        <v>30.4</v>
      </c>
      <c r="J35" s="68" t="str">
        <f>'Poverty Table Data'!I31</f>
        <v>Not known</v>
      </c>
    </row>
    <row r="36" spans="1:12" x14ac:dyDescent="0.15">
      <c r="A36" s="12"/>
      <c r="B36" s="12"/>
      <c r="C36" s="114"/>
      <c r="D36" s="114"/>
      <c r="E36" s="114"/>
      <c r="F36" s="114"/>
      <c r="G36" s="114"/>
      <c r="H36" s="114"/>
      <c r="I36" s="114"/>
      <c r="J36" s="12"/>
    </row>
    <row r="37" spans="1:12" ht="15" x14ac:dyDescent="0.25">
      <c r="A37" s="12" t="s">
        <v>24</v>
      </c>
      <c r="B37" s="56" t="s">
        <v>59</v>
      </c>
      <c r="C37" s="114">
        <f>VLOOKUP(B37,'Homelessness Table Data'!$A$2:$F$31,2,FALSE)</f>
        <v>20</v>
      </c>
      <c r="D37" s="202">
        <f>VLOOKUP(B37,'Homelessness Chart Data'!$A$2:$K$31,11,FALSE)</f>
        <v>41.304347826086953</v>
      </c>
      <c r="E37" s="202" t="s">
        <v>17</v>
      </c>
      <c r="F37" s="202" t="s">
        <v>17</v>
      </c>
      <c r="G37" s="114">
        <f>VLOOKUP(B37,'Homelessness Table Data'!$A$2:$F$31,6,FALSE)</f>
        <v>295</v>
      </c>
      <c r="H37" s="114" t="s">
        <v>17</v>
      </c>
      <c r="I37" s="114">
        <f>$D$66</f>
        <v>40.978110826267006</v>
      </c>
      <c r="J37" s="203" t="s">
        <v>193</v>
      </c>
      <c r="L37" s="204" t="s">
        <v>353</v>
      </c>
    </row>
    <row r="38" spans="1:12" ht="15" x14ac:dyDescent="0.25">
      <c r="A38" s="12" t="s">
        <v>24</v>
      </c>
      <c r="B38" s="56" t="s">
        <v>60</v>
      </c>
      <c r="C38" s="114">
        <f>VLOOKUP(B38,'Homelessness Table Data'!$A$2:$F$31,2,FALSE)</f>
        <v>60</v>
      </c>
      <c r="D38" s="202">
        <f>VLOOKUP(B38,'Homelessness Chart Data'!$A$2:$K$31,11,FALSE)</f>
        <v>41.666666666666671</v>
      </c>
      <c r="E38" s="202" t="s">
        <v>17</v>
      </c>
      <c r="F38" s="202" t="s">
        <v>17</v>
      </c>
      <c r="G38" s="114">
        <f>VLOOKUP(B38,'Homelessness Table Data'!$A$2:$F$31,6,FALSE)</f>
        <v>295</v>
      </c>
      <c r="H38" s="114" t="s">
        <v>17</v>
      </c>
      <c r="I38" s="114">
        <f t="shared" ref="I38:I66" si="0">$D$66</f>
        <v>40.978110826267006</v>
      </c>
      <c r="J38" s="203" t="s">
        <v>193</v>
      </c>
    </row>
    <row r="39" spans="1:12" ht="15" x14ac:dyDescent="0.25">
      <c r="A39" s="12" t="s">
        <v>24</v>
      </c>
      <c r="B39" s="56" t="s">
        <v>61</v>
      </c>
      <c r="C39" s="114">
        <f>VLOOKUP(B39,'Homelessness Table Data'!$A$2:$F$31,2,FALSE)</f>
        <v>60</v>
      </c>
      <c r="D39" s="202">
        <f>VLOOKUP(B39,'Homelessness Chart Data'!$A$2:$K$31,11,FALSE)</f>
        <v>32.631578947368425</v>
      </c>
      <c r="E39" s="202" t="s">
        <v>17</v>
      </c>
      <c r="F39" s="202" t="s">
        <v>17</v>
      </c>
      <c r="G39" s="114">
        <f>VLOOKUP(B39,'Homelessness Table Data'!$A$2:$F$31,6,FALSE)</f>
        <v>295</v>
      </c>
      <c r="H39" s="114" t="s">
        <v>17</v>
      </c>
      <c r="I39" s="114">
        <f t="shared" si="0"/>
        <v>40.978110826267006</v>
      </c>
      <c r="J39" s="203" t="s">
        <v>193</v>
      </c>
    </row>
    <row r="40" spans="1:12" ht="15" x14ac:dyDescent="0.25">
      <c r="A40" s="12" t="s">
        <v>24</v>
      </c>
      <c r="B40" s="56" t="s">
        <v>62</v>
      </c>
      <c r="C40" s="114">
        <f>VLOOKUP(B40,'Homelessness Table Data'!$A$2:$F$31,2,FALSE)</f>
        <v>35</v>
      </c>
      <c r="D40" s="202">
        <f>VLOOKUP(B40,'Homelessness Chart Data'!$A$2:$K$31,11,FALSE)</f>
        <v>36.666666666666664</v>
      </c>
      <c r="E40" s="202" t="s">
        <v>17</v>
      </c>
      <c r="F40" s="202" t="s">
        <v>17</v>
      </c>
      <c r="G40" s="114">
        <f>VLOOKUP(B40,'Homelessness Table Data'!$A$2:$F$31,6,FALSE)</f>
        <v>295</v>
      </c>
      <c r="H40" s="114" t="s">
        <v>17</v>
      </c>
      <c r="I40" s="114">
        <f t="shared" si="0"/>
        <v>40.978110826267006</v>
      </c>
      <c r="J40" s="203" t="s">
        <v>193</v>
      </c>
    </row>
    <row r="41" spans="1:12" ht="15" x14ac:dyDescent="0.25">
      <c r="A41" s="12" t="s">
        <v>24</v>
      </c>
      <c r="B41" s="56" t="s">
        <v>63</v>
      </c>
      <c r="C41" s="114">
        <f>VLOOKUP(B41,'Homelessness Table Data'!$A$2:$F$31,2,FALSE)</f>
        <v>35</v>
      </c>
      <c r="D41" s="202">
        <f>VLOOKUP(B41,'Homelessness Chart Data'!$A$2:$K$31,11,FALSE)</f>
        <v>37.234042553191486</v>
      </c>
      <c r="E41" s="202" t="s">
        <v>17</v>
      </c>
      <c r="F41" s="202" t="s">
        <v>17</v>
      </c>
      <c r="G41" s="114">
        <f>VLOOKUP(B41,'Homelessness Table Data'!$A$2:$F$31,6,FALSE)</f>
        <v>295</v>
      </c>
      <c r="H41" s="114" t="s">
        <v>17</v>
      </c>
      <c r="I41" s="114">
        <f t="shared" si="0"/>
        <v>40.978110826267006</v>
      </c>
      <c r="J41" s="203" t="s">
        <v>193</v>
      </c>
    </row>
    <row r="42" spans="1:12" ht="15" x14ac:dyDescent="0.25">
      <c r="A42" s="12" t="s">
        <v>24</v>
      </c>
      <c r="B42" s="56" t="s">
        <v>64</v>
      </c>
      <c r="C42" s="114">
        <f>VLOOKUP(B42,'Homelessness Table Data'!$A$2:$F$31,2,FALSE)</f>
        <v>85</v>
      </c>
      <c r="D42" s="202">
        <f>VLOOKUP(B42,'Homelessness Chart Data'!$A$2:$K$31,11,FALSE)</f>
        <v>43.684210526315795</v>
      </c>
      <c r="E42" s="202" t="s">
        <v>17</v>
      </c>
      <c r="F42" s="202" t="s">
        <v>17</v>
      </c>
      <c r="G42" s="114">
        <f>VLOOKUP(B42,'Homelessness Table Data'!$A$2:$F$31,6,FALSE)</f>
        <v>295</v>
      </c>
      <c r="H42" s="114" t="s">
        <v>17</v>
      </c>
      <c r="I42" s="114">
        <f t="shared" si="0"/>
        <v>40.978110826267006</v>
      </c>
      <c r="J42" s="203" t="s">
        <v>193</v>
      </c>
    </row>
    <row r="43" spans="1:12" ht="15" x14ac:dyDescent="0.25">
      <c r="A43" s="12" t="s">
        <v>24</v>
      </c>
      <c r="B43" s="56" t="s">
        <v>91</v>
      </c>
      <c r="C43" s="114">
        <f>VLOOKUP(B43,'Homelessness Table Data'!$A$2:$F$31,2,FALSE)</f>
        <v>85</v>
      </c>
      <c r="D43" s="202">
        <f>VLOOKUP(B43,'Homelessness Chart Data'!$A$2:$K$31,11,FALSE)</f>
        <v>43.147208121827411</v>
      </c>
      <c r="E43" s="202" t="s">
        <v>17</v>
      </c>
      <c r="F43" s="202" t="s">
        <v>17</v>
      </c>
      <c r="G43" s="114">
        <f>VLOOKUP(B43,'Homelessness Table Data'!$A$2:$F$31,6,FALSE)</f>
        <v>85</v>
      </c>
      <c r="H43" s="114" t="s">
        <v>17</v>
      </c>
      <c r="I43" s="114">
        <f t="shared" si="0"/>
        <v>40.978110826267006</v>
      </c>
      <c r="J43" s="203" t="s">
        <v>193</v>
      </c>
    </row>
    <row r="44" spans="1:12" ht="15" x14ac:dyDescent="0.25">
      <c r="A44" s="12" t="s">
        <v>24</v>
      </c>
      <c r="B44" s="56" t="s">
        <v>66</v>
      </c>
      <c r="C44" s="114">
        <f>VLOOKUP(B44,'Homelessness Table Data'!$A$2:$F$31,2,FALSE)</f>
        <v>35</v>
      </c>
      <c r="D44" s="202">
        <f>VLOOKUP(B44,'Homelessness Chart Data'!$A$2:$K$31,11,FALSE)</f>
        <v>38.461538461538467</v>
      </c>
      <c r="E44" s="202" t="s">
        <v>17</v>
      </c>
      <c r="F44" s="202" t="s">
        <v>17</v>
      </c>
      <c r="G44" s="114">
        <f>VLOOKUP(B44,'Homelessness Table Data'!$A$2:$F$31,6,FALSE)</f>
        <v>280</v>
      </c>
      <c r="H44" s="114" t="s">
        <v>17</v>
      </c>
      <c r="I44" s="114">
        <f t="shared" si="0"/>
        <v>40.978110826267006</v>
      </c>
      <c r="J44" s="203" t="s">
        <v>193</v>
      </c>
    </row>
    <row r="45" spans="1:12" ht="15" x14ac:dyDescent="0.25">
      <c r="A45" s="12" t="s">
        <v>24</v>
      </c>
      <c r="B45" s="56" t="s">
        <v>67</v>
      </c>
      <c r="C45" s="114">
        <f>VLOOKUP(B45,'Homelessness Table Data'!$A$2:$F$31,2,FALSE)</f>
        <v>45</v>
      </c>
      <c r="D45" s="202">
        <f>VLOOKUP(B45,'Homelessness Chart Data'!$A$2:$K$31,11,FALSE)</f>
        <v>36.507936507936506</v>
      </c>
      <c r="E45" s="202" t="s">
        <v>17</v>
      </c>
      <c r="F45" s="202" t="s">
        <v>17</v>
      </c>
      <c r="G45" s="114">
        <f>VLOOKUP(B45,'Homelessness Table Data'!$A$2:$F$31,6,FALSE)</f>
        <v>280</v>
      </c>
      <c r="H45" s="114" t="s">
        <v>17</v>
      </c>
      <c r="I45" s="114">
        <f t="shared" si="0"/>
        <v>40.978110826267006</v>
      </c>
      <c r="J45" s="203" t="s">
        <v>193</v>
      </c>
    </row>
    <row r="46" spans="1:12" ht="15" x14ac:dyDescent="0.25">
      <c r="A46" s="12" t="s">
        <v>24</v>
      </c>
      <c r="B46" s="56" t="s">
        <v>68</v>
      </c>
      <c r="C46" s="114">
        <f>VLOOKUP(B46,'Homelessness Table Data'!$A$2:$F$31,2,FALSE)</f>
        <v>200</v>
      </c>
      <c r="D46" s="202">
        <f>VLOOKUP(B46,'Homelessness Chart Data'!$A$2:$K$31,11,FALSE)</f>
        <v>44.29530201342282</v>
      </c>
      <c r="E46" s="202" t="s">
        <v>17</v>
      </c>
      <c r="F46" s="202" t="s">
        <v>17</v>
      </c>
      <c r="G46" s="114">
        <f>VLOOKUP(B46,'Homelessness Table Data'!$A$2:$F$31,6,FALSE)</f>
        <v>280</v>
      </c>
      <c r="H46" s="114" t="s">
        <v>17</v>
      </c>
      <c r="I46" s="114">
        <f t="shared" si="0"/>
        <v>40.978110826267006</v>
      </c>
      <c r="J46" s="203" t="s">
        <v>193</v>
      </c>
    </row>
    <row r="47" spans="1:12" ht="15" x14ac:dyDescent="0.25">
      <c r="A47" s="12" t="s">
        <v>24</v>
      </c>
      <c r="B47" s="56" t="s">
        <v>69</v>
      </c>
      <c r="C47" s="114">
        <f>VLOOKUP(B47,'Homelessness Table Data'!$A$2:$F$31,2,FALSE)</f>
        <v>310</v>
      </c>
      <c r="D47" s="202">
        <f>VLOOKUP(B47,'Homelessness Chart Data'!$A$2:$K$31,11,FALSE)</f>
        <v>39.070351758793969</v>
      </c>
      <c r="E47" s="202" t="s">
        <v>17</v>
      </c>
      <c r="F47" s="202" t="s">
        <v>17</v>
      </c>
      <c r="G47" s="114">
        <f>VLOOKUP(B47,'Homelessness Table Data'!$A$2:$F$31,6,FALSE)</f>
        <v>460</v>
      </c>
      <c r="H47" s="114" t="s">
        <v>17</v>
      </c>
      <c r="I47" s="114">
        <f t="shared" si="0"/>
        <v>40.978110826267006</v>
      </c>
      <c r="J47" s="203" t="s">
        <v>193</v>
      </c>
    </row>
    <row r="48" spans="1:12" ht="15" x14ac:dyDescent="0.25">
      <c r="A48" s="12" t="s">
        <v>24</v>
      </c>
      <c r="B48" s="56" t="s">
        <v>92</v>
      </c>
      <c r="C48" s="114">
        <f>VLOOKUP(B48,'Homelessness Table Data'!$A$2:$F$31,2,FALSE)</f>
        <v>75</v>
      </c>
      <c r="D48" s="202">
        <f>VLOOKUP(B48,'Homelessness Chart Data'!$A$2:$K$31,11,FALSE)</f>
        <v>39.175257731958766</v>
      </c>
      <c r="E48" s="202" t="s">
        <v>17</v>
      </c>
      <c r="F48" s="202" t="s">
        <v>17</v>
      </c>
      <c r="G48" s="114">
        <f>VLOOKUP(B48,'Homelessness Table Data'!$A$2:$F$31,6,FALSE)</f>
        <v>460</v>
      </c>
      <c r="H48" s="114" t="s">
        <v>17</v>
      </c>
      <c r="I48" s="114">
        <f t="shared" si="0"/>
        <v>40.978110826267006</v>
      </c>
      <c r="J48" s="203" t="s">
        <v>193</v>
      </c>
    </row>
    <row r="49" spans="1:10" ht="15" x14ac:dyDescent="0.25">
      <c r="A49" s="12" t="s">
        <v>24</v>
      </c>
      <c r="B49" s="56" t="s">
        <v>71</v>
      </c>
      <c r="C49" s="114">
        <f>VLOOKUP(B49,'Homelessness Table Data'!$A$2:$F$31,2,FALSE)</f>
        <v>75</v>
      </c>
      <c r="D49" s="202">
        <f>VLOOKUP(B49,'Homelessness Chart Data'!$A$2:$K$31,11,FALSE)</f>
        <v>34.722222222222221</v>
      </c>
      <c r="E49" s="202" t="s">
        <v>17</v>
      </c>
      <c r="F49" s="202" t="s">
        <v>17</v>
      </c>
      <c r="G49" s="114">
        <f>VLOOKUP(B49,'Homelessness Table Data'!$A$2:$F$31,6,FALSE)</f>
        <v>460</v>
      </c>
      <c r="H49" s="114" t="s">
        <v>17</v>
      </c>
      <c r="I49" s="114">
        <f t="shared" si="0"/>
        <v>40.978110826267006</v>
      </c>
      <c r="J49" s="203" t="s">
        <v>193</v>
      </c>
    </row>
    <row r="50" spans="1:10" ht="15" x14ac:dyDescent="0.25">
      <c r="A50" s="12" t="s">
        <v>24</v>
      </c>
      <c r="B50" s="56" t="s">
        <v>72</v>
      </c>
      <c r="C50" s="114">
        <f>VLOOKUP(B50,'Homelessness Table Data'!$A$2:$F$31,2,FALSE)</f>
        <v>95</v>
      </c>
      <c r="D50" s="202">
        <f>VLOOKUP(B50,'Homelessness Chart Data'!$A$2:$K$31,11,FALSE)</f>
        <v>40.677966101694921</v>
      </c>
      <c r="E50" s="202" t="s">
        <v>17</v>
      </c>
      <c r="F50" s="202" t="s">
        <v>17</v>
      </c>
      <c r="G50" s="114">
        <f>VLOOKUP(B50,'Homelessness Table Data'!$A$2:$F$31,6,FALSE)</f>
        <v>570</v>
      </c>
      <c r="H50" s="114" t="s">
        <v>17</v>
      </c>
      <c r="I50" s="114">
        <f t="shared" si="0"/>
        <v>40.978110826267006</v>
      </c>
      <c r="J50" s="203" t="s">
        <v>193</v>
      </c>
    </row>
    <row r="51" spans="1:10" ht="15" x14ac:dyDescent="0.25">
      <c r="A51" s="12" t="s">
        <v>24</v>
      </c>
      <c r="B51" s="56" t="s">
        <v>73</v>
      </c>
      <c r="C51" s="114">
        <f>VLOOKUP(B51,'Homelessness Table Data'!$A$2:$F$31,2,FALSE)</f>
        <v>475</v>
      </c>
      <c r="D51" s="202">
        <f>VLOOKUP(B51,'Homelessness Chart Data'!$A$2:$K$31,11,FALSE)</f>
        <v>57.926829268292678</v>
      </c>
      <c r="E51" s="202" t="s">
        <v>17</v>
      </c>
      <c r="F51" s="202" t="s">
        <v>17</v>
      </c>
      <c r="G51" s="114">
        <f>VLOOKUP(B51,'Homelessness Table Data'!$A$2:$F$31,6,FALSE)</f>
        <v>570</v>
      </c>
      <c r="H51" s="114" t="s">
        <v>17</v>
      </c>
      <c r="I51" s="114">
        <f t="shared" si="0"/>
        <v>40.978110826267006</v>
      </c>
      <c r="J51" s="203" t="s">
        <v>193</v>
      </c>
    </row>
    <row r="52" spans="1:10" ht="15" x14ac:dyDescent="0.25">
      <c r="A52" s="12" t="s">
        <v>24</v>
      </c>
      <c r="B52" s="56" t="s">
        <v>74</v>
      </c>
      <c r="C52" s="114">
        <f>VLOOKUP(B52,'Homelessness Table Data'!$A$2:$F$31,2,FALSE)</f>
        <v>45</v>
      </c>
      <c r="D52" s="202">
        <f>VLOOKUP(B52,'Homelessness Chart Data'!$A$2:$K$31,11,FALSE)</f>
        <v>21.82741116751269</v>
      </c>
      <c r="E52" s="202" t="s">
        <v>17</v>
      </c>
      <c r="F52" s="202" t="s">
        <v>17</v>
      </c>
      <c r="G52" s="114">
        <f>VLOOKUP(B52,'Homelessness Table Data'!$A$2:$F$31,6,FALSE)</f>
        <v>55</v>
      </c>
      <c r="H52" s="114" t="s">
        <v>17</v>
      </c>
      <c r="I52" s="114">
        <f t="shared" si="0"/>
        <v>40.978110826267006</v>
      </c>
      <c r="J52" s="203" t="s">
        <v>193</v>
      </c>
    </row>
    <row r="53" spans="1:10" ht="15" x14ac:dyDescent="0.25">
      <c r="A53" s="12" t="s">
        <v>24</v>
      </c>
      <c r="B53" s="56" t="s">
        <v>93</v>
      </c>
      <c r="C53" s="114">
        <f>VLOOKUP(B53,'Homelessness Table Data'!$A$2:$F$31,2,FALSE)</f>
        <v>10</v>
      </c>
      <c r="D53" s="202">
        <f>VLOOKUP(B53,'Homelessness Chart Data'!$A$2:$K$31,11,FALSE)</f>
        <v>22.857142857142858</v>
      </c>
      <c r="E53" s="202" t="s">
        <v>17</v>
      </c>
      <c r="F53" s="202" t="s">
        <v>17</v>
      </c>
      <c r="G53" s="114">
        <f>VLOOKUP(B53,'Homelessness Table Data'!$A$2:$F$31,6,FALSE)</f>
        <v>55</v>
      </c>
      <c r="H53" s="114" t="s">
        <v>17</v>
      </c>
      <c r="I53" s="114">
        <f t="shared" si="0"/>
        <v>40.978110826267006</v>
      </c>
      <c r="J53" s="203" t="s">
        <v>193</v>
      </c>
    </row>
    <row r="54" spans="1:10" ht="15" x14ac:dyDescent="0.25">
      <c r="A54" s="12" t="s">
        <v>24</v>
      </c>
      <c r="B54" s="56" t="s">
        <v>14</v>
      </c>
      <c r="C54" s="114">
        <f>VLOOKUP(B54,'Homelessness Table Data'!$A$2:$F$31,2,FALSE)</f>
        <v>80</v>
      </c>
      <c r="D54" s="202">
        <f>VLOOKUP(B54,'Homelessness Chart Data'!$A$2:$K$31,11,FALSE)</f>
        <v>30.152671755725191</v>
      </c>
      <c r="E54" s="202" t="s">
        <v>17</v>
      </c>
      <c r="F54" s="202" t="s">
        <v>17</v>
      </c>
      <c r="G54" s="114">
        <f>VLOOKUP(B54,'Homelessness Table Data'!$A$2:$F$31,6,FALSE)</f>
        <v>340</v>
      </c>
      <c r="H54" s="114" t="s">
        <v>17</v>
      </c>
      <c r="I54" s="114">
        <f t="shared" si="0"/>
        <v>40.978110826267006</v>
      </c>
      <c r="J54" s="203" t="s">
        <v>193</v>
      </c>
    </row>
    <row r="55" spans="1:10" ht="15" x14ac:dyDescent="0.25">
      <c r="A55" s="12" t="s">
        <v>24</v>
      </c>
      <c r="B55" s="56" t="s">
        <v>76</v>
      </c>
      <c r="C55" s="114">
        <f>VLOOKUP(B55,'Homelessness Table Data'!$A$2:$F$31,2,FALSE)</f>
        <v>20</v>
      </c>
      <c r="D55" s="202">
        <f>VLOOKUP(B55,'Homelessness Chart Data'!$A$2:$K$31,11,FALSE)</f>
        <v>15.068493150684931</v>
      </c>
      <c r="E55" s="202" t="s">
        <v>17</v>
      </c>
      <c r="F55" s="202" t="s">
        <v>17</v>
      </c>
      <c r="G55" s="114">
        <f>VLOOKUP(B55,'Homelessness Table Data'!$A$2:$F$31,6,FALSE)</f>
        <v>340</v>
      </c>
      <c r="H55" s="114" t="s">
        <v>17</v>
      </c>
      <c r="I55" s="114">
        <f t="shared" si="0"/>
        <v>40.978110826267006</v>
      </c>
      <c r="J55" s="203" t="s">
        <v>193</v>
      </c>
    </row>
    <row r="56" spans="1:10" ht="15" x14ac:dyDescent="0.25">
      <c r="A56" s="12" t="s">
        <v>24</v>
      </c>
      <c r="B56" s="56" t="s">
        <v>77</v>
      </c>
      <c r="C56" s="114">
        <f>VLOOKUP(B56,'Homelessness Table Data'!$A$2:$F$31,2,FALSE)</f>
        <v>50</v>
      </c>
      <c r="D56" s="202">
        <f>VLOOKUP(B56,'Homelessness Chart Data'!$A$2:$K$31,11,FALSE)</f>
        <v>40.495867768595041</v>
      </c>
      <c r="E56" s="202" t="s">
        <v>17</v>
      </c>
      <c r="F56" s="202" t="s">
        <v>17</v>
      </c>
      <c r="G56" s="114">
        <f>VLOOKUP(B56,'Homelessness Table Data'!$A$2:$F$31,6,FALSE)</f>
        <v>340</v>
      </c>
      <c r="H56" s="114" t="s">
        <v>17</v>
      </c>
      <c r="I56" s="114">
        <f t="shared" si="0"/>
        <v>40.978110826267006</v>
      </c>
      <c r="J56" s="203" t="s">
        <v>193</v>
      </c>
    </row>
    <row r="57" spans="1:10" ht="15" x14ac:dyDescent="0.25">
      <c r="A57" s="12" t="s">
        <v>24</v>
      </c>
      <c r="B57" s="56" t="s">
        <v>15</v>
      </c>
      <c r="C57" s="114">
        <f>VLOOKUP(B57,'Homelessness Table Data'!$A$2:$F$31,2,FALSE)</f>
        <v>50</v>
      </c>
      <c r="D57" s="202">
        <f>VLOOKUP(B57,'Homelessness Chart Data'!$A$2:$K$31,11,FALSE)</f>
        <v>44.642857142857146</v>
      </c>
      <c r="E57" s="202" t="s">
        <v>17</v>
      </c>
      <c r="F57" s="202" t="s">
        <v>17</v>
      </c>
      <c r="G57" s="114">
        <f>VLOOKUP(B57,'Homelessness Table Data'!$A$2:$F$31,6,FALSE)</f>
        <v>340</v>
      </c>
      <c r="H57" s="114" t="s">
        <v>17</v>
      </c>
      <c r="I57" s="114">
        <f t="shared" si="0"/>
        <v>40.978110826267006</v>
      </c>
      <c r="J57" s="203" t="s">
        <v>193</v>
      </c>
    </row>
    <row r="58" spans="1:10" ht="15" x14ac:dyDescent="0.25">
      <c r="A58" s="12" t="s">
        <v>24</v>
      </c>
      <c r="B58" s="56" t="s">
        <v>78</v>
      </c>
      <c r="C58" s="114">
        <f>VLOOKUP(B58,'Homelessness Table Data'!$A$2:$F$31,2,FALSE)</f>
        <v>140</v>
      </c>
      <c r="D58" s="202">
        <f>VLOOKUP(B58,'Homelessness Chart Data'!$A$2:$K$31,11,FALSE)</f>
        <v>42.990654205607477</v>
      </c>
      <c r="E58" s="202" t="s">
        <v>17</v>
      </c>
      <c r="F58" s="202" t="s">
        <v>17</v>
      </c>
      <c r="G58" s="114">
        <f>VLOOKUP(B58,'Homelessness Table Data'!$A$2:$F$31,6,FALSE)</f>
        <v>340</v>
      </c>
      <c r="H58" s="114" t="s">
        <v>17</v>
      </c>
      <c r="I58" s="114">
        <f t="shared" si="0"/>
        <v>40.978110826267006</v>
      </c>
      <c r="J58" s="203" t="s">
        <v>193</v>
      </c>
    </row>
    <row r="59" spans="1:10" ht="15" x14ac:dyDescent="0.25">
      <c r="A59" s="12" t="s">
        <v>24</v>
      </c>
      <c r="B59" s="56" t="s">
        <v>94</v>
      </c>
      <c r="C59" s="114">
        <f>VLOOKUP(B59,'Homelessness Table Data'!$A$2:$F$31,2,FALSE)</f>
        <v>295</v>
      </c>
      <c r="D59" s="202" t="str">
        <f>VLOOKUP(B59,'Homelessness Chart Data'!$A$2:$K$31,11,FALSE)</f>
        <v>-</v>
      </c>
      <c r="E59" s="202" t="s">
        <v>17</v>
      </c>
      <c r="F59" s="202" t="s">
        <v>17</v>
      </c>
      <c r="G59" s="114">
        <f>VLOOKUP(B59,'Homelessness Table Data'!$A$2:$F$31,6,FALSE)</f>
        <v>295</v>
      </c>
      <c r="H59" s="114" t="s">
        <v>17</v>
      </c>
      <c r="I59" s="114">
        <f t="shared" si="0"/>
        <v>40.978110826267006</v>
      </c>
      <c r="J59" s="203" t="s">
        <v>193</v>
      </c>
    </row>
    <row r="60" spans="1:10" ht="15" x14ac:dyDescent="0.25">
      <c r="A60" s="12" t="s">
        <v>24</v>
      </c>
      <c r="B60" s="56" t="s">
        <v>95</v>
      </c>
      <c r="C60" s="114">
        <f>VLOOKUP(B60,'Homelessness Table Data'!$A$2:$F$31,2,FALSE)</f>
        <v>280</v>
      </c>
      <c r="D60" s="202" t="str">
        <f>VLOOKUP(B60,'Homelessness Chart Data'!$A$2:$K$31,11,FALSE)</f>
        <v>-</v>
      </c>
      <c r="E60" s="202" t="s">
        <v>17</v>
      </c>
      <c r="F60" s="202" t="s">
        <v>17</v>
      </c>
      <c r="G60" s="114">
        <f>VLOOKUP(B60,'Homelessness Table Data'!$A$2:$F$31,6,FALSE)</f>
        <v>280</v>
      </c>
      <c r="H60" s="114" t="s">
        <v>17</v>
      </c>
      <c r="I60" s="114">
        <f t="shared" si="0"/>
        <v>40.978110826267006</v>
      </c>
      <c r="J60" s="203" t="s">
        <v>193</v>
      </c>
    </row>
    <row r="61" spans="1:10" ht="15" x14ac:dyDescent="0.25">
      <c r="A61" s="12" t="s">
        <v>24</v>
      </c>
      <c r="B61" s="56" t="s">
        <v>96</v>
      </c>
      <c r="C61" s="114">
        <f>VLOOKUP(B61,'Homelessness Table Data'!$A$2:$F$31,2,FALSE)</f>
        <v>85</v>
      </c>
      <c r="D61" s="202" t="str">
        <f>VLOOKUP(B61,'Homelessness Chart Data'!$A$2:$K$31,11,FALSE)</f>
        <v>-</v>
      </c>
      <c r="E61" s="202" t="s">
        <v>17</v>
      </c>
      <c r="F61" s="202" t="s">
        <v>17</v>
      </c>
      <c r="G61" s="114">
        <f>VLOOKUP(B61,'Homelessness Table Data'!$A$2:$F$31,6,FALSE)</f>
        <v>85</v>
      </c>
      <c r="H61" s="114" t="s">
        <v>17</v>
      </c>
      <c r="I61" s="114">
        <f t="shared" si="0"/>
        <v>40.978110826267006</v>
      </c>
      <c r="J61" s="203" t="s">
        <v>193</v>
      </c>
    </row>
    <row r="62" spans="1:10" ht="15" x14ac:dyDescent="0.25">
      <c r="A62" s="12" t="s">
        <v>24</v>
      </c>
      <c r="B62" s="56" t="s">
        <v>97</v>
      </c>
      <c r="C62" s="114">
        <f>VLOOKUP(B62,'Homelessness Table Data'!$A$2:$F$31,2,FALSE)</f>
        <v>460</v>
      </c>
      <c r="D62" s="202" t="str">
        <f>VLOOKUP(B62,'Homelessness Chart Data'!$A$2:$K$31,11,FALSE)</f>
        <v>-</v>
      </c>
      <c r="E62" s="202" t="s">
        <v>17</v>
      </c>
      <c r="F62" s="202" t="s">
        <v>17</v>
      </c>
      <c r="G62" s="114">
        <f>VLOOKUP(B62,'Homelessness Table Data'!$A$2:$F$31,6,FALSE)</f>
        <v>460</v>
      </c>
      <c r="H62" s="114" t="s">
        <v>17</v>
      </c>
      <c r="I62" s="114">
        <f t="shared" si="0"/>
        <v>40.978110826267006</v>
      </c>
      <c r="J62" s="203" t="s">
        <v>193</v>
      </c>
    </row>
    <row r="63" spans="1:10" ht="15" x14ac:dyDescent="0.25">
      <c r="A63" s="12" t="s">
        <v>24</v>
      </c>
      <c r="B63" s="56" t="s">
        <v>98</v>
      </c>
      <c r="C63" s="114">
        <f>VLOOKUP(B63,'Homelessness Table Data'!$A$2:$F$31,2,FALSE)</f>
        <v>55</v>
      </c>
      <c r="D63" s="202" t="str">
        <f>VLOOKUP(B63,'Homelessness Chart Data'!$A$2:$K$31,11,FALSE)</f>
        <v>-</v>
      </c>
      <c r="E63" s="202" t="s">
        <v>17</v>
      </c>
      <c r="F63" s="202" t="s">
        <v>17</v>
      </c>
      <c r="G63" s="114">
        <f>VLOOKUP(B63,'Homelessness Table Data'!$A$2:$F$31,6,FALSE)</f>
        <v>55</v>
      </c>
      <c r="H63" s="114" t="s">
        <v>17</v>
      </c>
      <c r="I63" s="114">
        <f t="shared" si="0"/>
        <v>40.978110826267006</v>
      </c>
      <c r="J63" s="203" t="s">
        <v>193</v>
      </c>
    </row>
    <row r="64" spans="1:10" ht="15" x14ac:dyDescent="0.25">
      <c r="A64" s="12" t="s">
        <v>24</v>
      </c>
      <c r="B64" s="56" t="s">
        <v>99</v>
      </c>
      <c r="C64" s="114">
        <f>VLOOKUP(B64,'Homelessness Table Data'!$A$2:$F$31,2,FALSE)</f>
        <v>570</v>
      </c>
      <c r="D64" s="202" t="str">
        <f>VLOOKUP(B64,'Homelessness Chart Data'!$A$2:$K$31,11,FALSE)</f>
        <v>-</v>
      </c>
      <c r="E64" s="202" t="s">
        <v>17</v>
      </c>
      <c r="F64" s="202" t="s">
        <v>17</v>
      </c>
      <c r="G64" s="114">
        <f>VLOOKUP(B64,'Homelessness Table Data'!$A$2:$F$31,6,FALSE)</f>
        <v>570</v>
      </c>
      <c r="H64" s="114" t="s">
        <v>17</v>
      </c>
      <c r="I64" s="114">
        <f t="shared" si="0"/>
        <v>40.978110826267006</v>
      </c>
      <c r="J64" s="203" t="s">
        <v>193</v>
      </c>
    </row>
    <row r="65" spans="1:10" ht="15" x14ac:dyDescent="0.25">
      <c r="A65" s="12" t="s">
        <v>24</v>
      </c>
      <c r="B65" s="56" t="s">
        <v>100</v>
      </c>
      <c r="C65" s="114">
        <f>VLOOKUP(B65,'Homelessness Table Data'!$A$2:$F$31,2,FALSE)</f>
        <v>340</v>
      </c>
      <c r="D65" s="202" t="s">
        <v>17</v>
      </c>
      <c r="E65" s="202" t="s">
        <v>17</v>
      </c>
      <c r="F65" s="202" t="s">
        <v>17</v>
      </c>
      <c r="G65" s="114">
        <f>VLOOKUP(B65,'Homelessness Table Data'!$A$2:$F$31,6,FALSE)</f>
        <v>340</v>
      </c>
      <c r="H65" s="114" t="s">
        <v>17</v>
      </c>
      <c r="I65" s="114">
        <f t="shared" si="0"/>
        <v>40.978110826267006</v>
      </c>
      <c r="J65" s="203" t="s">
        <v>193</v>
      </c>
    </row>
    <row r="66" spans="1:10" ht="15" x14ac:dyDescent="0.25">
      <c r="A66" s="12" t="s">
        <v>24</v>
      </c>
      <c r="B66" s="56" t="s">
        <v>13</v>
      </c>
      <c r="C66" s="114">
        <f>VLOOKUP(B66,'Homelessness Table Data'!$A$2:$F$31,2,FALSE)</f>
        <v>2080</v>
      </c>
      <c r="D66" s="202">
        <f>'Homelessness Chart Data'!K31</f>
        <v>40.978110826267006</v>
      </c>
      <c r="E66" s="202" t="s">
        <v>17</v>
      </c>
      <c r="F66" s="202" t="s">
        <v>17</v>
      </c>
      <c r="G66" s="114">
        <f>VLOOKUP(B66,'Homelessness Table Data'!$A$2:$F$31,6,FALSE)</f>
        <v>2080</v>
      </c>
      <c r="H66" s="114" t="s">
        <v>17</v>
      </c>
      <c r="I66" s="114">
        <f t="shared" si="0"/>
        <v>40.978110826267006</v>
      </c>
      <c r="J66" s="203" t="s">
        <v>193</v>
      </c>
    </row>
    <row r="67" spans="1:10" x14ac:dyDescent="0.15">
      <c r="A67" s="12"/>
      <c r="B67" s="12"/>
      <c r="C67" s="114"/>
      <c r="D67" s="114"/>
      <c r="E67" s="114"/>
      <c r="F67" s="114"/>
      <c r="G67" s="114"/>
      <c r="H67" s="114"/>
      <c r="I67" s="114"/>
      <c r="J67" s="12"/>
    </row>
    <row r="68" spans="1:10" ht="15" x14ac:dyDescent="0.25">
      <c r="A68" s="48" t="s">
        <v>102</v>
      </c>
      <c r="B68" s="52" t="s">
        <v>59</v>
      </c>
      <c r="C68" s="68">
        <f>'CIN Table Data'!B2</f>
        <v>129</v>
      </c>
      <c r="D68" s="68">
        <f>'CIN Table Data'!C2</f>
        <v>204.63197969543145</v>
      </c>
      <c r="E68" s="68">
        <f>'CIN Table Data'!D2</f>
        <v>170.84244810352621</v>
      </c>
      <c r="F68" s="68">
        <f>'CIN Table Data'!E2</f>
        <v>243.19136791234629</v>
      </c>
      <c r="G68" s="68">
        <f>'CIN Table Data'!F2</f>
        <v>1415</v>
      </c>
      <c r="H68" s="68">
        <f>'CIN Table Data'!G2</f>
        <v>221.70690816790184</v>
      </c>
      <c r="I68" s="68">
        <f>'CIN Table Data'!H2</f>
        <v>283.48373203895756</v>
      </c>
      <c r="J68" s="54" t="str">
        <f>'CIN Table Data'!I2</f>
        <v>Lower</v>
      </c>
    </row>
    <row r="69" spans="1:10" ht="15" x14ac:dyDescent="0.25">
      <c r="A69" s="48" t="s">
        <v>102</v>
      </c>
      <c r="B69" s="52" t="s">
        <v>60</v>
      </c>
      <c r="C69" s="68">
        <f>'CIN Table Data'!B3</f>
        <v>276</v>
      </c>
      <c r="D69" s="68">
        <f>'CIN Table Data'!C3</f>
        <v>254.40132731127292</v>
      </c>
      <c r="E69" s="68">
        <f>'CIN Table Data'!D3</f>
        <v>225.27277579257179</v>
      </c>
      <c r="F69" s="68">
        <f>'CIN Table Data'!E3</f>
        <v>286.27643218278439</v>
      </c>
      <c r="G69" s="68">
        <f>'CIN Table Data'!F3</f>
        <v>1415</v>
      </c>
      <c r="H69" s="68">
        <f>'CIN Table Data'!G3</f>
        <v>221.70690816790184</v>
      </c>
      <c r="I69" s="68">
        <f>'CIN Table Data'!H3</f>
        <v>283.48373203895756</v>
      </c>
      <c r="J69" s="54" t="str">
        <f>'CIN Table Data'!I3</f>
        <v>Comparable</v>
      </c>
    </row>
    <row r="70" spans="1:10" ht="15" x14ac:dyDescent="0.25">
      <c r="A70" s="48" t="s">
        <v>102</v>
      </c>
      <c r="B70" s="52" t="s">
        <v>61</v>
      </c>
      <c r="C70" s="68">
        <f>'CIN Table Data'!B4</f>
        <v>244</v>
      </c>
      <c r="D70" s="68">
        <f>'CIN Table Data'!C4</f>
        <v>259.07836058611173</v>
      </c>
      <c r="E70" s="68">
        <f>'CIN Table Data'!D4</f>
        <v>227.58995675349954</v>
      </c>
      <c r="F70" s="68">
        <f>'CIN Table Data'!E4</f>
        <v>293.73460676502145</v>
      </c>
      <c r="G70" s="68">
        <f>'CIN Table Data'!F4</f>
        <v>1415</v>
      </c>
      <c r="H70" s="68">
        <f>'CIN Table Data'!G4</f>
        <v>221.70690816790184</v>
      </c>
      <c r="I70" s="68">
        <f>'CIN Table Data'!H4</f>
        <v>283.48373203895756</v>
      </c>
      <c r="J70" s="54" t="str">
        <f>'CIN Table Data'!I4</f>
        <v>Comparable</v>
      </c>
    </row>
    <row r="71" spans="1:10" ht="15" x14ac:dyDescent="0.25">
      <c r="A71" s="48" t="s">
        <v>102</v>
      </c>
      <c r="B71" s="52" t="s">
        <v>62</v>
      </c>
      <c r="C71" s="68">
        <f>'CIN Table Data'!B5</f>
        <v>193</v>
      </c>
      <c r="D71" s="68">
        <f>'CIN Table Data'!C5</f>
        <v>222.9152229152229</v>
      </c>
      <c r="E71" s="68">
        <f>'CIN Table Data'!D5</f>
        <v>192.57473987142336</v>
      </c>
      <c r="F71" s="68">
        <f>'CIN Table Data'!E5</f>
        <v>256.7106040924935</v>
      </c>
      <c r="G71" s="68">
        <f>'CIN Table Data'!F5</f>
        <v>1415</v>
      </c>
      <c r="H71" s="68">
        <f>'CIN Table Data'!G5</f>
        <v>221.70690816790184</v>
      </c>
      <c r="I71" s="68">
        <f>'CIN Table Data'!H5</f>
        <v>283.48373203895756</v>
      </c>
      <c r="J71" s="54" t="str">
        <f>'CIN Table Data'!I5</f>
        <v>Lower</v>
      </c>
    </row>
    <row r="72" spans="1:10" ht="15" x14ac:dyDescent="0.25">
      <c r="A72" s="48" t="s">
        <v>102</v>
      </c>
      <c r="B72" s="52" t="s">
        <v>63</v>
      </c>
      <c r="C72" s="68">
        <f>'CIN Table Data'!B6</f>
        <v>255</v>
      </c>
      <c r="D72" s="68">
        <f>'CIN Table Data'!C6</f>
        <v>175.65612729902873</v>
      </c>
      <c r="E72" s="68">
        <f>'CIN Table Data'!D6</f>
        <v>154.75767027041687</v>
      </c>
      <c r="F72" s="68">
        <f>'CIN Table Data'!E6</f>
        <v>198.60880347179167</v>
      </c>
      <c r="G72" s="68">
        <f>'CIN Table Data'!F6</f>
        <v>1415</v>
      </c>
      <c r="H72" s="68">
        <f>'CIN Table Data'!G6</f>
        <v>221.70690816790184</v>
      </c>
      <c r="I72" s="68">
        <f>'CIN Table Data'!H6</f>
        <v>283.48373203895756</v>
      </c>
      <c r="J72" s="54" t="str">
        <f>'CIN Table Data'!I6</f>
        <v>Lower</v>
      </c>
    </row>
    <row r="73" spans="1:10" ht="15" x14ac:dyDescent="0.25">
      <c r="A73" s="48" t="s">
        <v>102</v>
      </c>
      <c r="B73" s="52" t="s">
        <v>64</v>
      </c>
      <c r="C73" s="68">
        <f>'CIN Table Data'!B7</f>
        <v>318</v>
      </c>
      <c r="D73" s="68">
        <f>'CIN Table Data'!C7</f>
        <v>225.90040491582013</v>
      </c>
      <c r="E73" s="68">
        <f>'CIN Table Data'!D7</f>
        <v>201.75363584552889</v>
      </c>
      <c r="F73" s="68">
        <f>'CIN Table Data'!E7</f>
        <v>252.16105658521261</v>
      </c>
      <c r="G73" s="68">
        <f>'CIN Table Data'!F7</f>
        <v>1415</v>
      </c>
      <c r="H73" s="68">
        <f>'CIN Table Data'!G7</f>
        <v>221.70690816790184</v>
      </c>
      <c r="I73" s="68">
        <f>'CIN Table Data'!H7</f>
        <v>283.48373203895756</v>
      </c>
      <c r="J73" s="54" t="str">
        <f>'CIN Table Data'!I7</f>
        <v>Lower</v>
      </c>
    </row>
    <row r="74" spans="1:10" ht="15" x14ac:dyDescent="0.25">
      <c r="A74" s="48" t="s">
        <v>102</v>
      </c>
      <c r="B74" s="52" t="s">
        <v>91</v>
      </c>
      <c r="C74" s="68">
        <f>'CIN Table Data'!B8</f>
        <v>223</v>
      </c>
      <c r="D74" s="68">
        <f>'CIN Table Data'!C8</f>
        <v>211.75576868293609</v>
      </c>
      <c r="E74" s="68">
        <f>'CIN Table Data'!D8</f>
        <v>184.87452125608826</v>
      </c>
      <c r="F74" s="68">
        <f>'CIN Table Data'!E8</f>
        <v>241.47278882566491</v>
      </c>
      <c r="G74" s="68">
        <f>'CIN Table Data'!F8</f>
        <v>223</v>
      </c>
      <c r="H74" s="68">
        <f>'CIN Table Data'!G8</f>
        <v>211.75576868293609</v>
      </c>
      <c r="I74" s="68">
        <f>'CIN Table Data'!H8</f>
        <v>283.48373203895756</v>
      </c>
      <c r="J74" s="54" t="str">
        <f>'CIN Table Data'!I8</f>
        <v>Lower</v>
      </c>
    </row>
    <row r="75" spans="1:10" ht="15" x14ac:dyDescent="0.25">
      <c r="A75" s="48" t="s">
        <v>102</v>
      </c>
      <c r="B75" s="52" t="s">
        <v>66</v>
      </c>
      <c r="C75" s="68">
        <f>'CIN Table Data'!B9</f>
        <v>156</v>
      </c>
      <c r="D75" s="68">
        <f>'CIN Table Data'!C9</f>
        <v>287.61061946902652</v>
      </c>
      <c r="E75" s="68">
        <f>'CIN Table Data'!D9</f>
        <v>244.24780207647177</v>
      </c>
      <c r="F75" s="68">
        <f>'CIN Table Data'!E9</f>
        <v>336.50282007529069</v>
      </c>
      <c r="G75" s="68">
        <f>'CIN Table Data'!F9</f>
        <v>703</v>
      </c>
      <c r="H75" s="68">
        <f>'CIN Table Data'!G9</f>
        <v>214.42078936131276</v>
      </c>
      <c r="I75" s="68">
        <f>'CIN Table Data'!H9</f>
        <v>283.48373203895756</v>
      </c>
      <c r="J75" s="54" t="str">
        <f>'CIN Table Data'!I9</f>
        <v>Comparable</v>
      </c>
    </row>
    <row r="76" spans="1:10" ht="15" x14ac:dyDescent="0.25">
      <c r="A76" s="48" t="s">
        <v>102</v>
      </c>
      <c r="B76" s="52" t="s">
        <v>67</v>
      </c>
      <c r="C76" s="68">
        <f>'CIN Table Data'!B10</f>
        <v>141</v>
      </c>
      <c r="D76" s="68">
        <f>'CIN Table Data'!C10</f>
        <v>130.1218161683278</v>
      </c>
      <c r="E76" s="68">
        <f>'CIN Table Data'!D10</f>
        <v>109.52998293595947</v>
      </c>
      <c r="F76" s="68">
        <f>'CIN Table Data'!E10</f>
        <v>153.4851380252062</v>
      </c>
      <c r="G76" s="68">
        <f>'CIN Table Data'!F10</f>
        <v>703</v>
      </c>
      <c r="H76" s="68">
        <f>'CIN Table Data'!G10</f>
        <v>214.42078936131276</v>
      </c>
      <c r="I76" s="68">
        <f>'CIN Table Data'!H10</f>
        <v>283.48373203895756</v>
      </c>
      <c r="J76" s="54" t="str">
        <f>'CIN Table Data'!I10</f>
        <v>Lower</v>
      </c>
    </row>
    <row r="77" spans="1:10" ht="15" x14ac:dyDescent="0.25">
      <c r="A77" s="48" t="s">
        <v>102</v>
      </c>
      <c r="B77" s="52" t="s">
        <v>68</v>
      </c>
      <c r="C77" s="68">
        <f>'CIN Table Data'!B11</f>
        <v>406</v>
      </c>
      <c r="D77" s="68">
        <f>'CIN Table Data'!C11</f>
        <v>245.67348420670459</v>
      </c>
      <c r="E77" s="68">
        <f>'CIN Table Data'!D11</f>
        <v>222.35719127917503</v>
      </c>
      <c r="F77" s="68">
        <f>'CIN Table Data'!E11</f>
        <v>270.78658620573083</v>
      </c>
      <c r="G77" s="68">
        <f>'CIN Table Data'!F11</f>
        <v>703</v>
      </c>
      <c r="H77" s="68">
        <f>'CIN Table Data'!G11</f>
        <v>214.42078936131276</v>
      </c>
      <c r="I77" s="68">
        <f>'CIN Table Data'!H11</f>
        <v>283.48373203895756</v>
      </c>
      <c r="J77" s="54" t="str">
        <f>'CIN Table Data'!I11</f>
        <v>Lower</v>
      </c>
    </row>
    <row r="78" spans="1:10" ht="15" x14ac:dyDescent="0.25">
      <c r="A78" s="48" t="s">
        <v>102</v>
      </c>
      <c r="B78" s="52" t="s">
        <v>69</v>
      </c>
      <c r="C78" s="68">
        <f>'CIN Table Data'!B12</f>
        <v>722</v>
      </c>
      <c r="D78" s="68">
        <f>'CIN Table Data'!C12</f>
        <v>342.40728445414015</v>
      </c>
      <c r="E78" s="68">
        <f>'CIN Table Data'!D12</f>
        <v>317.8863164835559</v>
      </c>
      <c r="F78" s="68">
        <f>'CIN Table Data'!E12</f>
        <v>368.33072762316942</v>
      </c>
      <c r="G78" s="68">
        <f>'CIN Table Data'!F12</f>
        <v>1734</v>
      </c>
      <c r="H78" s="68">
        <f>'CIN Table Data'!G12</f>
        <v>375.30030517498864</v>
      </c>
      <c r="I78" s="68">
        <f>'CIN Table Data'!H12</f>
        <v>283.48373203895756</v>
      </c>
      <c r="J78" s="54" t="str">
        <f>'CIN Table Data'!I12</f>
        <v>Higher</v>
      </c>
    </row>
    <row r="79" spans="1:10" ht="15" x14ac:dyDescent="0.25">
      <c r="A79" s="48" t="s">
        <v>102</v>
      </c>
      <c r="B79" s="52" t="s">
        <v>92</v>
      </c>
      <c r="C79" s="68">
        <f>'CIN Table Data'!B13</f>
        <v>516</v>
      </c>
      <c r="D79" s="68">
        <f>'CIN Table Data'!C13</f>
        <v>419.81938003417133</v>
      </c>
      <c r="E79" s="68">
        <f>'CIN Table Data'!D13</f>
        <v>384.37699013011627</v>
      </c>
      <c r="F79" s="68">
        <f>'CIN Table Data'!E13</f>
        <v>457.67322646126127</v>
      </c>
      <c r="G79" s="68">
        <f>'CIN Table Data'!F13</f>
        <v>1734</v>
      </c>
      <c r="H79" s="68">
        <f>'CIN Table Data'!G13</f>
        <v>375.30030517498864</v>
      </c>
      <c r="I79" s="68">
        <f>'CIN Table Data'!H13</f>
        <v>283.48373203895756</v>
      </c>
      <c r="J79" s="54" t="str">
        <f>'CIN Table Data'!I13</f>
        <v>Higher</v>
      </c>
    </row>
    <row r="80" spans="1:10" ht="15" x14ac:dyDescent="0.25">
      <c r="A80" s="48" t="s">
        <v>102</v>
      </c>
      <c r="B80" s="52" t="s">
        <v>71</v>
      </c>
      <c r="C80" s="68">
        <f>'CIN Table Data'!B14</f>
        <v>496</v>
      </c>
      <c r="D80" s="68">
        <f>'CIN Table Data'!C14</f>
        <v>386.71448619990645</v>
      </c>
      <c r="E80" s="68">
        <f>'CIN Table Data'!D14</f>
        <v>353.42985139202602</v>
      </c>
      <c r="F80" s="68">
        <f>'CIN Table Data'!E14</f>
        <v>422.31066095963803</v>
      </c>
      <c r="G80" s="68">
        <f>'CIN Table Data'!F14</f>
        <v>1734</v>
      </c>
      <c r="H80" s="68">
        <f>'CIN Table Data'!G14</f>
        <v>375.30030517498864</v>
      </c>
      <c r="I80" s="68">
        <f>'CIN Table Data'!H14</f>
        <v>283.48373203895756</v>
      </c>
      <c r="J80" s="54" t="str">
        <f>'CIN Table Data'!I14</f>
        <v>Higher</v>
      </c>
    </row>
    <row r="81" spans="1:10" ht="15" x14ac:dyDescent="0.25">
      <c r="A81" s="48" t="s">
        <v>102</v>
      </c>
      <c r="B81" s="52" t="s">
        <v>72</v>
      </c>
      <c r="C81" s="68">
        <f>'CIN Table Data'!B15</f>
        <v>213</v>
      </c>
      <c r="D81" s="68">
        <f>'CIN Table Data'!C15</f>
        <v>180.08116334122423</v>
      </c>
      <c r="E81" s="68">
        <f>'CIN Table Data'!D15</f>
        <v>156.70877725914798</v>
      </c>
      <c r="F81" s="68">
        <f>'CIN Table Data'!E15</f>
        <v>205.9796483962821</v>
      </c>
      <c r="G81" s="68">
        <f>'CIN Table Data'!F15</f>
        <v>1106</v>
      </c>
      <c r="H81" s="68">
        <f>'CIN Table Data'!G15</f>
        <v>232.40664859526362</v>
      </c>
      <c r="I81" s="68">
        <f>'CIN Table Data'!H15</f>
        <v>283.48373203895756</v>
      </c>
      <c r="J81" s="54" t="str">
        <f>'CIN Table Data'!I15</f>
        <v>Lower</v>
      </c>
    </row>
    <row r="82" spans="1:10" ht="15" x14ac:dyDescent="0.25">
      <c r="A82" s="48" t="s">
        <v>102</v>
      </c>
      <c r="B82" s="52" t="s">
        <v>73</v>
      </c>
      <c r="C82" s="68">
        <f>'CIN Table Data'!B16</f>
        <v>893</v>
      </c>
      <c r="D82" s="68">
        <f>'CIN Table Data'!C16</f>
        <v>249.71337490562343</v>
      </c>
      <c r="E82" s="68">
        <f>'CIN Table Data'!D16</f>
        <v>233.60351025806406</v>
      </c>
      <c r="F82" s="68">
        <f>'CIN Table Data'!E16</f>
        <v>266.6491631218048</v>
      </c>
      <c r="G82" s="68">
        <f>'CIN Table Data'!F16</f>
        <v>1106</v>
      </c>
      <c r="H82" s="68">
        <f>'CIN Table Data'!G16</f>
        <v>232.40664859526362</v>
      </c>
      <c r="I82" s="68">
        <f>'CIN Table Data'!H16</f>
        <v>283.48373203895756</v>
      </c>
      <c r="J82" s="54" t="str">
        <f>'CIN Table Data'!I16</f>
        <v>Lower</v>
      </c>
    </row>
    <row r="83" spans="1:10" ht="15" x14ac:dyDescent="0.25">
      <c r="A83" s="48" t="s">
        <v>102</v>
      </c>
      <c r="B83" s="52" t="s">
        <v>74</v>
      </c>
      <c r="C83" s="68">
        <f>'CIN Table Data'!B17</f>
        <v>971</v>
      </c>
      <c r="D83" s="68">
        <f>'CIN Table Data'!C17</f>
        <v>420.76526411578629</v>
      </c>
      <c r="E83" s="68">
        <f>'CIN Table Data'!D17</f>
        <v>394.71555623024625</v>
      </c>
      <c r="F83" s="68">
        <f>'CIN Table Data'!E17</f>
        <v>448.0942724318715</v>
      </c>
      <c r="G83" s="68">
        <f>'CIN Table Data'!F17</f>
        <v>1232</v>
      </c>
      <c r="H83" s="68">
        <f>'CIN Table Data'!G17</f>
        <v>426.66666666666663</v>
      </c>
      <c r="I83" s="68">
        <f>'CIN Table Data'!H17</f>
        <v>283.48373203895756</v>
      </c>
      <c r="J83" s="54" t="str">
        <f>'CIN Table Data'!I17</f>
        <v>Higher</v>
      </c>
    </row>
    <row r="84" spans="1:10" ht="15" x14ac:dyDescent="0.25">
      <c r="A84" s="48" t="s">
        <v>102</v>
      </c>
      <c r="B84" s="52" t="s">
        <v>93</v>
      </c>
      <c r="C84" s="68">
        <f>'CIN Table Data'!B18</f>
        <v>261</v>
      </c>
      <c r="D84" s="68">
        <f>'CIN Table Data'!C18</f>
        <v>450.15522593997929</v>
      </c>
      <c r="E84" s="68">
        <f>'CIN Table Data'!D18</f>
        <v>397.19839760960519</v>
      </c>
      <c r="F84" s="68">
        <f>'CIN Table Data'!E18</f>
        <v>508.25417652678129</v>
      </c>
      <c r="G84" s="68">
        <f>'CIN Table Data'!F18</f>
        <v>1232</v>
      </c>
      <c r="H84" s="68">
        <f>'CIN Table Data'!G18</f>
        <v>426.66666666666663</v>
      </c>
      <c r="I84" s="68">
        <f>'CIN Table Data'!H18</f>
        <v>283.48373203895756</v>
      </c>
      <c r="J84" s="54" t="str">
        <f>'CIN Table Data'!I18</f>
        <v>Higher</v>
      </c>
    </row>
    <row r="85" spans="1:10" ht="15" x14ac:dyDescent="0.25">
      <c r="A85" s="48" t="s">
        <v>102</v>
      </c>
      <c r="B85" s="52" t="s">
        <v>14</v>
      </c>
      <c r="C85" s="68">
        <f>'CIN Table Data'!B19</f>
        <v>534</v>
      </c>
      <c r="D85" s="68">
        <f>'CIN Table Data'!C19</f>
        <v>304.16951469583046</v>
      </c>
      <c r="E85" s="68">
        <f>'CIN Table Data'!D19</f>
        <v>278.91766778736496</v>
      </c>
      <c r="F85" s="68">
        <f>'CIN Table Data'!E19</f>
        <v>331.10921129208464</v>
      </c>
      <c r="G85" s="68">
        <f>'CIN Table Data'!F19</f>
        <v>1670</v>
      </c>
      <c r="H85" s="68">
        <f>'CIN Table Data'!G19</f>
        <v>301.85814474730677</v>
      </c>
      <c r="I85" s="68">
        <f>'CIN Table Data'!H19</f>
        <v>283.48373203895756</v>
      </c>
      <c r="J85" s="54" t="str">
        <f>'CIN Table Data'!I19</f>
        <v>Comparable</v>
      </c>
    </row>
    <row r="86" spans="1:10" ht="15" x14ac:dyDescent="0.25">
      <c r="A86" s="48" t="s">
        <v>102</v>
      </c>
      <c r="B86" s="52" t="s">
        <v>76</v>
      </c>
      <c r="C86" s="68">
        <f>'CIN Table Data'!B20</f>
        <v>270</v>
      </c>
      <c r="D86" s="68">
        <f>'CIN Table Data'!C20</f>
        <v>422.20484753713839</v>
      </c>
      <c r="E86" s="68">
        <f>'CIN Table Data'!D20</f>
        <v>373.34529103783609</v>
      </c>
      <c r="F86" s="68">
        <f>'CIN Table Data'!E20</f>
        <v>475.72489782796328</v>
      </c>
      <c r="G86" s="68">
        <f>'CIN Table Data'!F20</f>
        <v>1670</v>
      </c>
      <c r="H86" s="68">
        <f>'CIN Table Data'!G20</f>
        <v>301.85814474730677</v>
      </c>
      <c r="I86" s="68">
        <f>'CIN Table Data'!H20</f>
        <v>283.48373203895756</v>
      </c>
      <c r="J86" s="54" t="str">
        <f>'CIN Table Data'!I20</f>
        <v>Higher</v>
      </c>
    </row>
    <row r="87" spans="1:10" ht="15" x14ac:dyDescent="0.25">
      <c r="A87" s="48" t="s">
        <v>102</v>
      </c>
      <c r="B87" s="52" t="s">
        <v>77</v>
      </c>
      <c r="C87" s="68">
        <f>'CIN Table Data'!B21</f>
        <v>360</v>
      </c>
      <c r="D87" s="68">
        <f>'CIN Table Data'!C21</f>
        <v>413.17571444967291</v>
      </c>
      <c r="E87" s="68">
        <f>'CIN Table Data'!D21</f>
        <v>371.59648194240771</v>
      </c>
      <c r="F87" s="68">
        <f>'CIN Table Data'!E21</f>
        <v>458.16641799609778</v>
      </c>
      <c r="G87" s="68">
        <f>'CIN Table Data'!F21</f>
        <v>1670</v>
      </c>
      <c r="H87" s="68">
        <f>'CIN Table Data'!G21</f>
        <v>301.85814474730677</v>
      </c>
      <c r="I87" s="68">
        <f>'CIN Table Data'!H21</f>
        <v>283.48373203895756</v>
      </c>
      <c r="J87" s="54" t="str">
        <f>'CIN Table Data'!I21</f>
        <v>Higher</v>
      </c>
    </row>
    <row r="88" spans="1:10" ht="15" x14ac:dyDescent="0.25">
      <c r="A88" s="48" t="s">
        <v>102</v>
      </c>
      <c r="B88" s="52" t="s">
        <v>15</v>
      </c>
      <c r="C88" s="68">
        <f>'CIN Table Data'!B22</f>
        <v>112</v>
      </c>
      <c r="D88" s="68">
        <f>'CIN Table Data'!C22</f>
        <v>150.13404825737265</v>
      </c>
      <c r="E88" s="68">
        <f>'CIN Table Data'!D22</f>
        <v>123.61623287031315</v>
      </c>
      <c r="F88" s="68">
        <f>'CIN Table Data'!E22</f>
        <v>180.69099972246639</v>
      </c>
      <c r="G88" s="68">
        <f>'CIN Table Data'!F22</f>
        <v>1670</v>
      </c>
      <c r="H88" s="68">
        <f>'CIN Table Data'!G22</f>
        <v>301.85814474730677</v>
      </c>
      <c r="I88" s="68">
        <f>'CIN Table Data'!H22</f>
        <v>283.48373203895756</v>
      </c>
      <c r="J88" s="54" t="str">
        <f>'CIN Table Data'!I22</f>
        <v>Lower</v>
      </c>
    </row>
    <row r="89" spans="1:10" ht="15" x14ac:dyDescent="0.25">
      <c r="A89" s="48" t="s">
        <v>102</v>
      </c>
      <c r="B89" s="52" t="s">
        <v>78</v>
      </c>
      <c r="C89" s="68">
        <f>'CIN Table Data'!B23</f>
        <v>394</v>
      </c>
      <c r="D89" s="68">
        <f>'CIN Table Data'!C23</f>
        <v>259.21052631578948</v>
      </c>
      <c r="E89" s="68">
        <f>'CIN Table Data'!D23</f>
        <v>234.24704660992941</v>
      </c>
      <c r="F89" s="68">
        <f>'CIN Table Data'!E23</f>
        <v>286.12804575797998</v>
      </c>
      <c r="G89" s="68">
        <f>'CIN Table Data'!F23</f>
        <v>1670</v>
      </c>
      <c r="H89" s="68">
        <f>'CIN Table Data'!G23</f>
        <v>301.85814474730677</v>
      </c>
      <c r="I89" s="68">
        <f>'CIN Table Data'!H23</f>
        <v>283.48373203895756</v>
      </c>
      <c r="J89" s="54" t="str">
        <f>'CIN Table Data'!I23</f>
        <v>Comparable</v>
      </c>
    </row>
    <row r="90" spans="1:10" ht="15" x14ac:dyDescent="0.25">
      <c r="A90" s="48" t="s">
        <v>102</v>
      </c>
      <c r="B90" s="52" t="s">
        <v>94</v>
      </c>
      <c r="C90" s="68">
        <f>'CIN Table Data'!B24</f>
        <v>1415</v>
      </c>
      <c r="D90" s="68">
        <f>'CIN Table Data'!C24</f>
        <v>221.70690816790184</v>
      </c>
      <c r="E90" s="68">
        <f>'CIN Table Data'!D24</f>
        <v>210.30538958286016</v>
      </c>
      <c r="F90" s="68">
        <f>'CIN Table Data'!E24</f>
        <v>233.57014867228563</v>
      </c>
      <c r="G90" s="68">
        <f>'CIN Table Data'!F24</f>
        <v>1415</v>
      </c>
      <c r="H90" s="68">
        <f>'CIN Table Data'!G24</f>
        <v>221.70690816790184</v>
      </c>
      <c r="I90" s="68">
        <f>'CIN Table Data'!H24</f>
        <v>283.48373203895756</v>
      </c>
      <c r="J90" s="54" t="str">
        <f>'CIN Table Data'!I24</f>
        <v>Lower</v>
      </c>
    </row>
    <row r="91" spans="1:10" ht="15" x14ac:dyDescent="0.25">
      <c r="A91" s="48" t="s">
        <v>102</v>
      </c>
      <c r="B91" s="52" t="s">
        <v>95</v>
      </c>
      <c r="C91" s="68">
        <f>'CIN Table Data'!B25</f>
        <v>703</v>
      </c>
      <c r="D91" s="68">
        <f>'CIN Table Data'!C25</f>
        <v>214.42078936131276</v>
      </c>
      <c r="E91" s="68">
        <f>'CIN Table Data'!D25</f>
        <v>198.86313412811367</v>
      </c>
      <c r="F91" s="68">
        <f>'CIN Table Data'!E25</f>
        <v>230.88058217311433</v>
      </c>
      <c r="G91" s="68">
        <f>'CIN Table Data'!F25</f>
        <v>703</v>
      </c>
      <c r="H91" s="68">
        <f>'CIN Table Data'!G25</f>
        <v>214.42078936131276</v>
      </c>
      <c r="I91" s="68">
        <f>'CIN Table Data'!H25</f>
        <v>283.48373203895756</v>
      </c>
      <c r="J91" s="54" t="str">
        <f>'CIN Table Data'!I25</f>
        <v>Lower</v>
      </c>
    </row>
    <row r="92" spans="1:10" ht="15" x14ac:dyDescent="0.25">
      <c r="A92" s="48" t="s">
        <v>102</v>
      </c>
      <c r="B92" s="52" t="s">
        <v>96</v>
      </c>
      <c r="C92" s="68">
        <f>'CIN Table Data'!B26</f>
        <v>223</v>
      </c>
      <c r="D92" s="68">
        <f>'CIN Table Data'!C26</f>
        <v>211.75576868293609</v>
      </c>
      <c r="E92" s="68">
        <f>'CIN Table Data'!D26</f>
        <v>184.87452125608826</v>
      </c>
      <c r="F92" s="68">
        <f>'CIN Table Data'!E26</f>
        <v>241.47278882566491</v>
      </c>
      <c r="G92" s="68">
        <f>'CIN Table Data'!F26</f>
        <v>223</v>
      </c>
      <c r="H92" s="68">
        <f>'CIN Table Data'!G26</f>
        <v>211.75576868293609</v>
      </c>
      <c r="I92" s="68">
        <f>'CIN Table Data'!H26</f>
        <v>283.48373203895756</v>
      </c>
      <c r="J92" s="54" t="str">
        <f>'CIN Table Data'!I26</f>
        <v>Lower</v>
      </c>
    </row>
    <row r="93" spans="1:10" ht="15" x14ac:dyDescent="0.25">
      <c r="A93" s="48" t="s">
        <v>102</v>
      </c>
      <c r="B93" s="52" t="s">
        <v>97</v>
      </c>
      <c r="C93" s="68">
        <f>'CIN Table Data'!B27</f>
        <v>1734</v>
      </c>
      <c r="D93" s="68">
        <f>'CIN Table Data'!C27</f>
        <v>375.30030517498864</v>
      </c>
      <c r="E93" s="68">
        <f>'CIN Table Data'!D27</f>
        <v>357.84330060179303</v>
      </c>
      <c r="F93" s="68">
        <f>'CIN Table Data'!E27</f>
        <v>393.39456943286388</v>
      </c>
      <c r="G93" s="68">
        <f>'CIN Table Data'!F27</f>
        <v>1734</v>
      </c>
      <c r="H93" s="68">
        <f>'CIN Table Data'!G27</f>
        <v>375.30030517498864</v>
      </c>
      <c r="I93" s="68">
        <f>'CIN Table Data'!H27</f>
        <v>283.48373203895756</v>
      </c>
      <c r="J93" s="54" t="str">
        <f>'CIN Table Data'!I27</f>
        <v>Higher</v>
      </c>
    </row>
    <row r="94" spans="1:10" ht="15" x14ac:dyDescent="0.25">
      <c r="A94" s="48" t="s">
        <v>102</v>
      </c>
      <c r="B94" s="52" t="s">
        <v>98</v>
      </c>
      <c r="C94" s="68">
        <f>'CIN Table Data'!B28</f>
        <v>1232</v>
      </c>
      <c r="D94" s="68">
        <f>'CIN Table Data'!C28</f>
        <v>426.66666666666663</v>
      </c>
      <c r="E94" s="68">
        <f>'CIN Table Data'!D28</f>
        <v>403.17391487544455</v>
      </c>
      <c r="F94" s="68">
        <f>'CIN Table Data'!E28</f>
        <v>451.18061834633119</v>
      </c>
      <c r="G94" s="68">
        <f>'CIN Table Data'!F28</f>
        <v>1232</v>
      </c>
      <c r="H94" s="68">
        <f>'CIN Table Data'!G28</f>
        <v>426.66666666666663</v>
      </c>
      <c r="I94" s="68">
        <f>'CIN Table Data'!H28</f>
        <v>283.48373203895756</v>
      </c>
      <c r="J94" s="54" t="str">
        <f>'CIN Table Data'!I28</f>
        <v>Higher</v>
      </c>
    </row>
    <row r="95" spans="1:10" ht="15" x14ac:dyDescent="0.25">
      <c r="A95" s="48" t="s">
        <v>102</v>
      </c>
      <c r="B95" s="52" t="s">
        <v>99</v>
      </c>
      <c r="C95" s="68">
        <f>'CIN Table Data'!B29</f>
        <v>1106</v>
      </c>
      <c r="D95" s="68">
        <f>'CIN Table Data'!C29</f>
        <v>232.40664859526362</v>
      </c>
      <c r="E95" s="68">
        <f>'CIN Table Data'!D29</f>
        <v>218.91140947248348</v>
      </c>
      <c r="F95" s="68">
        <f>'CIN Table Data'!E29</f>
        <v>246.52183375521378</v>
      </c>
      <c r="G95" s="68">
        <f>'CIN Table Data'!F29</f>
        <v>1106</v>
      </c>
      <c r="H95" s="68">
        <f>'CIN Table Data'!G29</f>
        <v>232.40664859526362</v>
      </c>
      <c r="I95" s="68">
        <f>'CIN Table Data'!H29</f>
        <v>283.48373203895756</v>
      </c>
      <c r="J95" s="54" t="str">
        <f>'CIN Table Data'!I29</f>
        <v>Lower</v>
      </c>
    </row>
    <row r="96" spans="1:10" ht="15" x14ac:dyDescent="0.25">
      <c r="A96" s="48" t="s">
        <v>102</v>
      </c>
      <c r="B96" s="52" t="s">
        <v>100</v>
      </c>
      <c r="C96" s="68">
        <f>'CIN Table Data'!B30</f>
        <v>1670</v>
      </c>
      <c r="D96" s="68">
        <f>'CIN Table Data'!C30</f>
        <v>301.85814474730677</v>
      </c>
      <c r="E96" s="68">
        <f>'CIN Table Data'!D30</f>
        <v>287.55400158566374</v>
      </c>
      <c r="F96" s="68">
        <f>'CIN Table Data'!E30</f>
        <v>316.69456638511332</v>
      </c>
      <c r="G96" s="68">
        <f>'CIN Table Data'!F30</f>
        <v>1670</v>
      </c>
      <c r="H96" s="68">
        <f>'CIN Table Data'!G30</f>
        <v>301.85814474730677</v>
      </c>
      <c r="I96" s="68">
        <f>'CIN Table Data'!H30</f>
        <v>283.48373203895756</v>
      </c>
      <c r="J96" s="54" t="str">
        <f>'CIN Table Data'!I30</f>
        <v>Higher</v>
      </c>
    </row>
    <row r="97" spans="1:11" ht="15" x14ac:dyDescent="0.25">
      <c r="A97" s="48" t="s">
        <v>102</v>
      </c>
      <c r="B97" s="52" t="s">
        <v>13</v>
      </c>
      <c r="C97" s="68">
        <f>'CIN Table Data'!B31</f>
        <v>8083</v>
      </c>
      <c r="D97" s="68">
        <f>'CIN Table Data'!C31</f>
        <v>283.48373203895756</v>
      </c>
      <c r="E97" s="68">
        <f>'CIN Table Data'!D31</f>
        <v>277.33728034971176</v>
      </c>
      <c r="F97" s="68">
        <f>'CIN Table Data'!E31</f>
        <v>289.73300313389404</v>
      </c>
      <c r="G97" s="68">
        <f>'CIN Table Data'!F31</f>
        <v>8083</v>
      </c>
      <c r="H97" s="68">
        <f>'CIN Table Data'!G31</f>
        <v>283.48373203895756</v>
      </c>
      <c r="I97" s="68">
        <f>'CIN Table Data'!H31</f>
        <v>283.48373203895756</v>
      </c>
      <c r="J97" s="54" t="str">
        <f>'CIN Table Data'!I31</f>
        <v>Comparable</v>
      </c>
    </row>
    <row r="98" spans="1:11" x14ac:dyDescent="0.15">
      <c r="A98" s="12"/>
      <c r="B98" s="12"/>
      <c r="C98" s="114"/>
      <c r="D98" s="114"/>
      <c r="E98" s="114"/>
      <c r="F98" s="114"/>
      <c r="G98" s="114"/>
      <c r="H98" s="114"/>
      <c r="I98" s="114"/>
      <c r="J98" s="12"/>
    </row>
    <row r="99" spans="1:11" ht="15" x14ac:dyDescent="0.25">
      <c r="A99" s="12" t="s">
        <v>103</v>
      </c>
      <c r="B99" s="56" t="s">
        <v>59</v>
      </c>
      <c r="C99" s="114">
        <f>'Obesity Table Data'!B2</f>
        <v>237</v>
      </c>
      <c r="D99" s="114">
        <f>'Obesity Table Data'!C2</f>
        <v>32.377049180327901</v>
      </c>
      <c r="E99" s="114">
        <f>'Obesity Table Data'!D2</f>
        <v>29.086922760866699</v>
      </c>
      <c r="F99" s="114">
        <f>'Obesity Table Data'!E2</f>
        <v>35.851183483738097</v>
      </c>
      <c r="G99" s="114">
        <f>'Obesity Table Data'!F2</f>
        <v>1962</v>
      </c>
      <c r="H99" s="114">
        <f>'Obesity Table Data'!G2</f>
        <v>27.778564349426599</v>
      </c>
      <c r="I99" s="114">
        <f>'Obesity Table Data'!H2</f>
        <v>26.469725129609699</v>
      </c>
      <c r="J99" s="12" t="str">
        <f>'Obesity Table Data'!I2</f>
        <v>Higher</v>
      </c>
    </row>
    <row r="100" spans="1:11" ht="15" x14ac:dyDescent="0.25">
      <c r="A100" s="12" t="s">
        <v>103</v>
      </c>
      <c r="B100" s="56" t="s">
        <v>60</v>
      </c>
      <c r="C100" s="114">
        <f>'Obesity Table Data'!B3</f>
        <v>356</v>
      </c>
      <c r="D100" s="114">
        <f>'Obesity Table Data'!C3</f>
        <v>30.0675675675676</v>
      </c>
      <c r="E100" s="114">
        <f>'Obesity Table Data'!D3</f>
        <v>27.523488526639301</v>
      </c>
      <c r="F100" s="114">
        <f>'Obesity Table Data'!E3</f>
        <v>32.740573617673498</v>
      </c>
      <c r="G100" s="114">
        <f>'Obesity Table Data'!F3</f>
        <v>1962</v>
      </c>
      <c r="H100" s="114">
        <f>'Obesity Table Data'!G3</f>
        <v>27.778564349426599</v>
      </c>
      <c r="I100" s="114">
        <f>'Obesity Table Data'!H3</f>
        <v>26.469725129609699</v>
      </c>
      <c r="J100" s="145" t="str">
        <f>'Obesity Table Data'!I3</f>
        <v>Higher</v>
      </c>
      <c r="K100" s="145"/>
    </row>
    <row r="101" spans="1:11" ht="15" x14ac:dyDescent="0.25">
      <c r="A101" s="12" t="s">
        <v>103</v>
      </c>
      <c r="B101" s="56" t="s">
        <v>61</v>
      </c>
      <c r="C101" s="114">
        <f>'Obesity Table Data'!B4</f>
        <v>236</v>
      </c>
      <c r="D101" s="114">
        <f>'Obesity Table Data'!C4</f>
        <v>23.742454728370198</v>
      </c>
      <c r="E101" s="114">
        <f>'Obesity Table Data'!D4</f>
        <v>21.201453918440201</v>
      </c>
      <c r="F101" s="114">
        <f>'Obesity Table Data'!E4</f>
        <v>26.485633891889599</v>
      </c>
      <c r="G101" s="114">
        <f>'Obesity Table Data'!F4</f>
        <v>1962</v>
      </c>
      <c r="H101" s="114">
        <f>'Obesity Table Data'!G4</f>
        <v>27.778564349426599</v>
      </c>
      <c r="I101" s="114">
        <f>'Obesity Table Data'!H4</f>
        <v>26.469725129609699</v>
      </c>
      <c r="J101" s="145" t="str">
        <f>'Obesity Table Data'!I4</f>
        <v>Comparable</v>
      </c>
      <c r="K101" s="145"/>
    </row>
    <row r="102" spans="1:11" ht="15" x14ac:dyDescent="0.25">
      <c r="A102" s="12" t="s">
        <v>103</v>
      </c>
      <c r="B102" s="56" t="s">
        <v>62</v>
      </c>
      <c r="C102" s="114">
        <f>'Obesity Table Data'!B5</f>
        <v>256</v>
      </c>
      <c r="D102" s="114">
        <f>'Obesity Table Data'!C5</f>
        <v>27.615965480043101</v>
      </c>
      <c r="E102" s="114">
        <f>'Obesity Table Data'!D5</f>
        <v>24.834626449397799</v>
      </c>
      <c r="F102" s="114">
        <f>'Obesity Table Data'!E5</f>
        <v>30.5820631355971</v>
      </c>
      <c r="G102" s="114">
        <f>'Obesity Table Data'!F5</f>
        <v>1962</v>
      </c>
      <c r="H102" s="114">
        <f>'Obesity Table Data'!G5</f>
        <v>27.778564349426599</v>
      </c>
      <c r="I102" s="114">
        <f>'Obesity Table Data'!H5</f>
        <v>26.469725129609699</v>
      </c>
      <c r="J102" s="145" t="str">
        <f>'Obesity Table Data'!I5</f>
        <v>Comparable</v>
      </c>
      <c r="K102" s="145"/>
    </row>
    <row r="103" spans="1:11" ht="15" x14ac:dyDescent="0.25">
      <c r="A103" s="12" t="s">
        <v>103</v>
      </c>
      <c r="B103" s="56" t="s">
        <v>63</v>
      </c>
      <c r="C103" s="114">
        <f>'Obesity Table Data'!B6</f>
        <v>406</v>
      </c>
      <c r="D103" s="114">
        <f>'Obesity Table Data'!C6</f>
        <v>24.969249692496899</v>
      </c>
      <c r="E103" s="114">
        <f>'Obesity Table Data'!D6</f>
        <v>22.926034433841401</v>
      </c>
      <c r="F103" s="114">
        <f>'Obesity Table Data'!E6</f>
        <v>27.130461853896001</v>
      </c>
      <c r="G103" s="114">
        <f>'Obesity Table Data'!F6</f>
        <v>1962</v>
      </c>
      <c r="H103" s="114">
        <f>'Obesity Table Data'!G6</f>
        <v>27.778564349426599</v>
      </c>
      <c r="I103" s="114">
        <f>'Obesity Table Data'!H6</f>
        <v>26.469725129609699</v>
      </c>
      <c r="J103" s="145" t="str">
        <f>'Obesity Table Data'!I6</f>
        <v>Comparable</v>
      </c>
      <c r="K103" s="145"/>
    </row>
    <row r="104" spans="1:11" ht="15" x14ac:dyDescent="0.25">
      <c r="A104" s="12" t="s">
        <v>103</v>
      </c>
      <c r="B104" s="56" t="s">
        <v>64</v>
      </c>
      <c r="C104" s="114">
        <f>'Obesity Table Data'!B7</f>
        <v>471</v>
      </c>
      <c r="D104" s="114">
        <f>'Obesity Table Data'!C7</f>
        <v>29.4375</v>
      </c>
      <c r="E104" s="114">
        <f>'Obesity Table Data'!D7</f>
        <v>27.255654432137799</v>
      </c>
      <c r="F104" s="114">
        <f>'Obesity Table Data'!E7</f>
        <v>31.7178501832806</v>
      </c>
      <c r="G104" s="114">
        <f>'Obesity Table Data'!F7</f>
        <v>1962</v>
      </c>
      <c r="H104" s="114">
        <f>'Obesity Table Data'!G7</f>
        <v>27.778564349426599</v>
      </c>
      <c r="I104" s="114">
        <f>'Obesity Table Data'!H7</f>
        <v>26.469725129609699</v>
      </c>
      <c r="J104" s="145" t="str">
        <f>'Obesity Table Data'!I7</f>
        <v>Higher</v>
      </c>
      <c r="K104" s="145"/>
    </row>
    <row r="105" spans="1:11" ht="15" x14ac:dyDescent="0.25">
      <c r="A105" s="12" t="s">
        <v>103</v>
      </c>
      <c r="B105" s="56" t="s">
        <v>91</v>
      </c>
      <c r="C105" s="114">
        <f>'Obesity Table Data'!B8</f>
        <v>254</v>
      </c>
      <c r="D105" s="114">
        <f>'Obesity Table Data'!C8</f>
        <v>23.939679547596601</v>
      </c>
      <c r="E105" s="114">
        <f>'Obesity Table Data'!D8</f>
        <v>21.468953960232799</v>
      </c>
      <c r="F105" s="114">
        <f>'Obesity Table Data'!E8</f>
        <v>26.598439349720501</v>
      </c>
      <c r="G105" s="114">
        <f>'Obesity Table Data'!F8</f>
        <v>254</v>
      </c>
      <c r="H105" s="114">
        <f>'Obesity Table Data'!G8</f>
        <v>23.939679547596601</v>
      </c>
      <c r="I105" s="114">
        <f>'Obesity Table Data'!H8</f>
        <v>26.469725129609699</v>
      </c>
      <c r="J105" s="145" t="str">
        <f>'Obesity Table Data'!I8</f>
        <v>Comparable</v>
      </c>
      <c r="K105" s="145"/>
    </row>
    <row r="106" spans="1:11" ht="15" x14ac:dyDescent="0.25">
      <c r="A106" s="12" t="s">
        <v>103</v>
      </c>
      <c r="B106" s="56" t="s">
        <v>66</v>
      </c>
      <c r="C106" s="114">
        <f>'Obesity Table Data'!B9</f>
        <v>156</v>
      </c>
      <c r="D106" s="114">
        <f>'Obesity Table Data'!C9</f>
        <v>28.729281767955801</v>
      </c>
      <c r="E106" s="114">
        <f>'Obesity Table Data'!D9</f>
        <v>25.083113250890101</v>
      </c>
      <c r="F106" s="114">
        <f>'Obesity Table Data'!E9</f>
        <v>32.674306813713599</v>
      </c>
      <c r="G106" s="114">
        <f>'Obesity Table Data'!F9</f>
        <v>899</v>
      </c>
      <c r="H106" s="114">
        <f>'Obesity Table Data'!G9</f>
        <v>28.332808068074399</v>
      </c>
      <c r="I106" s="114">
        <f>'Obesity Table Data'!H9</f>
        <v>26.469725129609699</v>
      </c>
      <c r="J106" s="145" t="str">
        <f>'Obesity Table Data'!I9</f>
        <v>Comparable</v>
      </c>
      <c r="K106" s="145"/>
    </row>
    <row r="107" spans="1:11" ht="15" x14ac:dyDescent="0.25">
      <c r="A107" s="12" t="s">
        <v>103</v>
      </c>
      <c r="B107" s="56" t="s">
        <v>67</v>
      </c>
      <c r="C107" s="114">
        <f>'Obesity Table Data'!B10</f>
        <v>344</v>
      </c>
      <c r="D107" s="114">
        <f>'Obesity Table Data'!C10</f>
        <v>31.0189359783589</v>
      </c>
      <c r="E107" s="114">
        <f>'Obesity Table Data'!D10</f>
        <v>28.365868233808602</v>
      </c>
      <c r="F107" s="114">
        <f>'Obesity Table Data'!E10</f>
        <v>33.8030514039907</v>
      </c>
      <c r="G107" s="114">
        <f>'Obesity Table Data'!F10</f>
        <v>899</v>
      </c>
      <c r="H107" s="114">
        <f>'Obesity Table Data'!G10</f>
        <v>28.332808068074399</v>
      </c>
      <c r="I107" s="114">
        <f>'Obesity Table Data'!H10</f>
        <v>26.469725129609699</v>
      </c>
      <c r="J107" s="145" t="str">
        <f>'Obesity Table Data'!I10</f>
        <v>Higher</v>
      </c>
      <c r="K107" s="145"/>
    </row>
    <row r="108" spans="1:11" ht="15" x14ac:dyDescent="0.25">
      <c r="A108" s="12" t="s">
        <v>103</v>
      </c>
      <c r="B108" s="56" t="s">
        <v>68</v>
      </c>
      <c r="C108" s="114">
        <f>'Obesity Table Data'!B11</f>
        <v>399</v>
      </c>
      <c r="D108" s="114">
        <f>'Obesity Table Data'!C11</f>
        <v>26.232741617357</v>
      </c>
      <c r="E108" s="114">
        <f>'Obesity Table Data'!D11</f>
        <v>24.0838164017464</v>
      </c>
      <c r="F108" s="114">
        <f>'Obesity Table Data'!E11</f>
        <v>28.501422615867</v>
      </c>
      <c r="G108" s="114">
        <f>'Obesity Table Data'!F11</f>
        <v>899</v>
      </c>
      <c r="H108" s="114">
        <f>'Obesity Table Data'!G11</f>
        <v>28.332808068074399</v>
      </c>
      <c r="I108" s="114">
        <f>'Obesity Table Data'!H11</f>
        <v>26.469725129609699</v>
      </c>
      <c r="J108" s="145" t="str">
        <f>'Obesity Table Data'!I11</f>
        <v>Comparable</v>
      </c>
      <c r="K108" s="145"/>
    </row>
    <row r="109" spans="1:11" ht="15" x14ac:dyDescent="0.25">
      <c r="A109" s="12" t="s">
        <v>103</v>
      </c>
      <c r="B109" s="56" t="s">
        <v>69</v>
      </c>
      <c r="C109" s="114">
        <f>'Obesity Table Data'!B12</f>
        <v>631</v>
      </c>
      <c r="D109" s="114">
        <f>'Obesity Table Data'!C12</f>
        <v>26.346555323590799</v>
      </c>
      <c r="E109" s="114">
        <f>'Obesity Table Data'!D12</f>
        <v>24.621184545197199</v>
      </c>
      <c r="F109" s="114">
        <f>'Obesity Table Data'!E12</f>
        <v>28.147685229280601</v>
      </c>
      <c r="G109" s="114">
        <f>'Obesity Table Data'!F12</f>
        <v>1391</v>
      </c>
      <c r="H109" s="114">
        <f>'Obesity Table Data'!G12</f>
        <v>26.662833045811801</v>
      </c>
      <c r="I109" s="114">
        <f>'Obesity Table Data'!H12</f>
        <v>26.469725129609699</v>
      </c>
      <c r="J109" s="145" t="str">
        <f>'Obesity Table Data'!I12</f>
        <v>Comparable</v>
      </c>
      <c r="K109" s="145"/>
    </row>
    <row r="110" spans="1:11" ht="15" x14ac:dyDescent="0.25">
      <c r="A110" s="12" t="s">
        <v>103</v>
      </c>
      <c r="B110" s="56" t="s">
        <v>92</v>
      </c>
      <c r="C110" s="114">
        <f>'Obesity Table Data'!B13</f>
        <v>402</v>
      </c>
      <c r="D110" s="114">
        <f>'Obesity Table Data'!C13</f>
        <v>28.632478632478598</v>
      </c>
      <c r="E110" s="114">
        <f>'Obesity Table Data'!D13</f>
        <v>26.328722463125501</v>
      </c>
      <c r="F110" s="114">
        <f>'Obesity Table Data'!E13</f>
        <v>31.0528465997577</v>
      </c>
      <c r="G110" s="114">
        <f>'Obesity Table Data'!F13</f>
        <v>1391</v>
      </c>
      <c r="H110" s="114">
        <f>'Obesity Table Data'!G13</f>
        <v>26.662833045811801</v>
      </c>
      <c r="I110" s="114">
        <f>'Obesity Table Data'!H13</f>
        <v>26.469725129609699</v>
      </c>
      <c r="J110" s="145" t="str">
        <f>'Obesity Table Data'!I13</f>
        <v>Comparable</v>
      </c>
      <c r="K110" s="145"/>
    </row>
    <row r="111" spans="1:11" ht="15" x14ac:dyDescent="0.25">
      <c r="A111" s="12" t="s">
        <v>103</v>
      </c>
      <c r="B111" s="56" t="s">
        <v>71</v>
      </c>
      <c r="C111" s="114">
        <f>'Obesity Table Data'!B14</f>
        <v>358</v>
      </c>
      <c r="D111" s="114">
        <f>'Obesity Table Data'!C14</f>
        <v>25.246826516220001</v>
      </c>
      <c r="E111" s="114">
        <f>'Obesity Table Data'!D14</f>
        <v>23.0545870247716</v>
      </c>
      <c r="F111" s="114">
        <f>'Obesity Table Data'!E14</f>
        <v>27.572824636274099</v>
      </c>
      <c r="G111" s="114">
        <f>'Obesity Table Data'!F14</f>
        <v>1391</v>
      </c>
      <c r="H111" s="114">
        <f>'Obesity Table Data'!G14</f>
        <v>26.662833045811801</v>
      </c>
      <c r="I111" s="114">
        <f>'Obesity Table Data'!H14</f>
        <v>26.469725129609699</v>
      </c>
      <c r="J111" s="145" t="str">
        <f>'Obesity Table Data'!I14</f>
        <v>Comparable</v>
      </c>
      <c r="K111" s="145"/>
    </row>
    <row r="112" spans="1:11" ht="15" x14ac:dyDescent="0.25">
      <c r="A112" s="12" t="s">
        <v>103</v>
      </c>
      <c r="B112" s="56" t="s">
        <v>72</v>
      </c>
      <c r="C112" s="114">
        <f>'Obesity Table Data'!B15</f>
        <v>273</v>
      </c>
      <c r="D112" s="114">
        <f>'Obesity Table Data'!C15</f>
        <v>21</v>
      </c>
      <c r="E112" s="114">
        <f>'Obesity Table Data'!D15</f>
        <v>18.872905714097001</v>
      </c>
      <c r="F112" s="114">
        <f>'Obesity Table Data'!E15</f>
        <v>23.297983755912199</v>
      </c>
      <c r="G112" s="114">
        <f>'Obesity Table Data'!F15</f>
        <v>990</v>
      </c>
      <c r="H112" s="114">
        <f>'Obesity Table Data'!G15</f>
        <v>22.137745974955301</v>
      </c>
      <c r="I112" s="114">
        <f>'Obesity Table Data'!H15</f>
        <v>26.469725129609699</v>
      </c>
      <c r="J112" s="145" t="str">
        <f>'Obesity Table Data'!I15</f>
        <v>Lower</v>
      </c>
      <c r="K112" s="145"/>
    </row>
    <row r="113" spans="1:11" ht="15" x14ac:dyDescent="0.25">
      <c r="A113" s="12" t="s">
        <v>103</v>
      </c>
      <c r="B113" s="56" t="s">
        <v>73</v>
      </c>
      <c r="C113" s="114">
        <f>'Obesity Table Data'!B16</f>
        <v>717</v>
      </c>
      <c r="D113" s="114">
        <f>'Obesity Table Data'!C16</f>
        <v>22.6040353089533</v>
      </c>
      <c r="E113" s="114">
        <f>'Obesity Table Data'!D16</f>
        <v>21.1820789716113</v>
      </c>
      <c r="F113" s="114">
        <f>'Obesity Table Data'!E16</f>
        <v>24.092269723865201</v>
      </c>
      <c r="G113" s="114">
        <f>'Obesity Table Data'!F16</f>
        <v>990</v>
      </c>
      <c r="H113" s="114">
        <f>'Obesity Table Data'!G16</f>
        <v>22.137745974955301</v>
      </c>
      <c r="I113" s="114">
        <f>'Obesity Table Data'!H16</f>
        <v>26.469725129609699</v>
      </c>
      <c r="J113" s="145" t="str">
        <f>'Obesity Table Data'!I16</f>
        <v>Lower</v>
      </c>
      <c r="K113" s="145"/>
    </row>
    <row r="114" spans="1:11" ht="15" x14ac:dyDescent="0.25">
      <c r="A114" s="12" t="s">
        <v>103</v>
      </c>
      <c r="B114" s="56" t="s">
        <v>74</v>
      </c>
      <c r="C114" s="114">
        <f>'Obesity Table Data'!B17</f>
        <v>740</v>
      </c>
      <c r="D114" s="114">
        <f>'Obesity Table Data'!C17</f>
        <v>27.478648347567798</v>
      </c>
      <c r="E114" s="114">
        <f>'Obesity Table Data'!D17</f>
        <v>25.825582960918101</v>
      </c>
      <c r="F114" s="114">
        <f>'Obesity Table Data'!E17</f>
        <v>29.195876215623802</v>
      </c>
      <c r="G114" s="114">
        <f>'Obesity Table Data'!F17</f>
        <v>952</v>
      </c>
      <c r="H114" s="114">
        <f>'Obesity Table Data'!G17</f>
        <v>28.375558867362098</v>
      </c>
      <c r="I114" s="114">
        <f>'Obesity Table Data'!H17</f>
        <v>26.469725129609699</v>
      </c>
      <c r="J114" s="145" t="str">
        <f>'Obesity Table Data'!I17</f>
        <v>Comparable</v>
      </c>
      <c r="K114" s="145"/>
    </row>
    <row r="115" spans="1:11" ht="15" x14ac:dyDescent="0.25">
      <c r="A115" s="12" t="s">
        <v>103</v>
      </c>
      <c r="B115" s="56" t="s">
        <v>93</v>
      </c>
      <c r="C115" s="114">
        <f>'Obesity Table Data'!B18</f>
        <v>212</v>
      </c>
      <c r="D115" s="114">
        <f>'Obesity Table Data'!C18</f>
        <v>32.024169184290002</v>
      </c>
      <c r="E115" s="114">
        <f>'Obesity Table Data'!D18</f>
        <v>28.5824205984615</v>
      </c>
      <c r="F115" s="114">
        <f>'Obesity Table Data'!E18</f>
        <v>35.673342333743399</v>
      </c>
      <c r="G115" s="114">
        <f>'Obesity Table Data'!F18</f>
        <v>952</v>
      </c>
      <c r="H115" s="114">
        <f>'Obesity Table Data'!G18</f>
        <v>28.375558867362098</v>
      </c>
      <c r="I115" s="114">
        <f>'Obesity Table Data'!H18</f>
        <v>26.469725129609699</v>
      </c>
      <c r="J115" s="145" t="str">
        <f>'Obesity Table Data'!I18</f>
        <v>Higher</v>
      </c>
      <c r="K115" s="145"/>
    </row>
    <row r="116" spans="1:11" ht="15" x14ac:dyDescent="0.25">
      <c r="A116" s="12" t="s">
        <v>103</v>
      </c>
      <c r="B116" s="56" t="s">
        <v>14</v>
      </c>
      <c r="C116" s="114">
        <f>'Obesity Table Data'!B19</f>
        <v>552</v>
      </c>
      <c r="D116" s="114">
        <f>'Obesity Table Data'!C19</f>
        <v>27.072094163805801</v>
      </c>
      <c r="E116" s="114">
        <f>'Obesity Table Data'!D19</f>
        <v>25.187884305263299</v>
      </c>
      <c r="F116" s="114">
        <f>'Obesity Table Data'!E19</f>
        <v>29.042536692625099</v>
      </c>
      <c r="G116" s="114">
        <f>'Obesity Table Data'!F19</f>
        <v>1670</v>
      </c>
      <c r="H116" s="114">
        <f>'Obesity Table Data'!G19</f>
        <v>26.3906447534766</v>
      </c>
      <c r="I116" s="114">
        <f>'Obesity Table Data'!H19</f>
        <v>26.469725129609699</v>
      </c>
      <c r="J116" s="145" t="str">
        <f>'Obesity Table Data'!I19</f>
        <v>Comparable</v>
      </c>
      <c r="K116" s="145"/>
    </row>
    <row r="117" spans="1:11" ht="15" x14ac:dyDescent="0.25">
      <c r="A117" s="12" t="s">
        <v>103</v>
      </c>
      <c r="B117" s="56" t="s">
        <v>76</v>
      </c>
      <c r="C117" s="114">
        <f>'Obesity Table Data'!B20</f>
        <v>208</v>
      </c>
      <c r="D117" s="114">
        <f>'Obesity Table Data'!C20</f>
        <v>28.1461434370771</v>
      </c>
      <c r="E117" s="114">
        <f>'Obesity Table Data'!D20</f>
        <v>25.0231681885775</v>
      </c>
      <c r="F117" s="114">
        <f>'Obesity Table Data'!E20</f>
        <v>31.495152810138698</v>
      </c>
      <c r="G117" s="114">
        <f>'Obesity Table Data'!F20</f>
        <v>1670</v>
      </c>
      <c r="H117" s="114">
        <f>'Obesity Table Data'!G20</f>
        <v>26.3906447534766</v>
      </c>
      <c r="I117" s="114">
        <f>'Obesity Table Data'!H20</f>
        <v>26.469725129609699</v>
      </c>
      <c r="J117" s="145" t="str">
        <f>'Obesity Table Data'!I20</f>
        <v>Comparable</v>
      </c>
      <c r="K117" s="145"/>
    </row>
    <row r="118" spans="1:11" ht="15" x14ac:dyDescent="0.25">
      <c r="A118" s="12" t="s">
        <v>103</v>
      </c>
      <c r="B118" s="56" t="s">
        <v>77</v>
      </c>
      <c r="C118" s="114">
        <f>'Obesity Table Data'!B21</f>
        <v>269</v>
      </c>
      <c r="D118" s="114">
        <f>'Obesity Table Data'!C21</f>
        <v>26.846307385229501</v>
      </c>
      <c r="E118" s="114">
        <f>'Obesity Table Data'!D21</f>
        <v>24.194565227091399</v>
      </c>
      <c r="F118" s="114">
        <f>'Obesity Table Data'!E21</f>
        <v>29.6749108415063</v>
      </c>
      <c r="G118" s="114">
        <f>'Obesity Table Data'!F21</f>
        <v>1670</v>
      </c>
      <c r="H118" s="114">
        <f>'Obesity Table Data'!G21</f>
        <v>26.3906447534766</v>
      </c>
      <c r="I118" s="114">
        <f>'Obesity Table Data'!H21</f>
        <v>26.469725129609699</v>
      </c>
      <c r="J118" s="145" t="str">
        <f>'Obesity Table Data'!I21</f>
        <v>Comparable</v>
      </c>
      <c r="K118" s="145"/>
    </row>
    <row r="119" spans="1:11" ht="15" x14ac:dyDescent="0.25">
      <c r="A119" s="12" t="s">
        <v>103</v>
      </c>
      <c r="B119" s="56" t="s">
        <v>15</v>
      </c>
      <c r="C119" s="114">
        <f>'Obesity Table Data'!B22</f>
        <v>193</v>
      </c>
      <c r="D119" s="114">
        <f>'Obesity Table Data'!C22</f>
        <v>23.3373639661427</v>
      </c>
      <c r="E119" s="114">
        <f>'Obesity Table Data'!D22</f>
        <v>20.5818331494748</v>
      </c>
      <c r="F119" s="114">
        <f>'Obesity Table Data'!E22</f>
        <v>26.339457262560401</v>
      </c>
      <c r="G119" s="114">
        <f>'Obesity Table Data'!F22</f>
        <v>1670</v>
      </c>
      <c r="H119" s="114">
        <f>'Obesity Table Data'!G22</f>
        <v>26.3906447534766</v>
      </c>
      <c r="I119" s="114">
        <f>'Obesity Table Data'!H22</f>
        <v>26.469725129609699</v>
      </c>
      <c r="J119" s="145" t="str">
        <f>'Obesity Table Data'!I22</f>
        <v>Lower</v>
      </c>
      <c r="K119" s="145"/>
    </row>
    <row r="120" spans="1:11" ht="15" x14ac:dyDescent="0.25">
      <c r="A120" s="12" t="s">
        <v>103</v>
      </c>
      <c r="B120" s="56" t="s">
        <v>78</v>
      </c>
      <c r="C120" s="114">
        <f>'Obesity Table Data'!B23</f>
        <v>448</v>
      </c>
      <c r="D120" s="114">
        <f>'Obesity Table Data'!C23</f>
        <v>26.031377106333501</v>
      </c>
      <c r="E120" s="114">
        <f>'Obesity Table Data'!D23</f>
        <v>24.0131979326028</v>
      </c>
      <c r="F120" s="114">
        <f>'Obesity Table Data'!E23</f>
        <v>28.156323025147699</v>
      </c>
      <c r="G120" s="114">
        <f>'Obesity Table Data'!F23</f>
        <v>1670</v>
      </c>
      <c r="H120" s="114">
        <f>'Obesity Table Data'!G23</f>
        <v>26.3906447534766</v>
      </c>
      <c r="I120" s="114">
        <f>'Obesity Table Data'!H23</f>
        <v>26.469725129609699</v>
      </c>
      <c r="J120" s="145" t="str">
        <f>'Obesity Table Data'!I23</f>
        <v>Comparable</v>
      </c>
      <c r="K120" s="145"/>
    </row>
    <row r="121" spans="1:11" ht="15" x14ac:dyDescent="0.25">
      <c r="A121" s="12" t="s">
        <v>103</v>
      </c>
      <c r="B121" s="56" t="s">
        <v>94</v>
      </c>
      <c r="C121" s="114">
        <f>'Obesity Table Data'!B24</f>
        <v>1962</v>
      </c>
      <c r="D121" s="114">
        <f>'Obesity Table Data'!C24</f>
        <v>27.778564349426599</v>
      </c>
      <c r="E121" s="114">
        <f>'Obesity Table Data'!D24</f>
        <v>26.7462596631871</v>
      </c>
      <c r="F121" s="114">
        <f>'Obesity Table Data'!E24</f>
        <v>28.835028588696101</v>
      </c>
      <c r="G121" s="114">
        <f>'Obesity Table Data'!F24</f>
        <v>1962</v>
      </c>
      <c r="H121" s="114">
        <f>'Obesity Table Data'!G24</f>
        <v>27.778564349426599</v>
      </c>
      <c r="I121" s="114">
        <f>'Obesity Table Data'!H24</f>
        <v>26.469725129609699</v>
      </c>
      <c r="J121" s="145" t="str">
        <f>'Obesity Table Data'!I24</f>
        <v>Higher</v>
      </c>
      <c r="K121" s="145"/>
    </row>
    <row r="122" spans="1:11" ht="15" x14ac:dyDescent="0.25">
      <c r="A122" s="12" t="s">
        <v>103</v>
      </c>
      <c r="B122" s="56" t="s">
        <v>95</v>
      </c>
      <c r="C122" s="114">
        <f>'Obesity Table Data'!B25</f>
        <v>899</v>
      </c>
      <c r="D122" s="114">
        <f>'Obesity Table Data'!C25</f>
        <v>28.332808068074399</v>
      </c>
      <c r="E122" s="114">
        <f>'Obesity Table Data'!D25</f>
        <v>26.791810686066501</v>
      </c>
      <c r="F122" s="114">
        <f>'Obesity Table Data'!E25</f>
        <v>29.9262076123592</v>
      </c>
      <c r="G122" s="114">
        <f>'Obesity Table Data'!F25</f>
        <v>899</v>
      </c>
      <c r="H122" s="114">
        <f>'Obesity Table Data'!G25</f>
        <v>28.332808068074399</v>
      </c>
      <c r="I122" s="114">
        <f>'Obesity Table Data'!H25</f>
        <v>26.469725129609699</v>
      </c>
      <c r="J122" s="145" t="str">
        <f>'Obesity Table Data'!I25</f>
        <v>Higher</v>
      </c>
      <c r="K122" s="145"/>
    </row>
    <row r="123" spans="1:11" ht="15" x14ac:dyDescent="0.25">
      <c r="A123" s="12" t="s">
        <v>103</v>
      </c>
      <c r="B123" s="56" t="s">
        <v>96</v>
      </c>
      <c r="C123" s="114">
        <f>'Obesity Table Data'!B26</f>
        <v>254</v>
      </c>
      <c r="D123" s="114">
        <f>'Obesity Table Data'!C26</f>
        <v>23.939679547596601</v>
      </c>
      <c r="E123" s="114">
        <f>'Obesity Table Data'!D26</f>
        <v>21.468953960232799</v>
      </c>
      <c r="F123" s="114">
        <f>'Obesity Table Data'!E26</f>
        <v>26.598439349720501</v>
      </c>
      <c r="G123" s="114">
        <f>'Obesity Table Data'!F26</f>
        <v>254</v>
      </c>
      <c r="H123" s="114">
        <f>'Obesity Table Data'!G26</f>
        <v>23.939679547596601</v>
      </c>
      <c r="I123" s="114">
        <f>'Obesity Table Data'!H26</f>
        <v>26.469725129609699</v>
      </c>
      <c r="J123" s="145" t="str">
        <f>'Obesity Table Data'!I26</f>
        <v>Comparable</v>
      </c>
      <c r="K123" s="145"/>
    </row>
    <row r="124" spans="1:11" ht="15" x14ac:dyDescent="0.25">
      <c r="A124" s="12" t="s">
        <v>103</v>
      </c>
      <c r="B124" s="56" t="s">
        <v>97</v>
      </c>
      <c r="C124" s="114">
        <f>'Obesity Table Data'!B27</f>
        <v>1391</v>
      </c>
      <c r="D124" s="114">
        <f>'Obesity Table Data'!C27</f>
        <v>26.662833045811801</v>
      </c>
      <c r="E124" s="114">
        <f>'Obesity Table Data'!D27</f>
        <v>25.480379960367799</v>
      </c>
      <c r="F124" s="114">
        <f>'Obesity Table Data'!E27</f>
        <v>27.879630042617201</v>
      </c>
      <c r="G124" s="114">
        <f>'Obesity Table Data'!F27</f>
        <v>1391</v>
      </c>
      <c r="H124" s="114">
        <f>'Obesity Table Data'!G27</f>
        <v>26.662833045811801</v>
      </c>
      <c r="I124" s="114">
        <f>'Obesity Table Data'!H27</f>
        <v>26.469725129609699</v>
      </c>
      <c r="J124" s="145" t="str">
        <f>'Obesity Table Data'!I27</f>
        <v>Comparable</v>
      </c>
      <c r="K124" s="145"/>
    </row>
    <row r="125" spans="1:11" ht="15" x14ac:dyDescent="0.25">
      <c r="A125" s="12" t="s">
        <v>103</v>
      </c>
      <c r="B125" s="56" t="s">
        <v>98</v>
      </c>
      <c r="C125" s="114">
        <f>'Obesity Table Data'!B28</f>
        <v>952</v>
      </c>
      <c r="D125" s="114">
        <f>'Obesity Table Data'!C28</f>
        <v>28.375558867362098</v>
      </c>
      <c r="E125" s="114">
        <f>'Obesity Table Data'!D28</f>
        <v>26.875461857654798</v>
      </c>
      <c r="F125" s="114">
        <f>'Obesity Table Data'!E28</f>
        <v>29.925120819420499</v>
      </c>
      <c r="G125" s="114">
        <f>'Obesity Table Data'!F28</f>
        <v>952</v>
      </c>
      <c r="H125" s="114">
        <f>'Obesity Table Data'!G28</f>
        <v>28.375558867362098</v>
      </c>
      <c r="I125" s="114">
        <f>'Obesity Table Data'!H28</f>
        <v>26.469725129609699</v>
      </c>
      <c r="J125" s="145" t="str">
        <f>'Obesity Table Data'!I28</f>
        <v>Higher</v>
      </c>
      <c r="K125" s="145"/>
    </row>
    <row r="126" spans="1:11" ht="15" x14ac:dyDescent="0.25">
      <c r="A126" s="12" t="s">
        <v>103</v>
      </c>
      <c r="B126" s="56" t="s">
        <v>99</v>
      </c>
      <c r="C126" s="114">
        <f>'Obesity Table Data'!B29</f>
        <v>990</v>
      </c>
      <c r="D126" s="114">
        <f>'Obesity Table Data'!C29</f>
        <v>22.137745974955301</v>
      </c>
      <c r="E126" s="114">
        <f>'Obesity Table Data'!D29</f>
        <v>20.945102036191201</v>
      </c>
      <c r="F126" s="114">
        <f>'Obesity Table Data'!E29</f>
        <v>23.378218074154098</v>
      </c>
      <c r="G126" s="114">
        <f>'Obesity Table Data'!F29</f>
        <v>990</v>
      </c>
      <c r="H126" s="114">
        <f>'Obesity Table Data'!G29</f>
        <v>22.137745974955301</v>
      </c>
      <c r="I126" s="114">
        <f>'Obesity Table Data'!H29</f>
        <v>26.469725129609699</v>
      </c>
      <c r="J126" s="145" t="str">
        <f>'Obesity Table Data'!I29</f>
        <v>Lower</v>
      </c>
      <c r="K126" s="145"/>
    </row>
    <row r="127" spans="1:11" ht="15" x14ac:dyDescent="0.25">
      <c r="A127" s="12" t="s">
        <v>103</v>
      </c>
      <c r="B127" s="56" t="s">
        <v>100</v>
      </c>
      <c r="C127" s="114">
        <f>'Obesity Table Data'!B30</f>
        <v>1670</v>
      </c>
      <c r="D127" s="114">
        <f>'Obesity Table Data'!C30</f>
        <v>26.3906447534766</v>
      </c>
      <c r="E127" s="114">
        <f>'Obesity Table Data'!D30</f>
        <v>25.319242519453901</v>
      </c>
      <c r="F127" s="114">
        <f>'Obesity Table Data'!E30</f>
        <v>27.4906951138565</v>
      </c>
      <c r="G127" s="114">
        <f>'Obesity Table Data'!F30</f>
        <v>1670</v>
      </c>
      <c r="H127" s="114">
        <f>'Obesity Table Data'!G30</f>
        <v>26.3906447534766</v>
      </c>
      <c r="I127" s="114">
        <f>'Obesity Table Data'!H30</f>
        <v>26.469725129609699</v>
      </c>
      <c r="J127" s="145" t="str">
        <f>'Obesity Table Data'!I30</f>
        <v>Comparable</v>
      </c>
      <c r="K127" s="145"/>
    </row>
    <row r="128" spans="1:11" ht="15" x14ac:dyDescent="0.25">
      <c r="A128" s="12" t="s">
        <v>103</v>
      </c>
      <c r="B128" s="56" t="s">
        <v>13</v>
      </c>
      <c r="C128" s="114">
        <f>'Obesity Table Data'!B31</f>
        <v>8118</v>
      </c>
      <c r="D128" s="114">
        <f>'Obesity Table Data'!C31</f>
        <v>26.469725129609699</v>
      </c>
      <c r="E128" s="114" t="str">
        <f>'Obesity Table Data'!D31</f>
        <v>-</v>
      </c>
      <c r="F128" s="114" t="str">
        <f>'Obesity Table Data'!E31</f>
        <v>-</v>
      </c>
      <c r="G128" s="114" t="str">
        <f>'Obesity Table Data'!F31</f>
        <v>-</v>
      </c>
      <c r="H128" s="114" t="str">
        <f>'Obesity Table Data'!G31</f>
        <v>-</v>
      </c>
      <c r="I128" s="114">
        <f>'Obesity Table Data'!H31</f>
        <v>26.469725129609699</v>
      </c>
      <c r="J128" s="145" t="str">
        <f>'Obesity Table Data'!I31</f>
        <v>Comparable</v>
      </c>
      <c r="K128" s="145"/>
    </row>
    <row r="129" spans="1:10" x14ac:dyDescent="0.15">
      <c r="A129" s="12"/>
      <c r="B129" s="12"/>
      <c r="C129" s="114"/>
      <c r="D129" s="114"/>
      <c r="E129" s="114"/>
      <c r="F129" s="114"/>
      <c r="G129" s="114"/>
      <c r="H129" s="114"/>
      <c r="I129" s="114"/>
      <c r="J129" s="12"/>
    </row>
    <row r="130" spans="1:10" ht="15" x14ac:dyDescent="0.25">
      <c r="A130" s="48" t="s">
        <v>104</v>
      </c>
      <c r="B130" s="52" t="s">
        <v>59</v>
      </c>
      <c r="C130" s="68">
        <f>'Conceptions Table Data'!B2</f>
        <v>27</v>
      </c>
      <c r="D130" s="68">
        <f>'Conceptions Table Data'!C2</f>
        <v>23.215821152192607</v>
      </c>
      <c r="E130" s="68">
        <f>'Conceptions Table Data'!D2</f>
        <v>15.299226139294927</v>
      </c>
      <c r="F130" s="68">
        <f>'Conceptions Table Data'!E2</f>
        <v>33.778159931212379</v>
      </c>
      <c r="G130" s="68">
        <f>'Conceptions Table Data'!F2</f>
        <v>361</v>
      </c>
      <c r="H130" s="68">
        <f>'Conceptions Table Data'!G2</f>
        <v>30.536288276095416</v>
      </c>
      <c r="I130" s="68">
        <f>'Conceptions Table Data'!H2</f>
        <v>27.276759314015372</v>
      </c>
      <c r="J130" s="47" t="str">
        <f>'Conceptions Table Data'!I2</f>
        <v>Comparable</v>
      </c>
    </row>
    <row r="131" spans="1:10" ht="15" x14ac:dyDescent="0.25">
      <c r="A131" s="48" t="s">
        <v>104</v>
      </c>
      <c r="B131" s="52" t="s">
        <v>60</v>
      </c>
      <c r="C131" s="68">
        <f>'Conceptions Table Data'!B3</f>
        <v>56</v>
      </c>
      <c r="D131" s="68">
        <f>'Conceptions Table Data'!C3</f>
        <v>28.368794326241133</v>
      </c>
      <c r="E131" s="68">
        <f>'Conceptions Table Data'!D3</f>
        <v>21.429584599797366</v>
      </c>
      <c r="F131" s="68">
        <f>'Conceptions Table Data'!E3</f>
        <v>36.839412360688961</v>
      </c>
      <c r="G131" s="68">
        <f>'Conceptions Table Data'!F3</f>
        <v>361</v>
      </c>
      <c r="H131" s="68">
        <f>'Conceptions Table Data'!G3</f>
        <v>30.536288276095416</v>
      </c>
      <c r="I131" s="68">
        <f>'Conceptions Table Data'!H3</f>
        <v>27.276759314015372</v>
      </c>
      <c r="J131" s="47" t="str">
        <f>'Conceptions Table Data'!I3</f>
        <v>Comparable</v>
      </c>
    </row>
    <row r="132" spans="1:10" ht="15" x14ac:dyDescent="0.25">
      <c r="A132" s="48" t="s">
        <v>104</v>
      </c>
      <c r="B132" s="52" t="s">
        <v>61</v>
      </c>
      <c r="C132" s="68">
        <f>'Conceptions Table Data'!B4</f>
        <v>51</v>
      </c>
      <c r="D132" s="68">
        <f>'Conceptions Table Data'!C4</f>
        <v>25.628140703517587</v>
      </c>
      <c r="E132" s="68">
        <f>'Conceptions Table Data'!D4</f>
        <v>19.081909547738693</v>
      </c>
      <c r="F132" s="68">
        <f>'Conceptions Table Data'!E4</f>
        <v>33.696482412060305</v>
      </c>
      <c r="G132" s="68">
        <f>'Conceptions Table Data'!F4</f>
        <v>361</v>
      </c>
      <c r="H132" s="68">
        <f>'Conceptions Table Data'!G4</f>
        <v>30.536288276095416</v>
      </c>
      <c r="I132" s="68">
        <f>'Conceptions Table Data'!H4</f>
        <v>27.276759314015372</v>
      </c>
      <c r="J132" s="47" t="str">
        <f>'Conceptions Table Data'!I4</f>
        <v>Comparable</v>
      </c>
    </row>
    <row r="133" spans="1:10" ht="15" x14ac:dyDescent="0.25">
      <c r="A133" s="48" t="s">
        <v>104</v>
      </c>
      <c r="B133" s="52" t="s">
        <v>62</v>
      </c>
      <c r="C133" s="68">
        <f>'Conceptions Table Data'!B5</f>
        <v>59</v>
      </c>
      <c r="D133" s="68">
        <f>'Conceptions Table Data'!C5</f>
        <v>35.014836795252229</v>
      </c>
      <c r="E133" s="68">
        <f>'Conceptions Table Data'!D5</f>
        <v>26.65519287833828</v>
      </c>
      <c r="F133" s="68">
        <f>'Conceptions Table Data'!E5</f>
        <v>45.166765578635015</v>
      </c>
      <c r="G133" s="68">
        <f>'Conceptions Table Data'!F5</f>
        <v>361</v>
      </c>
      <c r="H133" s="68">
        <f>'Conceptions Table Data'!G5</f>
        <v>30.536288276095416</v>
      </c>
      <c r="I133" s="68">
        <f>'Conceptions Table Data'!H5</f>
        <v>27.276759314015372</v>
      </c>
      <c r="J133" s="47" t="str">
        <f>'Conceptions Table Data'!I5</f>
        <v>Comparable</v>
      </c>
    </row>
    <row r="134" spans="1:10" ht="15" x14ac:dyDescent="0.25">
      <c r="A134" s="48" t="s">
        <v>104</v>
      </c>
      <c r="B134" s="52" t="s">
        <v>63</v>
      </c>
      <c r="C134" s="68">
        <f>'Conceptions Table Data'!B6</f>
        <v>75</v>
      </c>
      <c r="D134" s="68">
        <f>'Conceptions Table Data'!C6</f>
        <v>27.252906976744185</v>
      </c>
      <c r="E134" s="68">
        <f>'Conceptions Table Data'!D6</f>
        <v>21.436046511627907</v>
      </c>
      <c r="F134" s="68">
        <f>'Conceptions Table Data'!E6</f>
        <v>34.161700581395351</v>
      </c>
      <c r="G134" s="68">
        <f>'Conceptions Table Data'!F6</f>
        <v>361</v>
      </c>
      <c r="H134" s="68">
        <f>'Conceptions Table Data'!G6</f>
        <v>30.536288276095416</v>
      </c>
      <c r="I134" s="68">
        <f>'Conceptions Table Data'!H6</f>
        <v>27.276759314015372</v>
      </c>
      <c r="J134" s="47" t="str">
        <f>'Conceptions Table Data'!I6</f>
        <v>Comparable</v>
      </c>
    </row>
    <row r="135" spans="1:10" ht="15" x14ac:dyDescent="0.25">
      <c r="A135" s="48" t="s">
        <v>104</v>
      </c>
      <c r="B135" s="52" t="s">
        <v>64</v>
      </c>
      <c r="C135" s="68">
        <f>'Conceptions Table Data'!B7</f>
        <v>93</v>
      </c>
      <c r="D135" s="68">
        <f>'Conceptions Table Data'!C7</f>
        <v>41.18689105403012</v>
      </c>
      <c r="E135" s="68">
        <f>'Conceptions Table Data'!D7</f>
        <v>33.243135518157665</v>
      </c>
      <c r="F135" s="68">
        <f>'Conceptions Table Data'!E7</f>
        <v>50.456598759964571</v>
      </c>
      <c r="G135" s="68">
        <f>'Conceptions Table Data'!F7</f>
        <v>361</v>
      </c>
      <c r="H135" s="68">
        <f>'Conceptions Table Data'!G7</f>
        <v>30.536288276095416</v>
      </c>
      <c r="I135" s="68">
        <f>'Conceptions Table Data'!H7</f>
        <v>27.276759314015372</v>
      </c>
      <c r="J135" s="47" t="str">
        <f>'Conceptions Table Data'!I7</f>
        <v>Higher</v>
      </c>
    </row>
    <row r="136" spans="1:10" ht="15" x14ac:dyDescent="0.25">
      <c r="A136" s="48" t="s">
        <v>104</v>
      </c>
      <c r="B136" s="52" t="s">
        <v>91</v>
      </c>
      <c r="C136" s="68">
        <f>'Conceptions Table Data'!B8</f>
        <v>38</v>
      </c>
      <c r="D136" s="68">
        <f>'Conceptions Table Data'!C8</f>
        <v>16.040523427606587</v>
      </c>
      <c r="E136" s="68">
        <f>'Conceptions Table Data'!D8</f>
        <v>11.35120303925707</v>
      </c>
      <c r="F136" s="68">
        <f>'Conceptions Table Data'!E8</f>
        <v>22.016884761502745</v>
      </c>
      <c r="G136" s="68">
        <f>'Conceptions Table Data'!F8</f>
        <v>38</v>
      </c>
      <c r="H136" s="68">
        <f>'Conceptions Table Data'!G8</f>
        <v>16.040523427606587</v>
      </c>
      <c r="I136" s="68">
        <f>'Conceptions Table Data'!H8</f>
        <v>27.276759314015372</v>
      </c>
      <c r="J136" s="47" t="str">
        <f>'Conceptions Table Data'!I8</f>
        <v>Lower</v>
      </c>
    </row>
    <row r="137" spans="1:10" ht="15" x14ac:dyDescent="0.25">
      <c r="A137" s="48" t="s">
        <v>104</v>
      </c>
      <c r="B137" s="52" t="s">
        <v>66</v>
      </c>
      <c r="C137" s="68">
        <f>'Conceptions Table Data'!B9</f>
        <v>21</v>
      </c>
      <c r="D137" s="68">
        <f>'Conceptions Table Data'!C9</f>
        <v>19.480519480519479</v>
      </c>
      <c r="E137" s="68">
        <f>'Conceptions Table Data'!D9</f>
        <v>12.058441558441558</v>
      </c>
      <c r="F137" s="68">
        <f>'Conceptions Table Data'!E9</f>
        <v>29.778293135435995</v>
      </c>
      <c r="G137" s="68">
        <f>'Conceptions Table Data'!F9</f>
        <v>147</v>
      </c>
      <c r="H137" s="68">
        <f>'Conceptions Table Data'!G9</f>
        <v>22.720247295208654</v>
      </c>
      <c r="I137" s="68">
        <f>'Conceptions Table Data'!H9</f>
        <v>27.276759314015372</v>
      </c>
      <c r="J137" s="47" t="str">
        <f>'Conceptions Table Data'!I9</f>
        <v>Comparable</v>
      </c>
    </row>
    <row r="138" spans="1:10" ht="15" x14ac:dyDescent="0.25">
      <c r="A138" s="48" t="s">
        <v>104</v>
      </c>
      <c r="B138" s="52" t="s">
        <v>67</v>
      </c>
      <c r="C138" s="68">
        <f>'Conceptions Table Data'!B10</f>
        <v>60</v>
      </c>
      <c r="D138" s="68">
        <f>'Conceptions Table Data'!C10</f>
        <v>27.447392497712716</v>
      </c>
      <c r="E138" s="68">
        <f>'Conceptions Table Data'!D10</f>
        <v>20.945105215004574</v>
      </c>
      <c r="F138" s="68">
        <f>'Conceptions Table Data'!E10</f>
        <v>35.330283623055813</v>
      </c>
      <c r="G138" s="68">
        <f>'Conceptions Table Data'!F10</f>
        <v>147</v>
      </c>
      <c r="H138" s="68">
        <f>'Conceptions Table Data'!G10</f>
        <v>22.720247295208654</v>
      </c>
      <c r="I138" s="68">
        <f>'Conceptions Table Data'!H10</f>
        <v>27.276759314015372</v>
      </c>
      <c r="J138" s="47" t="str">
        <f>'Conceptions Table Data'!I10</f>
        <v>Comparable</v>
      </c>
    </row>
    <row r="139" spans="1:10" ht="15" x14ac:dyDescent="0.25">
      <c r="A139" s="48" t="s">
        <v>104</v>
      </c>
      <c r="B139" s="52" t="s">
        <v>68</v>
      </c>
      <c r="C139" s="68">
        <f>'Conceptions Table Data'!B11</f>
        <v>66</v>
      </c>
      <c r="D139" s="68">
        <f>'Conceptions Table Data'!C11</f>
        <v>20.586400499064254</v>
      </c>
      <c r="E139" s="68">
        <f>'Conceptions Table Data'!D11</f>
        <v>15.921397379912664</v>
      </c>
      <c r="F139" s="68">
        <f>'Conceptions Table Data'!E11</f>
        <v>26.19089207735496</v>
      </c>
      <c r="G139" s="68">
        <f>'Conceptions Table Data'!F11</f>
        <v>147</v>
      </c>
      <c r="H139" s="68">
        <f>'Conceptions Table Data'!G11</f>
        <v>22.720247295208654</v>
      </c>
      <c r="I139" s="68">
        <f>'Conceptions Table Data'!H11</f>
        <v>27.276759314015372</v>
      </c>
      <c r="J139" s="47" t="str">
        <f>'Conceptions Table Data'!I11</f>
        <v>Lower</v>
      </c>
    </row>
    <row r="140" spans="1:10" ht="15" x14ac:dyDescent="0.25">
      <c r="A140" s="48" t="s">
        <v>104</v>
      </c>
      <c r="B140" s="52" t="s">
        <v>69</v>
      </c>
      <c r="C140" s="68">
        <f>'Conceptions Table Data'!B12</f>
        <v>98</v>
      </c>
      <c r="D140" s="68">
        <f>'Conceptions Table Data'!C12</f>
        <v>24.847870182555781</v>
      </c>
      <c r="E140" s="68">
        <f>'Conceptions Table Data'!D12</f>
        <v>20.17266734279919</v>
      </c>
      <c r="F140" s="68">
        <f>'Conceptions Table Data'!E12</f>
        <v>30.281693711967545</v>
      </c>
      <c r="G140" s="68">
        <f>'Conceptions Table Data'!F12</f>
        <v>249</v>
      </c>
      <c r="H140" s="68">
        <f>'Conceptions Table Data'!G12</f>
        <v>27.886661440250869</v>
      </c>
      <c r="I140" s="68">
        <f>'Conceptions Table Data'!H12</f>
        <v>27.276759314015372</v>
      </c>
      <c r="J140" s="47" t="str">
        <f>'Conceptions Table Data'!I12</f>
        <v>Comparable</v>
      </c>
    </row>
    <row r="141" spans="1:10" ht="15" x14ac:dyDescent="0.25">
      <c r="A141" s="48" t="s">
        <v>104</v>
      </c>
      <c r="B141" s="52" t="s">
        <v>92</v>
      </c>
      <c r="C141" s="68">
        <f>'Conceptions Table Data'!B13</f>
        <v>74</v>
      </c>
      <c r="D141" s="68">
        <f>'Conceptions Table Data'!C13</f>
        <v>29.482071713147413</v>
      </c>
      <c r="E141" s="68">
        <f>'Conceptions Table Data'!D13</f>
        <v>23.149800796812748</v>
      </c>
      <c r="F141" s="68">
        <f>'Conceptions Table Data'!E13</f>
        <v>37.011952191235061</v>
      </c>
      <c r="G141" s="68">
        <f>'Conceptions Table Data'!F13</f>
        <v>249</v>
      </c>
      <c r="H141" s="68">
        <f>'Conceptions Table Data'!G13</f>
        <v>27.886661440250869</v>
      </c>
      <c r="I141" s="68">
        <f>'Conceptions Table Data'!H13</f>
        <v>27.276759314015372</v>
      </c>
      <c r="J141" s="47" t="str">
        <f>'Conceptions Table Data'!I13</f>
        <v>Comparable</v>
      </c>
    </row>
    <row r="142" spans="1:10" ht="15" x14ac:dyDescent="0.25">
      <c r="A142" s="48" t="s">
        <v>104</v>
      </c>
      <c r="B142" s="52" t="s">
        <v>71</v>
      </c>
      <c r="C142" s="68">
        <f>'Conceptions Table Data'!B14</f>
        <v>77</v>
      </c>
      <c r="D142" s="68">
        <f>'Conceptions Table Data'!C14</f>
        <v>31.111111111111111</v>
      </c>
      <c r="E142" s="68">
        <f>'Conceptions Table Data'!D14</f>
        <v>24.552323232323236</v>
      </c>
      <c r="F142" s="68">
        <f>'Conceptions Table Data'!E14</f>
        <v>38.883636363636363</v>
      </c>
      <c r="G142" s="68">
        <f>'Conceptions Table Data'!F14</f>
        <v>249</v>
      </c>
      <c r="H142" s="68">
        <f>'Conceptions Table Data'!G14</f>
        <v>27.886661440250869</v>
      </c>
      <c r="I142" s="68">
        <f>'Conceptions Table Data'!H14</f>
        <v>27.276759314015372</v>
      </c>
      <c r="J142" s="47" t="str">
        <f>'Conceptions Table Data'!I14</f>
        <v>Comparable</v>
      </c>
    </row>
    <row r="143" spans="1:10" ht="15" x14ac:dyDescent="0.25">
      <c r="A143" s="48" t="s">
        <v>104</v>
      </c>
      <c r="B143" s="52" t="s">
        <v>72</v>
      </c>
      <c r="C143" s="68">
        <f>'Conceptions Table Data'!B15</f>
        <v>48</v>
      </c>
      <c r="D143" s="68">
        <f>'Conceptions Table Data'!C15</f>
        <v>19.362646228317868</v>
      </c>
      <c r="E143" s="68">
        <f>'Conceptions Table Data'!D15</f>
        <v>14.276321097216618</v>
      </c>
      <c r="F143" s="68">
        <f>'Conceptions Table Data'!E15</f>
        <v>25.672045179507865</v>
      </c>
      <c r="G143" s="68">
        <f>'Conceptions Table Data'!F15</f>
        <v>222</v>
      </c>
      <c r="H143" s="68">
        <f>'Conceptions Table Data'!G15</f>
        <v>27.050079200682344</v>
      </c>
      <c r="I143" s="68">
        <f>'Conceptions Table Data'!H15</f>
        <v>27.276759314015372</v>
      </c>
      <c r="J143" s="47" t="str">
        <f>'Conceptions Table Data'!I15</f>
        <v>Lower</v>
      </c>
    </row>
    <row r="144" spans="1:10" ht="15" x14ac:dyDescent="0.25">
      <c r="A144" s="48" t="s">
        <v>104</v>
      </c>
      <c r="B144" s="52" t="s">
        <v>73</v>
      </c>
      <c r="C144" s="68">
        <f>'Conceptions Table Data'!B16</f>
        <v>174</v>
      </c>
      <c r="D144" s="68">
        <f>'Conceptions Table Data'!C16</f>
        <v>30.377094972067038</v>
      </c>
      <c r="E144" s="68">
        <f>'Conceptions Table Data'!D16</f>
        <v>26.03111458131723</v>
      </c>
      <c r="F144" s="68">
        <f>'Conceptions Table Data'!E16</f>
        <v>35.245943234712463</v>
      </c>
      <c r="G144" s="68">
        <f>'Conceptions Table Data'!F16</f>
        <v>222</v>
      </c>
      <c r="H144" s="68">
        <f>'Conceptions Table Data'!G16</f>
        <v>27.050079200682344</v>
      </c>
      <c r="I144" s="68">
        <f>'Conceptions Table Data'!H16</f>
        <v>27.276759314015372</v>
      </c>
      <c r="J144" s="47" t="str">
        <f>'Conceptions Table Data'!I16</f>
        <v>Comparable</v>
      </c>
    </row>
    <row r="145" spans="1:12" ht="15" x14ac:dyDescent="0.25">
      <c r="A145" s="48" t="s">
        <v>104</v>
      </c>
      <c r="B145" s="52" t="s">
        <v>74</v>
      </c>
      <c r="C145" s="68">
        <f>'Conceptions Table Data'!B17</f>
        <v>164</v>
      </c>
      <c r="D145" s="68">
        <f>'Conceptions Table Data'!C17</f>
        <v>39.262628680871437</v>
      </c>
      <c r="E145" s="68">
        <f>'Conceptions Table Data'!D17</f>
        <v>33.483397890654345</v>
      </c>
      <c r="F145" s="68">
        <f>'Conceptions Table Data'!E17</f>
        <v>45.759410068035358</v>
      </c>
      <c r="G145" s="68">
        <f>'Conceptions Table Data'!F17</f>
        <v>199</v>
      </c>
      <c r="H145" s="68">
        <f>'Conceptions Table Data'!G17</f>
        <v>37.575528700906347</v>
      </c>
      <c r="I145" s="68">
        <f>'Conceptions Table Data'!H17</f>
        <v>27.276759314015372</v>
      </c>
      <c r="J145" s="47" t="str">
        <f>'Conceptions Table Data'!I17</f>
        <v>Higher</v>
      </c>
    </row>
    <row r="146" spans="1:12" ht="15" x14ac:dyDescent="0.25">
      <c r="A146" s="48" t="s">
        <v>104</v>
      </c>
      <c r="B146" s="52" t="s">
        <v>93</v>
      </c>
      <c r="C146" s="68">
        <f>'Conceptions Table Data'!B18</f>
        <v>35</v>
      </c>
      <c r="D146" s="68">
        <f>'Conceptions Table Data'!C18</f>
        <v>31.277926720285969</v>
      </c>
      <c r="E146" s="68">
        <f>'Conceptions Table Data'!D18</f>
        <v>21.786416443252907</v>
      </c>
      <c r="F146" s="68">
        <f>'Conceptions Table Data'!E18</f>
        <v>43.500446827524577</v>
      </c>
      <c r="G146" s="68">
        <f>'Conceptions Table Data'!F18</f>
        <v>199</v>
      </c>
      <c r="H146" s="68">
        <f>'Conceptions Table Data'!G18</f>
        <v>37.575528700906347</v>
      </c>
      <c r="I146" s="68">
        <f>'Conceptions Table Data'!H18</f>
        <v>27.276759314015372</v>
      </c>
      <c r="J146" s="47" t="str">
        <f>'Conceptions Table Data'!I18</f>
        <v>Comparable</v>
      </c>
    </row>
    <row r="147" spans="1:12" ht="15" x14ac:dyDescent="0.25">
      <c r="A147" s="48" t="s">
        <v>104</v>
      </c>
      <c r="B147" s="52" t="s">
        <v>14</v>
      </c>
      <c r="C147" s="68">
        <f>'Conceptions Table Data'!B19</f>
        <v>77</v>
      </c>
      <c r="D147" s="68">
        <f>'Conceptions Table Data'!C19</f>
        <v>22.821576763485474</v>
      </c>
      <c r="E147" s="68">
        <f>'Conceptions Table Data'!D19</f>
        <v>18.010373443983401</v>
      </c>
      <c r="F147" s="68">
        <f>'Conceptions Table Data'!E19</f>
        <v>28.523117960877293</v>
      </c>
      <c r="G147" s="68">
        <f>'Conceptions Table Data'!F19</f>
        <v>260</v>
      </c>
      <c r="H147" s="68">
        <f>'Conceptions Table Data'!G19</f>
        <v>23.595607586895362</v>
      </c>
      <c r="I147" s="68">
        <f>'Conceptions Table Data'!H19</f>
        <v>27.276759314015372</v>
      </c>
      <c r="J147" s="47" t="str">
        <f>'Conceptions Table Data'!I19</f>
        <v>Comparable</v>
      </c>
    </row>
    <row r="148" spans="1:12" ht="15" x14ac:dyDescent="0.25">
      <c r="A148" s="48" t="s">
        <v>104</v>
      </c>
      <c r="B148" s="52" t="s">
        <v>76</v>
      </c>
      <c r="C148" s="68">
        <f>'Conceptions Table Data'!B20</f>
        <v>34</v>
      </c>
      <c r="D148" s="68">
        <f>'Conceptions Table Data'!C20</f>
        <v>26.053639846743295</v>
      </c>
      <c r="E148" s="68">
        <f>'Conceptions Table Data'!D20</f>
        <v>18.042911877394634</v>
      </c>
      <c r="F148" s="68">
        <f>'Conceptions Table Data'!E20</f>
        <v>36.407662835249042</v>
      </c>
      <c r="G148" s="68">
        <f>'Conceptions Table Data'!F20</f>
        <v>260</v>
      </c>
      <c r="H148" s="68">
        <f>'Conceptions Table Data'!G20</f>
        <v>23.595607586895362</v>
      </c>
      <c r="I148" s="68">
        <f>'Conceptions Table Data'!H20</f>
        <v>27.276759314015372</v>
      </c>
      <c r="J148" s="47" t="str">
        <f>'Conceptions Table Data'!I20</f>
        <v>Comparable</v>
      </c>
    </row>
    <row r="149" spans="1:12" ht="15" x14ac:dyDescent="0.25">
      <c r="A149" s="48" t="s">
        <v>104</v>
      </c>
      <c r="B149" s="52" t="s">
        <v>77</v>
      </c>
      <c r="C149" s="68">
        <f>'Conceptions Table Data'!B21</f>
        <v>54</v>
      </c>
      <c r="D149" s="68">
        <f>'Conceptions Table Data'!C21</f>
        <v>30.612244897959183</v>
      </c>
      <c r="E149" s="68">
        <f>'Conceptions Table Data'!D21</f>
        <v>22.996598639455783</v>
      </c>
      <c r="F149" s="68">
        <f>'Conceptions Table Data'!E21</f>
        <v>39.942176870748298</v>
      </c>
      <c r="G149" s="68">
        <f>'Conceptions Table Data'!F21</f>
        <v>260</v>
      </c>
      <c r="H149" s="68">
        <f>'Conceptions Table Data'!G21</f>
        <v>23.595607586895362</v>
      </c>
      <c r="I149" s="68">
        <f>'Conceptions Table Data'!H21</f>
        <v>27.276759314015372</v>
      </c>
      <c r="J149" s="47" t="str">
        <f>'Conceptions Table Data'!I21</f>
        <v>Comparable</v>
      </c>
    </row>
    <row r="150" spans="1:12" ht="15" x14ac:dyDescent="0.25">
      <c r="A150" s="48" t="s">
        <v>104</v>
      </c>
      <c r="B150" s="52" t="s">
        <v>15</v>
      </c>
      <c r="C150" s="68">
        <f>'Conceptions Table Data'!B22</f>
        <v>27</v>
      </c>
      <c r="D150" s="68">
        <f>'Conceptions Table Data'!C22</f>
        <v>15.211267605633802</v>
      </c>
      <c r="E150" s="68">
        <f>'Conceptions Table Data'!D22</f>
        <v>10.024225352112675</v>
      </c>
      <c r="F150" s="68">
        <f>'Conceptions Table Data'!E22</f>
        <v>22.131830985915492</v>
      </c>
      <c r="G150" s="68">
        <f>'Conceptions Table Data'!F22</f>
        <v>260</v>
      </c>
      <c r="H150" s="68">
        <f>'Conceptions Table Data'!G22</f>
        <v>23.595607586895362</v>
      </c>
      <c r="I150" s="68">
        <f>'Conceptions Table Data'!H22</f>
        <v>27.276759314015372</v>
      </c>
      <c r="J150" s="47" t="str">
        <f>'Conceptions Table Data'!I22</f>
        <v>Lower</v>
      </c>
    </row>
    <row r="151" spans="1:12" ht="15" x14ac:dyDescent="0.25">
      <c r="A151" s="48" t="s">
        <v>104</v>
      </c>
      <c r="B151" s="52" t="s">
        <v>78</v>
      </c>
      <c r="C151" s="68">
        <f>'Conceptions Table Data'!B23</f>
        <v>68</v>
      </c>
      <c r="D151" s="68">
        <f>'Conceptions Table Data'!C23</f>
        <v>24.277043912888253</v>
      </c>
      <c r="E151" s="68">
        <f>'Conceptions Table Data'!D23</f>
        <v>18.85219564441271</v>
      </c>
      <c r="F151" s="68">
        <f>'Conceptions Table Data'!E23</f>
        <v>30.776865405212426</v>
      </c>
      <c r="G151" s="68">
        <f>'Conceptions Table Data'!F23</f>
        <v>260</v>
      </c>
      <c r="H151" s="68">
        <f>'Conceptions Table Data'!G23</f>
        <v>23.595607586895362</v>
      </c>
      <c r="I151" s="68">
        <f>'Conceptions Table Data'!H23</f>
        <v>27.276759314015372</v>
      </c>
      <c r="J151" s="47" t="str">
        <f>'Conceptions Table Data'!I23</f>
        <v>Comparable</v>
      </c>
    </row>
    <row r="152" spans="1:12" ht="15" x14ac:dyDescent="0.25">
      <c r="A152" s="48" t="s">
        <v>104</v>
      </c>
      <c r="B152" s="52" t="s">
        <v>94</v>
      </c>
      <c r="C152" s="68">
        <f>'Conceptions Table Data'!B24</f>
        <v>361</v>
      </c>
      <c r="D152" s="68">
        <f>'Conceptions Table Data'!C24</f>
        <v>30.536288276095416</v>
      </c>
      <c r="E152" s="68">
        <f>'Conceptions Table Data'!D24</f>
        <v>27.467467433598376</v>
      </c>
      <c r="F152" s="68">
        <f>'Conceptions Table Data'!E24</f>
        <v>33.856533858675625</v>
      </c>
      <c r="G152" s="68">
        <f>'Conceptions Table Data'!F24</f>
        <v>361</v>
      </c>
      <c r="H152" s="68">
        <f>'Conceptions Table Data'!G24</f>
        <v>30.536288276095416</v>
      </c>
      <c r="I152" s="68">
        <f>'Conceptions Table Data'!H24</f>
        <v>27.276759314015372</v>
      </c>
      <c r="J152" s="47" t="str">
        <f>'Conceptions Table Data'!I24</f>
        <v>Higher</v>
      </c>
    </row>
    <row r="153" spans="1:12" ht="15" x14ac:dyDescent="0.25">
      <c r="A153" s="48" t="s">
        <v>104</v>
      </c>
      <c r="B153" s="52" t="s">
        <v>95</v>
      </c>
      <c r="C153" s="68">
        <f>'Conceptions Table Data'!B25</f>
        <v>147</v>
      </c>
      <c r="D153" s="68">
        <f>'Conceptions Table Data'!C25</f>
        <v>22.720247295208654</v>
      </c>
      <c r="E153" s="68">
        <f>'Conceptions Table Data'!D25</f>
        <v>19.195774794459812</v>
      </c>
      <c r="F153" s="68">
        <f>'Conceptions Table Data'!E25</f>
        <v>26.708628920984392</v>
      </c>
      <c r="G153" s="68">
        <f>'Conceptions Table Data'!F25</f>
        <v>147</v>
      </c>
      <c r="H153" s="68">
        <f>'Conceptions Table Data'!G25</f>
        <v>22.720247295208654</v>
      </c>
      <c r="I153" s="68">
        <f>'Conceptions Table Data'!H25</f>
        <v>27.276759314015372</v>
      </c>
      <c r="J153" s="47" t="str">
        <f>'Conceptions Table Data'!I25</f>
        <v>Lower</v>
      </c>
    </row>
    <row r="154" spans="1:12" ht="15" x14ac:dyDescent="0.25">
      <c r="A154" s="48" t="s">
        <v>104</v>
      </c>
      <c r="B154" s="52" t="s">
        <v>96</v>
      </c>
      <c r="C154" s="68">
        <f>'Conceptions Table Data'!B26</f>
        <v>38</v>
      </c>
      <c r="D154" s="68">
        <f>'Conceptions Table Data'!C26</f>
        <v>16.040523427606587</v>
      </c>
      <c r="E154" s="68">
        <f>'Conceptions Table Data'!D26</f>
        <v>11.35120303925707</v>
      </c>
      <c r="F154" s="68">
        <f>'Conceptions Table Data'!E26</f>
        <v>22.016884761502745</v>
      </c>
      <c r="G154" s="68">
        <f>'Conceptions Table Data'!F26</f>
        <v>38</v>
      </c>
      <c r="H154" s="68">
        <f>'Conceptions Table Data'!G26</f>
        <v>16.040523427606587</v>
      </c>
      <c r="I154" s="68">
        <f>'Conceptions Table Data'!H26</f>
        <v>27.276759314015372</v>
      </c>
      <c r="J154" s="47" t="str">
        <f>'Conceptions Table Data'!I26</f>
        <v>Lower</v>
      </c>
    </row>
    <row r="155" spans="1:12" ht="15" x14ac:dyDescent="0.25">
      <c r="A155" s="48" t="s">
        <v>104</v>
      </c>
      <c r="B155" s="52" t="s">
        <v>97</v>
      </c>
      <c r="C155" s="68">
        <f>'Conceptions Table Data'!B27</f>
        <v>249</v>
      </c>
      <c r="D155" s="68">
        <f>'Conceptions Table Data'!C27</f>
        <v>27.886661440250869</v>
      </c>
      <c r="E155" s="68">
        <f>'Conceptions Table Data'!D27</f>
        <v>24.530420167701124</v>
      </c>
      <c r="F155" s="68">
        <f>'Conceptions Table Data'!E27</f>
        <v>31.576965065477662</v>
      </c>
      <c r="G155" s="68">
        <f>'Conceptions Table Data'!F27</f>
        <v>249</v>
      </c>
      <c r="H155" s="68">
        <f>'Conceptions Table Data'!G27</f>
        <v>27.886661440250869</v>
      </c>
      <c r="I155" s="68">
        <f>'Conceptions Table Data'!H27</f>
        <v>27.276759314015372</v>
      </c>
      <c r="J155" s="47" t="str">
        <f>'Conceptions Table Data'!I27</f>
        <v>Comparable</v>
      </c>
    </row>
    <row r="156" spans="1:12" ht="15" x14ac:dyDescent="0.25">
      <c r="A156" s="48" t="s">
        <v>104</v>
      </c>
      <c r="B156" s="52" t="s">
        <v>98</v>
      </c>
      <c r="C156" s="68">
        <f>'Conceptions Table Data'!B28</f>
        <v>199</v>
      </c>
      <c r="D156" s="68">
        <f>'Conceptions Table Data'!C28</f>
        <v>37.575528700906347</v>
      </c>
      <c r="E156" s="68">
        <f>'Conceptions Table Data'!D28</f>
        <v>32.536102243175009</v>
      </c>
      <c r="F156" s="68">
        <f>'Conceptions Table Data'!E28</f>
        <v>43.179566809386841</v>
      </c>
      <c r="G156" s="68">
        <f>'Conceptions Table Data'!F28</f>
        <v>199</v>
      </c>
      <c r="H156" s="68">
        <f>'Conceptions Table Data'!G28</f>
        <v>37.575528700906347</v>
      </c>
      <c r="I156" s="68">
        <f>'Conceptions Table Data'!H28</f>
        <v>27.276759314015372</v>
      </c>
      <c r="J156" s="47" t="str">
        <f>'Conceptions Table Data'!I28</f>
        <v>Higher</v>
      </c>
    </row>
    <row r="157" spans="1:12" ht="15" x14ac:dyDescent="0.25">
      <c r="A157" s="48" t="s">
        <v>104</v>
      </c>
      <c r="B157" s="52" t="s">
        <v>99</v>
      </c>
      <c r="C157" s="68">
        <f>'Conceptions Table Data'!B29</f>
        <v>222</v>
      </c>
      <c r="D157" s="68">
        <f>'Conceptions Table Data'!C29</f>
        <v>27.050079200682344</v>
      </c>
      <c r="E157" s="68">
        <f>'Conceptions Table Data'!D29</f>
        <v>23.608755662913044</v>
      </c>
      <c r="F157" s="68">
        <f>'Conceptions Table Data'!E29</f>
        <v>30.855299337786455</v>
      </c>
      <c r="G157" s="68">
        <f>'Conceptions Table Data'!F29</f>
        <v>222</v>
      </c>
      <c r="H157" s="68">
        <f>'Conceptions Table Data'!G29</f>
        <v>27.050079200682344</v>
      </c>
      <c r="I157" s="68">
        <f>'Conceptions Table Data'!H29</f>
        <v>27.276759314015372</v>
      </c>
      <c r="J157" s="47" t="str">
        <f>'Conceptions Table Data'!I29</f>
        <v>Comparable</v>
      </c>
    </row>
    <row r="158" spans="1:12" ht="15" x14ac:dyDescent="0.25">
      <c r="A158" s="48" t="s">
        <v>104</v>
      </c>
      <c r="B158" s="52" t="s">
        <v>100</v>
      </c>
      <c r="C158" s="68">
        <f>'Conceptions Table Data'!B30</f>
        <v>260</v>
      </c>
      <c r="D158" s="68">
        <f>'Conceptions Table Data'!C30</f>
        <v>23.595607586895362</v>
      </c>
      <c r="E158" s="68">
        <f>'Conceptions Table Data'!D30</f>
        <v>20.814624705206427</v>
      </c>
      <c r="F158" s="68">
        <f>'Conceptions Table Data'!E30</f>
        <v>26.647170257369165</v>
      </c>
      <c r="G158" s="68">
        <f>'Conceptions Table Data'!F30</f>
        <v>260</v>
      </c>
      <c r="H158" s="68">
        <f>'Conceptions Table Data'!G30</f>
        <v>23.595607586895362</v>
      </c>
      <c r="I158" s="68">
        <f>'Conceptions Table Data'!H30</f>
        <v>27.276759314015372</v>
      </c>
      <c r="J158" s="47" t="str">
        <f>'Conceptions Table Data'!I30</f>
        <v>Lower</v>
      </c>
    </row>
    <row r="159" spans="1:12" ht="15" x14ac:dyDescent="0.25">
      <c r="A159" s="48" t="s">
        <v>104</v>
      </c>
      <c r="B159" s="52" t="s">
        <v>13</v>
      </c>
      <c r="C159" s="68">
        <f>'Conceptions Table Data'!B31</f>
        <v>1476</v>
      </c>
      <c r="D159" s="68">
        <f>'Conceptions Table Data'!C31</f>
        <v>27.276759314015372</v>
      </c>
      <c r="E159" s="68">
        <f>'Conceptions Table Data'!D31</f>
        <v>25.902935743786774</v>
      </c>
      <c r="F159" s="68">
        <f>'Conceptions Table Data'!E31</f>
        <v>28.705031140860736</v>
      </c>
      <c r="G159" s="68" t="str">
        <f>'Conceptions Table Data'!F31</f>
        <v>-</v>
      </c>
      <c r="H159" s="68" t="str">
        <f>'Conceptions Table Data'!G31</f>
        <v>-</v>
      </c>
      <c r="I159" s="68">
        <f>'Conceptions Table Data'!H31</f>
        <v>27.276759314015372</v>
      </c>
      <c r="J159" s="47">
        <f>'Conceptions Table Data'!I31</f>
        <v>0</v>
      </c>
    </row>
    <row r="160" spans="1:12" x14ac:dyDescent="0.15">
      <c r="A160" s="12"/>
      <c r="B160" s="12"/>
      <c r="C160" s="114"/>
      <c r="D160" s="114"/>
      <c r="E160" s="114"/>
      <c r="F160" s="114"/>
      <c r="G160" s="114"/>
      <c r="H160" s="114"/>
      <c r="I160" s="114"/>
      <c r="J160" s="12"/>
      <c r="L160" s="145"/>
    </row>
    <row r="161" spans="1:13" ht="15" x14ac:dyDescent="0.25">
      <c r="A161" s="12" t="s">
        <v>114</v>
      </c>
      <c r="B161" s="56" t="s">
        <v>59</v>
      </c>
      <c r="C161" s="114">
        <f>'Livebirth Table Data'!B2</f>
        <v>36</v>
      </c>
      <c r="D161" s="114">
        <f>'Livebirth Table Data'!C2</f>
        <v>19.955654101995563</v>
      </c>
      <c r="E161" s="114">
        <f>'Livebirth Table Data'!D2</f>
        <v>13.976718403547672</v>
      </c>
      <c r="F161" s="114">
        <f>'Livebirth Table Data'!E2</f>
        <v>27.626940133037696</v>
      </c>
      <c r="G161" s="114">
        <f>'Livebirth Table Data'!F2</f>
        <v>380</v>
      </c>
      <c r="H161" s="114">
        <f>'Livebirth Table Data'!G2</f>
        <v>19.650429206743201</v>
      </c>
      <c r="I161" s="114">
        <f>'Livebirth Table Data'!H2</f>
        <v>18.883002014186879</v>
      </c>
      <c r="J161" s="53" t="str">
        <f>'Livebirth Table Data'!I2</f>
        <v>Comparable</v>
      </c>
    </row>
    <row r="162" spans="1:13" ht="15" x14ac:dyDescent="0.25">
      <c r="A162" s="12" t="s">
        <v>114</v>
      </c>
      <c r="B162" s="56" t="s">
        <v>60</v>
      </c>
      <c r="C162" s="114">
        <f>'Livebirth Table Data'!B3</f>
        <v>58</v>
      </c>
      <c r="D162" s="114">
        <f>'Livebirth Table Data'!C3</f>
        <v>15.323645970937912</v>
      </c>
      <c r="E162" s="114">
        <f>'Livebirth Table Data'!D3</f>
        <v>11.635931307793925</v>
      </c>
      <c r="F162" s="114">
        <f>'Livebirth Table Data'!E3</f>
        <v>19.809247027741083</v>
      </c>
      <c r="G162" s="114">
        <f>'Livebirth Table Data'!F3</f>
        <v>380</v>
      </c>
      <c r="H162" s="114">
        <f>'Livebirth Table Data'!G3</f>
        <v>19.650429206743201</v>
      </c>
      <c r="I162" s="114">
        <f>'Livebirth Table Data'!H3</f>
        <v>18.883002014186879</v>
      </c>
      <c r="J162" s="53" t="str">
        <f>'Livebirth Table Data'!I3</f>
        <v>Comparable</v>
      </c>
      <c r="L162" s="145"/>
      <c r="M162" s="145"/>
    </row>
    <row r="163" spans="1:13" ht="15" x14ac:dyDescent="0.25">
      <c r="A163" s="12" t="s">
        <v>114</v>
      </c>
      <c r="B163" s="56" t="s">
        <v>61</v>
      </c>
      <c r="C163" s="114">
        <f>'Livebirth Table Data'!B4</f>
        <v>48</v>
      </c>
      <c r="D163" s="114">
        <f>'Livebirth Table Data'!C4</f>
        <v>15.267175572519083</v>
      </c>
      <c r="E163" s="114">
        <f>'Livebirth Table Data'!D4</f>
        <v>11.256679389312977</v>
      </c>
      <c r="F163" s="114">
        <f>'Livebirth Table Data'!E4</f>
        <v>20.242048346055977</v>
      </c>
      <c r="G163" s="114">
        <f>'Livebirth Table Data'!F4</f>
        <v>380</v>
      </c>
      <c r="H163" s="114">
        <f>'Livebirth Table Data'!G4</f>
        <v>19.650429206743201</v>
      </c>
      <c r="I163" s="114">
        <f>'Livebirth Table Data'!H4</f>
        <v>18.883002014186879</v>
      </c>
      <c r="J163" s="53" t="str">
        <f>'Livebirth Table Data'!I4</f>
        <v>Comparable</v>
      </c>
      <c r="L163" s="145"/>
      <c r="M163" s="145"/>
    </row>
    <row r="164" spans="1:13" ht="15" x14ac:dyDescent="0.25">
      <c r="A164" s="12" t="s">
        <v>114</v>
      </c>
      <c r="B164" s="56" t="s">
        <v>62</v>
      </c>
      <c r="C164" s="114">
        <f>'Livebirth Table Data'!B5</f>
        <v>78</v>
      </c>
      <c r="D164" s="114">
        <f>'Livebirth Table Data'!C5</f>
        <v>29.759633727584891</v>
      </c>
      <c r="E164" s="114">
        <f>'Livebirth Table Data'!D5</f>
        <v>23.523845860358641</v>
      </c>
      <c r="F164" s="114">
        <f>'Livebirth Table Data'!E5</f>
        <v>37.141549027088899</v>
      </c>
      <c r="G164" s="114">
        <f>'Livebirth Table Data'!F5</f>
        <v>380</v>
      </c>
      <c r="H164" s="114">
        <f>'Livebirth Table Data'!G5</f>
        <v>19.650429206743201</v>
      </c>
      <c r="I164" s="114">
        <f>'Livebirth Table Data'!H5</f>
        <v>18.883002014186879</v>
      </c>
      <c r="J164" s="53" t="str">
        <f>'Livebirth Table Data'!I5</f>
        <v>Higher</v>
      </c>
      <c r="L164" s="145"/>
      <c r="M164" s="145"/>
    </row>
    <row r="165" spans="1:13" ht="15" x14ac:dyDescent="0.25">
      <c r="A165" s="12" t="s">
        <v>114</v>
      </c>
      <c r="B165" s="56" t="s">
        <v>63</v>
      </c>
      <c r="C165" s="114">
        <f>'Livebirth Table Data'!B6</f>
        <v>81</v>
      </c>
      <c r="D165" s="114">
        <f>'Livebirth Table Data'!C6</f>
        <v>18.434228493400092</v>
      </c>
      <c r="E165" s="114">
        <f>'Livebirth Table Data'!D6</f>
        <v>14.639508420573508</v>
      </c>
      <c r="F165" s="114">
        <f>'Livebirth Table Data'!E6</f>
        <v>22.912152935821574</v>
      </c>
      <c r="G165" s="114">
        <f>'Livebirth Table Data'!F6</f>
        <v>380</v>
      </c>
      <c r="H165" s="114">
        <f>'Livebirth Table Data'!G6</f>
        <v>19.650429206743201</v>
      </c>
      <c r="I165" s="114">
        <f>'Livebirth Table Data'!H6</f>
        <v>18.883002014186879</v>
      </c>
      <c r="J165" s="53" t="str">
        <f>'Livebirth Table Data'!I6</f>
        <v>Comparable</v>
      </c>
      <c r="L165" s="145"/>
      <c r="M165" s="145"/>
    </row>
    <row r="166" spans="1:13" ht="15" x14ac:dyDescent="0.25">
      <c r="A166" s="12" t="s">
        <v>114</v>
      </c>
      <c r="B166" s="56" t="s">
        <v>64</v>
      </c>
      <c r="C166" s="114">
        <f>'Livebirth Table Data'!B7</f>
        <v>79</v>
      </c>
      <c r="D166" s="114">
        <f>'Livebirth Table Data'!C7</f>
        <v>22.00557103064067</v>
      </c>
      <c r="E166" s="114">
        <f>'Livebirth Table Data'!D7</f>
        <v>17.422005571030642</v>
      </c>
      <c r="F166" s="114">
        <f>'Livebirth Table Data'!E7</f>
        <v>27.425626740947077</v>
      </c>
      <c r="G166" s="114">
        <f>'Livebirth Table Data'!F7</f>
        <v>380</v>
      </c>
      <c r="H166" s="114">
        <f>'Livebirth Table Data'!G7</f>
        <v>19.650429206743201</v>
      </c>
      <c r="I166" s="114">
        <f>'Livebirth Table Data'!H7</f>
        <v>18.883002014186879</v>
      </c>
      <c r="J166" s="53" t="str">
        <f>'Livebirth Table Data'!I7</f>
        <v>Comparable</v>
      </c>
      <c r="L166" s="145"/>
      <c r="M166" s="145"/>
    </row>
    <row r="167" spans="1:13" ht="15" x14ac:dyDescent="0.25">
      <c r="A167" s="12" t="s">
        <v>114</v>
      </c>
      <c r="B167" s="56" t="s">
        <v>91</v>
      </c>
      <c r="C167" s="114">
        <f>'Livebirth Table Data'!B8</f>
        <v>43</v>
      </c>
      <c r="D167" s="114">
        <f>'Livebirth Table Data'!C8</f>
        <v>11.646803900325027</v>
      </c>
      <c r="E167" s="114">
        <f>'Livebirth Table Data'!D8</f>
        <v>8.4287648970747568</v>
      </c>
      <c r="F167" s="114">
        <f>'Livebirth Table Data'!E8</f>
        <v>15.68824485373781</v>
      </c>
      <c r="G167" s="114">
        <f>'Livebirth Table Data'!F8</f>
        <v>43</v>
      </c>
      <c r="H167" s="114">
        <f>'Livebirth Table Data'!G8</f>
        <v>11.646803900325027</v>
      </c>
      <c r="I167" s="114">
        <f>'Livebirth Table Data'!H8</f>
        <v>18.883002014186879</v>
      </c>
      <c r="J167" s="53" t="str">
        <f>'Livebirth Table Data'!I8</f>
        <v>Lower</v>
      </c>
      <c r="L167" s="145"/>
      <c r="M167" s="145"/>
    </row>
    <row r="168" spans="1:13" ht="15" x14ac:dyDescent="0.25">
      <c r="A168" s="12" t="s">
        <v>114</v>
      </c>
      <c r="B168" s="56" t="s">
        <v>66</v>
      </c>
      <c r="C168" s="114">
        <f>'Livebirth Table Data'!B9</f>
        <v>24</v>
      </c>
      <c r="D168" s="114">
        <f>'Livebirth Table Data'!C9</f>
        <v>9.6696212731668023</v>
      </c>
      <c r="E168" s="114">
        <f>'Livebirth Table Data'!D9</f>
        <v>6.1954069298952463</v>
      </c>
      <c r="F168" s="114">
        <f>'Livebirth Table Data'!E9</f>
        <v>14.387590652699437</v>
      </c>
      <c r="G168" s="114">
        <f>'Livebirth Table Data'!F9</f>
        <v>160</v>
      </c>
      <c r="H168" s="114">
        <f>'Livebirth Table Data'!G9</f>
        <v>14.401440144014401</v>
      </c>
      <c r="I168" s="114">
        <f>'Livebirth Table Data'!H9</f>
        <v>18.883002014186879</v>
      </c>
      <c r="J168" s="53" t="str">
        <f>'Livebirth Table Data'!I9</f>
        <v>Lower</v>
      </c>
      <c r="L168" s="145"/>
      <c r="M168" s="145"/>
    </row>
    <row r="169" spans="1:13" ht="15" x14ac:dyDescent="0.25">
      <c r="A169" s="12" t="s">
        <v>114</v>
      </c>
      <c r="B169" s="56" t="s">
        <v>67</v>
      </c>
      <c r="C169" s="114">
        <f>'Livebirth Table Data'!B10</f>
        <v>52</v>
      </c>
      <c r="D169" s="114">
        <f>'Livebirth Table Data'!C10</f>
        <v>15.024559375902918</v>
      </c>
      <c r="E169" s="114">
        <f>'Livebirth Table Data'!D10</f>
        <v>11.221034383126263</v>
      </c>
      <c r="F169" s="114">
        <f>'Livebirth Table Data'!E10</f>
        <v>19.702687084657615</v>
      </c>
      <c r="G169" s="114">
        <f>'Livebirth Table Data'!F10</f>
        <v>160</v>
      </c>
      <c r="H169" s="114">
        <f>'Livebirth Table Data'!G10</f>
        <v>14.401440144014401</v>
      </c>
      <c r="I169" s="114">
        <f>'Livebirth Table Data'!H10</f>
        <v>18.883002014186879</v>
      </c>
      <c r="J169" s="53" t="str">
        <f>'Livebirth Table Data'!I10</f>
        <v>Comparable</v>
      </c>
      <c r="L169" s="145"/>
      <c r="M169" s="145"/>
    </row>
    <row r="170" spans="1:13" ht="15" x14ac:dyDescent="0.25">
      <c r="A170" s="12" t="s">
        <v>114</v>
      </c>
      <c r="B170" s="56" t="s">
        <v>68</v>
      </c>
      <c r="C170" s="114">
        <f>'Livebirth Table Data'!B11</f>
        <v>84</v>
      </c>
      <c r="D170" s="114">
        <f>'Livebirth Table Data'!C11</f>
        <v>16.257015676407974</v>
      </c>
      <c r="E170" s="114">
        <f>'Livebirth Table Data'!D11</f>
        <v>12.967292432746273</v>
      </c>
      <c r="F170" s="114">
        <f>'Livebirth Table Data'!E11</f>
        <v>20.12734662279853</v>
      </c>
      <c r="G170" s="114">
        <f>'Livebirth Table Data'!F11</f>
        <v>160</v>
      </c>
      <c r="H170" s="114">
        <f>'Livebirth Table Data'!G11</f>
        <v>14.401440144014401</v>
      </c>
      <c r="I170" s="114">
        <f>'Livebirth Table Data'!H11</f>
        <v>18.883002014186879</v>
      </c>
      <c r="J170" s="53" t="str">
        <f>'Livebirth Table Data'!I11</f>
        <v>Comparable</v>
      </c>
      <c r="L170" s="145"/>
      <c r="M170" s="145"/>
    </row>
    <row r="171" spans="1:13" ht="15" x14ac:dyDescent="0.25">
      <c r="A171" s="12" t="s">
        <v>114</v>
      </c>
      <c r="B171" s="56" t="s">
        <v>69</v>
      </c>
      <c r="C171" s="114">
        <f>'Livebirth Table Data'!B12</f>
        <v>114</v>
      </c>
      <c r="D171" s="114">
        <f>'Livebirth Table Data'!C12</f>
        <v>15.809180418804605</v>
      </c>
      <c r="E171" s="114">
        <f>'Livebirth Table Data'!D12</f>
        <v>13.040261631676414</v>
      </c>
      <c r="F171" s="114">
        <f>'Livebirth Table Data'!E12</f>
        <v>18.995847785014099</v>
      </c>
      <c r="G171" s="114">
        <f>'Livebirth Table Data'!F12</f>
        <v>300</v>
      </c>
      <c r="H171" s="114">
        <f>'Livebirth Table Data'!G12</f>
        <v>19.870181480990858</v>
      </c>
      <c r="I171" s="114">
        <f>'Livebirth Table Data'!H12</f>
        <v>18.883002014186879</v>
      </c>
      <c r="J171" s="53" t="str">
        <f>'Livebirth Table Data'!I12</f>
        <v>Comparable</v>
      </c>
      <c r="L171" s="145"/>
      <c r="M171" s="145"/>
    </row>
    <row r="172" spans="1:13" ht="15" x14ac:dyDescent="0.25">
      <c r="A172" s="12" t="s">
        <v>114</v>
      </c>
      <c r="B172" s="56" t="s">
        <v>92</v>
      </c>
      <c r="C172" s="114">
        <f>'Livebirth Table Data'!B13</f>
        <v>102</v>
      </c>
      <c r="D172" s="114">
        <f>'Livebirth Table Data'!C13</f>
        <v>25.49362659335166</v>
      </c>
      <c r="E172" s="114">
        <f>'Livebirth Table Data'!D13</f>
        <v>20.786146043691655</v>
      </c>
      <c r="F172" s="114">
        <f>'Livebirth Table Data'!E13</f>
        <v>30.95531803738584</v>
      </c>
      <c r="G172" s="114">
        <f>'Livebirth Table Data'!F13</f>
        <v>300</v>
      </c>
      <c r="H172" s="114">
        <f>'Livebirth Table Data'!G13</f>
        <v>19.870181480990858</v>
      </c>
      <c r="I172" s="114">
        <f>'Livebirth Table Data'!H13</f>
        <v>18.883002014186879</v>
      </c>
      <c r="J172" s="53" t="str">
        <f>'Livebirth Table Data'!I13</f>
        <v>Higher</v>
      </c>
      <c r="L172" s="145"/>
      <c r="M172" s="145"/>
    </row>
    <row r="173" spans="1:13" ht="15" x14ac:dyDescent="0.25">
      <c r="A173" s="12" t="s">
        <v>114</v>
      </c>
      <c r="B173" s="56" t="s">
        <v>71</v>
      </c>
      <c r="C173" s="114">
        <f>'Livebirth Table Data'!B14</f>
        <v>84</v>
      </c>
      <c r="D173" s="114">
        <f>'Livebirth Table Data'!C14</f>
        <v>21.61605764282038</v>
      </c>
      <c r="E173" s="114">
        <f>'Livebirth Table Data'!D14</f>
        <v>17.241893978383942</v>
      </c>
      <c r="F173" s="114">
        <f>'Livebirth Table Data'!E14</f>
        <v>26.762223365928975</v>
      </c>
      <c r="G173" s="114">
        <f>'Livebirth Table Data'!F14</f>
        <v>300</v>
      </c>
      <c r="H173" s="114">
        <f>'Livebirth Table Data'!G14</f>
        <v>19.870181480990858</v>
      </c>
      <c r="I173" s="114">
        <f>'Livebirth Table Data'!H14</f>
        <v>18.883002014186879</v>
      </c>
      <c r="J173" s="53" t="str">
        <f>'Livebirth Table Data'!I14</f>
        <v>Comparable</v>
      </c>
      <c r="L173" s="145"/>
      <c r="M173" s="145"/>
    </row>
    <row r="174" spans="1:13" ht="15" x14ac:dyDescent="0.25">
      <c r="A174" s="12" t="s">
        <v>114</v>
      </c>
      <c r="B174" s="56" t="s">
        <v>72</v>
      </c>
      <c r="C174" s="114">
        <f>'Livebirth Table Data'!B15</f>
        <v>74</v>
      </c>
      <c r="D174" s="114">
        <f>'Livebirth Table Data'!C15</f>
        <v>19.376800209478919</v>
      </c>
      <c r="E174" s="114">
        <f>'Livebirth Table Data'!D15</f>
        <v>15.214977742864624</v>
      </c>
      <c r="F174" s="114">
        <f>'Livebirth Table Data'!E15</f>
        <v>24.325739722440428</v>
      </c>
      <c r="G174" s="114">
        <f>'Livebirth Table Data'!F15</f>
        <v>268</v>
      </c>
      <c r="H174" s="114">
        <f>'Livebirth Table Data'!G15</f>
        <v>16.986752868099131</v>
      </c>
      <c r="I174" s="114">
        <f>'Livebirth Table Data'!H15</f>
        <v>18.883002014186879</v>
      </c>
      <c r="J174" s="53" t="str">
        <f>'Livebirth Table Data'!I15</f>
        <v>Comparable</v>
      </c>
      <c r="L174" s="145"/>
      <c r="M174" s="145"/>
    </row>
    <row r="175" spans="1:13" ht="15" x14ac:dyDescent="0.25">
      <c r="A175" s="12" t="s">
        <v>114</v>
      </c>
      <c r="B175" s="56" t="s">
        <v>73</v>
      </c>
      <c r="C175" s="114">
        <f>'Livebirth Table Data'!B16</f>
        <v>194</v>
      </c>
      <c r="D175" s="114">
        <f>'Livebirth Table Data'!C16</f>
        <v>16.223448737247033</v>
      </c>
      <c r="E175" s="114">
        <f>'Livebirth Table Data'!D16</f>
        <v>14.020802724261507</v>
      </c>
      <c r="F175" s="114">
        <f>'Livebirth Table Data'!E16</f>
        <v>18.676225998142424</v>
      </c>
      <c r="G175" s="114">
        <f>'Livebirth Table Data'!F16</f>
        <v>268</v>
      </c>
      <c r="H175" s="114">
        <f>'Livebirth Table Data'!G16</f>
        <v>16.986752868099131</v>
      </c>
      <c r="I175" s="114">
        <f>'Livebirth Table Data'!H16</f>
        <v>18.883002014186879</v>
      </c>
      <c r="J175" s="53" t="str">
        <f>'Livebirth Table Data'!I16</f>
        <v>Lower</v>
      </c>
      <c r="L175" s="145"/>
      <c r="M175" s="145"/>
    </row>
    <row r="176" spans="1:13" ht="15" x14ac:dyDescent="0.25">
      <c r="A176" s="12" t="s">
        <v>114</v>
      </c>
      <c r="B176" s="56" t="s">
        <v>74</v>
      </c>
      <c r="C176" s="114">
        <f>'Livebirth Table Data'!B17</f>
        <v>178</v>
      </c>
      <c r="D176" s="114">
        <f>'Livebirth Table Data'!C17</f>
        <v>25.276909968758876</v>
      </c>
      <c r="E176" s="114">
        <f>'Livebirth Table Data'!D17</f>
        <v>21.699906054290313</v>
      </c>
      <c r="F176" s="114">
        <f>'Livebirth Table Data'!E17</f>
        <v>29.279098664315384</v>
      </c>
      <c r="G176" s="114">
        <f>'Livebirth Table Data'!F17</f>
        <v>224</v>
      </c>
      <c r="H176" s="114">
        <f>'Livebirth Table Data'!G17</f>
        <v>25.411230856494612</v>
      </c>
      <c r="I176" s="114">
        <f>'Livebirth Table Data'!H17</f>
        <v>18.883002014186879</v>
      </c>
      <c r="J176" s="53" t="str">
        <f>'Livebirth Table Data'!I17</f>
        <v>Higher</v>
      </c>
      <c r="L176" s="145"/>
      <c r="M176" s="145"/>
    </row>
    <row r="177" spans="1:13" ht="15" x14ac:dyDescent="0.25">
      <c r="A177" s="12" t="s">
        <v>114</v>
      </c>
      <c r="B177" s="56" t="s">
        <v>93</v>
      </c>
      <c r="C177" s="114">
        <f>'Livebirth Table Data'!B18</f>
        <v>46</v>
      </c>
      <c r="D177" s="114">
        <f>'Livebirth Table Data'!C18</f>
        <v>25.944726452340667</v>
      </c>
      <c r="E177" s="114">
        <f>'Livebirth Table Data'!D18</f>
        <v>18.99492385786802</v>
      </c>
      <c r="F177" s="114">
        <f>'Livebirth Table Data'!E18</f>
        <v>34.606880992667797</v>
      </c>
      <c r="G177" s="114">
        <f>'Livebirth Table Data'!F18</f>
        <v>224</v>
      </c>
      <c r="H177" s="114">
        <f>'Livebirth Table Data'!G18</f>
        <v>25.411230856494612</v>
      </c>
      <c r="I177" s="114">
        <f>'Livebirth Table Data'!H18</f>
        <v>18.883002014186879</v>
      </c>
      <c r="J177" s="53" t="str">
        <f>'Livebirth Table Data'!I18</f>
        <v>Higher</v>
      </c>
      <c r="L177" s="145"/>
      <c r="M177" s="145"/>
    </row>
    <row r="178" spans="1:13" ht="15" x14ac:dyDescent="0.25">
      <c r="A178" s="12" t="s">
        <v>114</v>
      </c>
      <c r="B178" s="56" t="s">
        <v>14</v>
      </c>
      <c r="C178" s="114">
        <f>'Livebirth Table Data'!B19</f>
        <v>95</v>
      </c>
      <c r="D178" s="114">
        <f>'Livebirth Table Data'!C19</f>
        <v>17.550341769813411</v>
      </c>
      <c r="E178" s="114">
        <f>'Livebirth Table Data'!D19</f>
        <v>14.199334934417145</v>
      </c>
      <c r="F178" s="114">
        <f>'Livebirth Table Data'!E19</f>
        <v>21.454461481618328</v>
      </c>
      <c r="G178" s="114">
        <f>'Livebirth Table Data'!F19</f>
        <v>350</v>
      </c>
      <c r="H178" s="114">
        <f>'Livebirth Table Data'!G19</f>
        <v>19.974888711334319</v>
      </c>
      <c r="I178" s="114">
        <f>'Livebirth Table Data'!H19</f>
        <v>18.883002014186879</v>
      </c>
      <c r="J178" s="53" t="str">
        <f>'Livebirth Table Data'!I19</f>
        <v>Comparable</v>
      </c>
      <c r="L178" s="145"/>
      <c r="M178" s="145"/>
    </row>
    <row r="179" spans="1:13" ht="15" x14ac:dyDescent="0.25">
      <c r="A179" s="12" t="s">
        <v>114</v>
      </c>
      <c r="B179" s="56" t="s">
        <v>76</v>
      </c>
      <c r="C179" s="114">
        <f>'Livebirth Table Data'!B20</f>
        <v>64</v>
      </c>
      <c r="D179" s="114">
        <f>'Livebirth Table Data'!C20</f>
        <v>30.260047281323875</v>
      </c>
      <c r="E179" s="114">
        <f>'Livebirth Table Data'!D20</f>
        <v>23.304018912529546</v>
      </c>
      <c r="F179" s="114">
        <f>'Livebirth Table Data'!E20</f>
        <v>38.641607565011824</v>
      </c>
      <c r="G179" s="114">
        <f>'Livebirth Table Data'!F20</f>
        <v>350</v>
      </c>
      <c r="H179" s="114">
        <f>'Livebirth Table Data'!G20</f>
        <v>19.974888711334319</v>
      </c>
      <c r="I179" s="114">
        <f>'Livebirth Table Data'!H20</f>
        <v>18.883002014186879</v>
      </c>
      <c r="J179" s="53" t="str">
        <f>'Livebirth Table Data'!I20</f>
        <v>Higher</v>
      </c>
      <c r="L179" s="145"/>
      <c r="M179" s="145"/>
    </row>
    <row r="180" spans="1:13" ht="15" x14ac:dyDescent="0.25">
      <c r="A180" s="12" t="s">
        <v>114</v>
      </c>
      <c r="B180" s="56" t="s">
        <v>77</v>
      </c>
      <c r="C180" s="114">
        <f>'Livebirth Table Data'!B21</f>
        <v>68</v>
      </c>
      <c r="D180" s="114">
        <f>'Livebirth Table Data'!C21</f>
        <v>24.372759856630825</v>
      </c>
      <c r="E180" s="114">
        <f>'Livebirth Table Data'!D21</f>
        <v>18.926523297491041</v>
      </c>
      <c r="F180" s="114">
        <f>'Livebirth Table Data'!E21</f>
        <v>30.898207885304661</v>
      </c>
      <c r="G180" s="114">
        <f>'Livebirth Table Data'!F21</f>
        <v>350</v>
      </c>
      <c r="H180" s="114">
        <f>'Livebirth Table Data'!G21</f>
        <v>19.974888711334319</v>
      </c>
      <c r="I180" s="114">
        <f>'Livebirth Table Data'!H21</f>
        <v>18.883002014186879</v>
      </c>
      <c r="J180" s="53" t="str">
        <f>'Livebirth Table Data'!I21</f>
        <v>Higher</v>
      </c>
      <c r="L180" s="145"/>
      <c r="M180" s="145"/>
    </row>
    <row r="181" spans="1:13" ht="15" x14ac:dyDescent="0.25">
      <c r="A181" s="12" t="s">
        <v>114</v>
      </c>
      <c r="B181" s="56" t="s">
        <v>15</v>
      </c>
      <c r="C181" s="114">
        <f>'Livebirth Table Data'!B22</f>
        <v>27</v>
      </c>
      <c r="D181" s="114">
        <f>'Livebirth Table Data'!C22</f>
        <v>10.052122114668652</v>
      </c>
      <c r="E181" s="114">
        <f>'Livebirth Table Data'!D22</f>
        <v>6.6243484735666414</v>
      </c>
      <c r="F181" s="114">
        <f>'Livebirth Table Data'!E22</f>
        <v>14.625465376023827</v>
      </c>
      <c r="G181" s="114">
        <f>'Livebirth Table Data'!F22</f>
        <v>350</v>
      </c>
      <c r="H181" s="114">
        <f>'Livebirth Table Data'!G22</f>
        <v>19.974888711334319</v>
      </c>
      <c r="I181" s="114">
        <f>'Livebirth Table Data'!H22</f>
        <v>18.883002014186879</v>
      </c>
      <c r="J181" s="53" t="str">
        <f>'Livebirth Table Data'!I22</f>
        <v>Lower</v>
      </c>
      <c r="L181" s="145"/>
      <c r="M181" s="145"/>
    </row>
    <row r="182" spans="1:13" ht="15" x14ac:dyDescent="0.25">
      <c r="A182" s="12" t="s">
        <v>114</v>
      </c>
      <c r="B182" s="56" t="s">
        <v>78</v>
      </c>
      <c r="C182" s="114">
        <f>'Livebirth Table Data'!B23</f>
        <v>96</v>
      </c>
      <c r="D182" s="114">
        <f>'Livebirth Table Data'!C23</f>
        <v>21.248339973439574</v>
      </c>
      <c r="E182" s="114">
        <f>'Livebirth Table Data'!D23</f>
        <v>17.211155378486058</v>
      </c>
      <c r="F182" s="114">
        <f>'Livebirth Table Data'!E23</f>
        <v>25.947764497565291</v>
      </c>
      <c r="G182" s="114">
        <f>'Livebirth Table Data'!F23</f>
        <v>350</v>
      </c>
      <c r="H182" s="114">
        <f>'Livebirth Table Data'!G23</f>
        <v>19.974888711334319</v>
      </c>
      <c r="I182" s="114">
        <f>'Livebirth Table Data'!H23</f>
        <v>18.883002014186879</v>
      </c>
      <c r="J182" s="53" t="str">
        <f>'Livebirth Table Data'!I23</f>
        <v>Comparable</v>
      </c>
      <c r="L182" s="145"/>
      <c r="M182" s="145"/>
    </row>
    <row r="183" spans="1:13" ht="15" x14ac:dyDescent="0.25">
      <c r="A183" s="12" t="s">
        <v>114</v>
      </c>
      <c r="B183" s="56" t="s">
        <v>94</v>
      </c>
      <c r="C183" s="114">
        <f>'Livebirth Table Data'!B24</f>
        <v>380</v>
      </c>
      <c r="D183" s="114">
        <f>'Livebirth Table Data'!C24</f>
        <v>19.650429206743201</v>
      </c>
      <c r="E183" s="114">
        <f>'Livebirth Table Data'!D24</f>
        <v>17.724323413401013</v>
      </c>
      <c r="F183" s="114">
        <f>'Livebirth Table Data'!E24</f>
        <v>21.730172393217948</v>
      </c>
      <c r="G183" s="114">
        <f>'Livebirth Table Data'!F24</f>
        <v>380</v>
      </c>
      <c r="H183" s="114">
        <f>'Livebirth Table Data'!G24</f>
        <v>19.650429206743201</v>
      </c>
      <c r="I183" s="114">
        <f>'Livebirth Table Data'!H24</f>
        <v>18.883002014186879</v>
      </c>
      <c r="J183" s="53" t="str">
        <f>'Livebirth Table Data'!I24</f>
        <v>Comparable</v>
      </c>
      <c r="L183" s="145"/>
      <c r="M183" s="145"/>
    </row>
    <row r="184" spans="1:13" ht="15" x14ac:dyDescent="0.25">
      <c r="A184" s="12" t="s">
        <v>114</v>
      </c>
      <c r="B184" s="56" t="s">
        <v>95</v>
      </c>
      <c r="C184" s="114">
        <f>'Livebirth Table Data'!B25</f>
        <v>160</v>
      </c>
      <c r="D184" s="114">
        <f>'Livebirth Table Data'!C25</f>
        <v>14.401440144014401</v>
      </c>
      <c r="E184" s="114">
        <f>'Livebirth Table Data'!D25</f>
        <v>12.256358518837077</v>
      </c>
      <c r="F184" s="114">
        <f>'Livebirth Table Data'!E25</f>
        <v>16.816382716406938</v>
      </c>
      <c r="G184" s="114">
        <f>'Livebirth Table Data'!F25</f>
        <v>160</v>
      </c>
      <c r="H184" s="114">
        <f>'Livebirth Table Data'!G25</f>
        <v>14.401440144014401</v>
      </c>
      <c r="I184" s="114">
        <f>'Livebirth Table Data'!H25</f>
        <v>18.883002014186879</v>
      </c>
      <c r="J184" s="53" t="str">
        <f>'Livebirth Table Data'!I25</f>
        <v>Lower</v>
      </c>
      <c r="L184" s="145"/>
      <c r="M184" s="145"/>
    </row>
    <row r="185" spans="1:13" ht="15" x14ac:dyDescent="0.25">
      <c r="A185" s="12" t="s">
        <v>114</v>
      </c>
      <c r="B185" s="56" t="s">
        <v>96</v>
      </c>
      <c r="C185" s="114">
        <f>'Livebirth Table Data'!B26</f>
        <v>43</v>
      </c>
      <c r="D185" s="114">
        <f>'Livebirth Table Data'!C26</f>
        <v>11.646803900325027</v>
      </c>
      <c r="E185" s="114">
        <f>'Livebirth Table Data'!D26</f>
        <v>8.4287648970747568</v>
      </c>
      <c r="F185" s="114">
        <f>'Livebirth Table Data'!E26</f>
        <v>15.68824485373781</v>
      </c>
      <c r="G185" s="114">
        <f>'Livebirth Table Data'!F26</f>
        <v>43</v>
      </c>
      <c r="H185" s="114">
        <f>'Livebirth Table Data'!G26</f>
        <v>11.646803900325027</v>
      </c>
      <c r="I185" s="114">
        <f>'Livebirth Table Data'!H26</f>
        <v>18.883002014186879</v>
      </c>
      <c r="J185" s="53" t="str">
        <f>'Livebirth Table Data'!I26</f>
        <v>Lower</v>
      </c>
      <c r="L185" s="145"/>
      <c r="M185" s="145"/>
    </row>
    <row r="186" spans="1:13" ht="15" x14ac:dyDescent="0.25">
      <c r="A186" s="12" t="s">
        <v>114</v>
      </c>
      <c r="B186" s="56" t="s">
        <v>97</v>
      </c>
      <c r="C186" s="114">
        <f>'Livebirth Table Data'!B27</f>
        <v>300</v>
      </c>
      <c r="D186" s="114">
        <f>'Livebirth Table Data'!C27</f>
        <v>19.870181480990858</v>
      </c>
      <c r="E186" s="114">
        <f>'Livebirth Table Data'!D27</f>
        <v>17.685269848433574</v>
      </c>
      <c r="F186" s="114">
        <f>'Livebirth Table Data'!E27</f>
        <v>22.252293620537756</v>
      </c>
      <c r="G186" s="114">
        <f>'Livebirth Table Data'!F27</f>
        <v>300</v>
      </c>
      <c r="H186" s="114">
        <f>'Livebirth Table Data'!G27</f>
        <v>19.870181480990858</v>
      </c>
      <c r="I186" s="114">
        <f>'Livebirth Table Data'!H27</f>
        <v>18.883002014186879</v>
      </c>
      <c r="J186" s="53" t="str">
        <f>'Livebirth Table Data'!I27</f>
        <v>Comparable</v>
      </c>
      <c r="L186" s="145"/>
      <c r="M186" s="145"/>
    </row>
    <row r="187" spans="1:13" ht="15" x14ac:dyDescent="0.25">
      <c r="A187" s="12" t="s">
        <v>114</v>
      </c>
      <c r="B187" s="56" t="s">
        <v>98</v>
      </c>
      <c r="C187" s="114">
        <f>'Livebirth Table Data'!B28</f>
        <v>224</v>
      </c>
      <c r="D187" s="114">
        <f>'Livebirth Table Data'!C28</f>
        <v>25.411230856494612</v>
      </c>
      <c r="E187" s="114">
        <f>'Livebirth Table Data'!D28</f>
        <v>22.192377321349095</v>
      </c>
      <c r="F187" s="114">
        <f>'Livebirth Table Data'!E28</f>
        <v>28.96884855360182</v>
      </c>
      <c r="G187" s="114">
        <f>'Livebirth Table Data'!F28</f>
        <v>224</v>
      </c>
      <c r="H187" s="114">
        <f>'Livebirth Table Data'!G28</f>
        <v>25.411230856494612</v>
      </c>
      <c r="I187" s="114">
        <f>'Livebirth Table Data'!H28</f>
        <v>18.883002014186879</v>
      </c>
      <c r="J187" s="53" t="str">
        <f>'Livebirth Table Data'!I28</f>
        <v>Higher</v>
      </c>
      <c r="L187" s="145"/>
      <c r="M187" s="145"/>
    </row>
    <row r="188" spans="1:13" ht="15" x14ac:dyDescent="0.25">
      <c r="A188" s="12" t="s">
        <v>114</v>
      </c>
      <c r="B188" s="56" t="s">
        <v>99</v>
      </c>
      <c r="C188" s="114">
        <f>'Livebirth Table Data'!B29</f>
        <v>268</v>
      </c>
      <c r="D188" s="114">
        <f>'Livebirth Table Data'!C29</f>
        <v>16.986752868099131</v>
      </c>
      <c r="E188" s="114">
        <f>'Livebirth Table Data'!D29</f>
        <v>15.013869375309628</v>
      </c>
      <c r="F188" s="114">
        <f>'Livebirth Table Data'!E29</f>
        <v>19.148557403501254</v>
      </c>
      <c r="G188" s="114">
        <f>'Livebirth Table Data'!F29</f>
        <v>268</v>
      </c>
      <c r="H188" s="114">
        <f>'Livebirth Table Data'!G29</f>
        <v>16.986752868099131</v>
      </c>
      <c r="I188" s="114">
        <f>'Livebirth Table Data'!H29</f>
        <v>18.883002014186879</v>
      </c>
      <c r="J188" s="53" t="str">
        <f>'Livebirth Table Data'!I29</f>
        <v>Comparable</v>
      </c>
      <c r="L188" s="145"/>
      <c r="M188" s="145"/>
    </row>
    <row r="189" spans="1:13" ht="15" x14ac:dyDescent="0.25">
      <c r="A189" s="12" t="s">
        <v>114</v>
      </c>
      <c r="B189" s="56" t="s">
        <v>100</v>
      </c>
      <c r="C189" s="114">
        <f>'Livebirth Table Data'!B30</f>
        <v>350</v>
      </c>
      <c r="D189" s="114">
        <f>'Livebirth Table Data'!C30</f>
        <v>19.974888711334319</v>
      </c>
      <c r="E189" s="114">
        <f>'Livebirth Table Data'!D30</f>
        <v>17.937002488849185</v>
      </c>
      <c r="F189" s="114">
        <f>'Livebirth Table Data'!E30</f>
        <v>22.182455668906663</v>
      </c>
      <c r="G189" s="114">
        <f>'Livebirth Table Data'!F30</f>
        <v>350</v>
      </c>
      <c r="H189" s="114">
        <f>'Livebirth Table Data'!G30</f>
        <v>19.974888711334319</v>
      </c>
      <c r="I189" s="114">
        <f>'Livebirth Table Data'!H30</f>
        <v>18.883002014186879</v>
      </c>
      <c r="J189" s="53" t="str">
        <f>'Livebirth Table Data'!I30</f>
        <v>Comparable</v>
      </c>
      <c r="L189" s="145"/>
      <c r="M189" s="145"/>
    </row>
    <row r="190" spans="1:13" ht="15" x14ac:dyDescent="0.25">
      <c r="A190" s="12" t="s">
        <v>114</v>
      </c>
      <c r="B190" s="56" t="s">
        <v>13</v>
      </c>
      <c r="C190" s="114">
        <f>'Livebirth Table Data'!B31</f>
        <v>1725</v>
      </c>
      <c r="D190" s="114">
        <f>'Livebirth Table Data'!C31</f>
        <v>18.883002014186879</v>
      </c>
      <c r="E190" s="114">
        <f>'Livebirth Table Data'!D31</f>
        <v>18.002402641906066</v>
      </c>
      <c r="F190" s="114">
        <f>'Livebirth Table Data'!E31</f>
        <v>19.795832669948517</v>
      </c>
      <c r="G190" s="114">
        <f>'Livebirth Table Data'!F31</f>
        <v>1725</v>
      </c>
      <c r="H190" s="114">
        <f>'Livebirth Table Data'!G31</f>
        <v>18.883002014186879</v>
      </c>
      <c r="I190" s="114">
        <f>'Livebirth Table Data'!H31</f>
        <v>18.883002014186879</v>
      </c>
      <c r="J190" s="53" t="str">
        <f>'Livebirth Table Data'!I31</f>
        <v>Comparable</v>
      </c>
      <c r="L190" s="145"/>
      <c r="M190" s="145"/>
    </row>
    <row r="191" spans="1:13" x14ac:dyDescent="0.15">
      <c r="A191" s="12"/>
      <c r="B191" s="12"/>
      <c r="C191" s="114"/>
      <c r="D191" s="114"/>
      <c r="E191" s="114"/>
      <c r="F191" s="114"/>
      <c r="G191" s="114"/>
      <c r="H191" s="114"/>
      <c r="I191" s="114"/>
      <c r="J191" s="12"/>
    </row>
    <row r="192" spans="1:13" ht="15" x14ac:dyDescent="0.25">
      <c r="A192" s="48" t="s">
        <v>105</v>
      </c>
      <c r="B192" s="52" t="s">
        <v>59</v>
      </c>
      <c r="C192" s="68">
        <f>'Immune Table Data'!B2</f>
        <v>740</v>
      </c>
      <c r="D192" s="68">
        <f>'Immune Table Data'!C2</f>
        <v>92.154420921544215</v>
      </c>
      <c r="E192" s="68">
        <f>'Immune Table Data'!D2</f>
        <v>90.087508891104108</v>
      </c>
      <c r="F192" s="68">
        <f>'Immune Table Data'!E2</f>
        <v>93.81991482130735</v>
      </c>
      <c r="G192" s="68">
        <f>'Immune Table Data'!F2</f>
        <v>6911</v>
      </c>
      <c r="H192" s="68">
        <f>'Immune Table Data'!G2</f>
        <v>90.351679958164468</v>
      </c>
      <c r="I192" s="68">
        <f>'Immune Table Data'!H2</f>
        <v>86.196587223240726</v>
      </c>
      <c r="J192" s="67" t="str">
        <f>'Immune Table Data'!I2</f>
        <v>Higher</v>
      </c>
    </row>
    <row r="193" spans="1:10" ht="15" x14ac:dyDescent="0.25">
      <c r="A193" s="48" t="s">
        <v>105</v>
      </c>
      <c r="B193" s="52" t="s">
        <v>60</v>
      </c>
      <c r="C193" s="68">
        <f>'Immune Table Data'!B3</f>
        <v>1118</v>
      </c>
      <c r="D193" s="68">
        <f>'Immune Table Data'!C3</f>
        <v>91.414554374488972</v>
      </c>
      <c r="E193" s="68">
        <f>'Immune Table Data'!D3</f>
        <v>89.711862094521365</v>
      </c>
      <c r="F193" s="68">
        <f>'Immune Table Data'!E3</f>
        <v>92.857884480749661</v>
      </c>
      <c r="G193" s="68">
        <f>'Immune Table Data'!F3</f>
        <v>6911</v>
      </c>
      <c r="H193" s="68">
        <f>'Immune Table Data'!G3</f>
        <v>90.351679958164468</v>
      </c>
      <c r="I193" s="68">
        <f>'Immune Table Data'!H3</f>
        <v>86.196587223240726</v>
      </c>
      <c r="J193" s="67" t="str">
        <f>'Immune Table Data'!I3</f>
        <v>Higher</v>
      </c>
    </row>
    <row r="194" spans="1:10" ht="15" x14ac:dyDescent="0.25">
      <c r="A194" s="48" t="s">
        <v>105</v>
      </c>
      <c r="B194" s="52" t="s">
        <v>61</v>
      </c>
      <c r="C194" s="68">
        <f>'Immune Table Data'!B4</f>
        <v>1007</v>
      </c>
      <c r="D194" s="68">
        <f>'Immune Table Data'!C4</f>
        <v>88.178633975481617</v>
      </c>
      <c r="E194" s="68">
        <f>'Immune Table Data'!D4</f>
        <v>86.176827281911713</v>
      </c>
      <c r="F194" s="68">
        <f>'Immune Table Data'!E4</f>
        <v>89.924441863841068</v>
      </c>
      <c r="G194" s="68">
        <f>'Immune Table Data'!F4</f>
        <v>6911</v>
      </c>
      <c r="H194" s="68">
        <f>'Immune Table Data'!G4</f>
        <v>90.351679958164468</v>
      </c>
      <c r="I194" s="68">
        <f>'Immune Table Data'!H4</f>
        <v>86.196587223240726</v>
      </c>
      <c r="J194" s="67" t="str">
        <f>'Immune Table Data'!I4</f>
        <v>Comparable</v>
      </c>
    </row>
    <row r="195" spans="1:10" ht="15" x14ac:dyDescent="0.25">
      <c r="A195" s="48" t="s">
        <v>105</v>
      </c>
      <c r="B195" s="52" t="s">
        <v>62</v>
      </c>
      <c r="C195" s="68">
        <f>'Immune Table Data'!B5</f>
        <v>962</v>
      </c>
      <c r="D195" s="68">
        <f>'Immune Table Data'!C5</f>
        <v>88.175985334555449</v>
      </c>
      <c r="E195" s="68">
        <f>'Immune Table Data'!D5</f>
        <v>86.124686540261365</v>
      </c>
      <c r="F195" s="68">
        <f>'Immune Table Data'!E5</f>
        <v>89.959378953779051</v>
      </c>
      <c r="G195" s="68">
        <f>'Immune Table Data'!F5</f>
        <v>6911</v>
      </c>
      <c r="H195" s="68">
        <f>'Immune Table Data'!G5</f>
        <v>90.351679958164468</v>
      </c>
      <c r="I195" s="68">
        <f>'Immune Table Data'!H5</f>
        <v>86.196587223240726</v>
      </c>
      <c r="J195" s="67" t="str">
        <f>'Immune Table Data'!I5</f>
        <v>Comparable</v>
      </c>
    </row>
    <row r="196" spans="1:10" ht="15" x14ac:dyDescent="0.25">
      <c r="A196" s="48" t="s">
        <v>105</v>
      </c>
      <c r="B196" s="52" t="s">
        <v>63</v>
      </c>
      <c r="C196" s="68">
        <f>'Immune Table Data'!B6</f>
        <v>1560</v>
      </c>
      <c r="D196" s="68">
        <f>'Immune Table Data'!C6</f>
        <v>90.962099125364432</v>
      </c>
      <c r="E196" s="68">
        <f>'Immune Table Data'!D6</f>
        <v>89.511952745831294</v>
      </c>
      <c r="F196" s="68">
        <f>'Immune Table Data'!E6</f>
        <v>92.229145444950234</v>
      </c>
      <c r="G196" s="68">
        <f>'Immune Table Data'!F6</f>
        <v>6911</v>
      </c>
      <c r="H196" s="68">
        <f>'Immune Table Data'!G6</f>
        <v>90.351679958164468</v>
      </c>
      <c r="I196" s="68">
        <f>'Immune Table Data'!H6</f>
        <v>86.196587223240726</v>
      </c>
      <c r="J196" s="67" t="str">
        <f>'Immune Table Data'!I6</f>
        <v>Higher</v>
      </c>
    </row>
    <row r="197" spans="1:10" ht="15" x14ac:dyDescent="0.25">
      <c r="A197" s="48" t="s">
        <v>105</v>
      </c>
      <c r="B197" s="52" t="s">
        <v>64</v>
      </c>
      <c r="C197" s="68">
        <f>'Immune Table Data'!B7</f>
        <v>1524</v>
      </c>
      <c r="D197" s="68">
        <f>'Immune Table Data'!C7</f>
        <v>90.985074626865668</v>
      </c>
      <c r="E197" s="68">
        <f>'Immune Table Data'!D7</f>
        <v>89.51809460900229</v>
      </c>
      <c r="F197" s="68">
        <f>'Immune Table Data'!E7</f>
        <v>92.264486904345972</v>
      </c>
      <c r="G197" s="68">
        <f>'Immune Table Data'!F7</f>
        <v>6911</v>
      </c>
      <c r="H197" s="68">
        <f>'Immune Table Data'!G7</f>
        <v>90.351679958164468</v>
      </c>
      <c r="I197" s="68">
        <f>'Immune Table Data'!H7</f>
        <v>86.196587223240726</v>
      </c>
      <c r="J197" s="67" t="str">
        <f>'Immune Table Data'!I7</f>
        <v>Higher</v>
      </c>
    </row>
    <row r="198" spans="1:10" ht="15" x14ac:dyDescent="0.25">
      <c r="A198" s="48" t="s">
        <v>105</v>
      </c>
      <c r="B198" s="52" t="s">
        <v>91</v>
      </c>
      <c r="C198" s="68">
        <f>'Immune Table Data'!B8</f>
        <v>1101</v>
      </c>
      <c r="D198" s="68">
        <f>'Immune Table Data'!C8</f>
        <v>87.729083665338649</v>
      </c>
      <c r="E198" s="68">
        <f>'Immune Table Data'!D8</f>
        <v>85.79778100422682</v>
      </c>
      <c r="F198" s="68">
        <f>'Immune Table Data'!E8</f>
        <v>89.430111051453594</v>
      </c>
      <c r="G198" s="68">
        <f>'Immune Table Data'!F8</f>
        <v>1101</v>
      </c>
      <c r="H198" s="68">
        <f>'Immune Table Data'!G8</f>
        <v>87.729083665338649</v>
      </c>
      <c r="I198" s="68">
        <f>'Immune Table Data'!H8</f>
        <v>86.196587223240726</v>
      </c>
      <c r="J198" s="67" t="str">
        <f>'Immune Table Data'!I8</f>
        <v>Comparable</v>
      </c>
    </row>
    <row r="199" spans="1:10" ht="15" x14ac:dyDescent="0.25">
      <c r="A199" s="48" t="s">
        <v>105</v>
      </c>
      <c r="B199" s="52" t="s">
        <v>66</v>
      </c>
      <c r="C199" s="68">
        <f>'Immune Table Data'!B9</f>
        <v>647</v>
      </c>
      <c r="D199" s="68">
        <f>'Immune Table Data'!C9</f>
        <v>90.237099023709902</v>
      </c>
      <c r="E199" s="68">
        <f>'Immune Table Data'!D9</f>
        <v>87.845280765246585</v>
      </c>
      <c r="F199" s="68">
        <f>'Immune Table Data'!E9</f>
        <v>92.200044032878282</v>
      </c>
      <c r="G199" s="68">
        <f>'Immune Table Data'!F9</f>
        <v>3467</v>
      </c>
      <c r="H199" s="68">
        <f>'Immune Table Data'!G9</f>
        <v>85.541574142610415</v>
      </c>
      <c r="I199" s="68">
        <f>'Immune Table Data'!H9</f>
        <v>86.196587223240726</v>
      </c>
      <c r="J199" s="67" t="str">
        <f>'Immune Table Data'!I9</f>
        <v>Higher</v>
      </c>
    </row>
    <row r="200" spans="1:10" ht="15" x14ac:dyDescent="0.25">
      <c r="A200" s="48" t="s">
        <v>105</v>
      </c>
      <c r="B200" s="52" t="s">
        <v>67</v>
      </c>
      <c r="C200" s="68">
        <f>'Immune Table Data'!B10</f>
        <v>1135</v>
      </c>
      <c r="D200" s="68">
        <f>'Immune Table Data'!C10</f>
        <v>85.146286571642918</v>
      </c>
      <c r="E200" s="68">
        <f>'Immune Table Data'!D10</f>
        <v>83.136204661190689</v>
      </c>
      <c r="F200" s="68">
        <f>'Immune Table Data'!E10</f>
        <v>86.954373010838694</v>
      </c>
      <c r="G200" s="68">
        <f>'Immune Table Data'!F10</f>
        <v>3467</v>
      </c>
      <c r="H200" s="68">
        <f>'Immune Table Data'!G10</f>
        <v>85.541574142610415</v>
      </c>
      <c r="I200" s="68">
        <f>'Immune Table Data'!H10</f>
        <v>86.196587223240726</v>
      </c>
      <c r="J200" s="67" t="str">
        <f>'Immune Table Data'!I10</f>
        <v>Comparable</v>
      </c>
    </row>
    <row r="201" spans="1:10" ht="15" x14ac:dyDescent="0.25">
      <c r="A201" s="48" t="s">
        <v>105</v>
      </c>
      <c r="B201" s="52" t="s">
        <v>68</v>
      </c>
      <c r="C201" s="68">
        <f>'Immune Table Data'!B11</f>
        <v>1685</v>
      </c>
      <c r="D201" s="68">
        <f>'Immune Table Data'!C11</f>
        <v>84.123814278582131</v>
      </c>
      <c r="E201" s="68">
        <f>'Immune Table Data'!D11</f>
        <v>82.458219266268287</v>
      </c>
      <c r="F201" s="68">
        <f>'Immune Table Data'!E11</f>
        <v>85.658766150019687</v>
      </c>
      <c r="G201" s="68">
        <f>'Immune Table Data'!F11</f>
        <v>3467</v>
      </c>
      <c r="H201" s="68">
        <f>'Immune Table Data'!G11</f>
        <v>85.541574142610415</v>
      </c>
      <c r="I201" s="68">
        <f>'Immune Table Data'!H11</f>
        <v>86.196587223240726</v>
      </c>
      <c r="J201" s="67" t="str">
        <f>'Immune Table Data'!I11</f>
        <v>Lower</v>
      </c>
    </row>
    <row r="202" spans="1:10" ht="15" x14ac:dyDescent="0.25">
      <c r="A202" s="48" t="s">
        <v>105</v>
      </c>
      <c r="B202" s="52" t="s">
        <v>69</v>
      </c>
      <c r="C202" s="68">
        <f>'Immune Table Data'!B12</f>
        <v>2265</v>
      </c>
      <c r="D202" s="68">
        <f>'Immune Table Data'!C12</f>
        <v>84.357541899441344</v>
      </c>
      <c r="E202" s="68">
        <f>'Immune Table Data'!D12</f>
        <v>82.934522492571588</v>
      </c>
      <c r="F202" s="68">
        <f>'Immune Table Data'!E12</f>
        <v>85.682386737038641</v>
      </c>
      <c r="G202" s="68">
        <f>'Immune Table Data'!F12</f>
        <v>5037</v>
      </c>
      <c r="H202" s="68">
        <f>'Immune Table Data'!G12</f>
        <v>84.89802797909995</v>
      </c>
      <c r="I202" s="68">
        <f>'Immune Table Data'!H12</f>
        <v>86.196587223240726</v>
      </c>
      <c r="J202" s="67" t="str">
        <f>'Immune Table Data'!I12</f>
        <v>Lower</v>
      </c>
    </row>
    <row r="203" spans="1:10" ht="15" x14ac:dyDescent="0.25">
      <c r="A203" s="48" t="s">
        <v>105</v>
      </c>
      <c r="B203" s="52" t="s">
        <v>92</v>
      </c>
      <c r="C203" s="68">
        <f>'Immune Table Data'!B13</f>
        <v>1400</v>
      </c>
      <c r="D203" s="68">
        <f>'Immune Table Data'!C13</f>
        <v>86.580086580086572</v>
      </c>
      <c r="E203" s="68">
        <f>'Immune Table Data'!D13</f>
        <v>84.831652936753628</v>
      </c>
      <c r="F203" s="68">
        <f>'Immune Table Data'!E13</f>
        <v>88.155121341497903</v>
      </c>
      <c r="G203" s="68">
        <f>'Immune Table Data'!F13</f>
        <v>5037</v>
      </c>
      <c r="H203" s="68">
        <f>'Immune Table Data'!G13</f>
        <v>84.89802797909995</v>
      </c>
      <c r="I203" s="68">
        <f>'Immune Table Data'!H13</f>
        <v>86.196587223240726</v>
      </c>
      <c r="J203" s="67" t="str">
        <f>'Immune Table Data'!I13</f>
        <v>Comparable</v>
      </c>
    </row>
    <row r="204" spans="1:10" ht="15" x14ac:dyDescent="0.25">
      <c r="A204" s="48" t="s">
        <v>105</v>
      </c>
      <c r="B204" s="52" t="s">
        <v>71</v>
      </c>
      <c r="C204" s="68">
        <f>'Immune Table Data'!B14</f>
        <v>1372</v>
      </c>
      <c r="D204" s="68">
        <f>'Immune Table Data'!C14</f>
        <v>84.12017167381974</v>
      </c>
      <c r="E204" s="68">
        <f>'Immune Table Data'!D14</f>
        <v>82.266477668926882</v>
      </c>
      <c r="F204" s="68">
        <f>'Immune Table Data'!E14</f>
        <v>85.813512465897205</v>
      </c>
      <c r="G204" s="68">
        <f>'Immune Table Data'!F14</f>
        <v>5037</v>
      </c>
      <c r="H204" s="68">
        <f>'Immune Table Data'!G14</f>
        <v>84.89802797909995</v>
      </c>
      <c r="I204" s="68">
        <f>'Immune Table Data'!H14</f>
        <v>86.196587223240726</v>
      </c>
      <c r="J204" s="67" t="str">
        <f>'Immune Table Data'!I14</f>
        <v>Lower</v>
      </c>
    </row>
    <row r="205" spans="1:10" ht="15" x14ac:dyDescent="0.25">
      <c r="A205" s="48" t="s">
        <v>105</v>
      </c>
      <c r="B205" s="52" t="s">
        <v>72</v>
      </c>
      <c r="C205" s="68">
        <f>'Immune Table Data'!B15</f>
        <v>1275</v>
      </c>
      <c r="D205" s="68">
        <f>'Immune Table Data'!C15</f>
        <v>88.052486187845304</v>
      </c>
      <c r="E205" s="68">
        <f>'Immune Table Data'!D15</f>
        <v>86.280340673459364</v>
      </c>
      <c r="F205" s="68">
        <f>'Immune Table Data'!E15</f>
        <v>89.623256523369832</v>
      </c>
      <c r="G205" s="68">
        <f>'Immune Table Data'!F15</f>
        <v>5058</v>
      </c>
      <c r="H205" s="68">
        <f>'Immune Table Data'!G15</f>
        <v>83.797216699801197</v>
      </c>
      <c r="I205" s="68">
        <f>'Immune Table Data'!H15</f>
        <v>86.196587223240726</v>
      </c>
      <c r="J205" s="67" t="str">
        <f>'Immune Table Data'!I15</f>
        <v>Higher</v>
      </c>
    </row>
    <row r="206" spans="1:10" ht="15" x14ac:dyDescent="0.25">
      <c r="A206" s="48" t="s">
        <v>105</v>
      </c>
      <c r="B206" s="52" t="s">
        <v>73</v>
      </c>
      <c r="C206" s="68">
        <f>'Immune Table Data'!B16</f>
        <v>3783</v>
      </c>
      <c r="D206" s="68">
        <f>'Immune Table Data'!C16</f>
        <v>82.454228421970356</v>
      </c>
      <c r="E206" s="68">
        <f>'Immune Table Data'!D16</f>
        <v>81.326583089854239</v>
      </c>
      <c r="F206" s="68">
        <f>'Immune Table Data'!E16</f>
        <v>83.527570415789341</v>
      </c>
      <c r="G206" s="68">
        <f>'Immune Table Data'!F16</f>
        <v>5058</v>
      </c>
      <c r="H206" s="68">
        <f>'Immune Table Data'!G16</f>
        <v>83.797216699801197</v>
      </c>
      <c r="I206" s="68">
        <f>'Immune Table Data'!H16</f>
        <v>86.196587223240726</v>
      </c>
      <c r="J206" s="67" t="str">
        <f>'Immune Table Data'!I16</f>
        <v>Lower</v>
      </c>
    </row>
    <row r="207" spans="1:10" ht="15" x14ac:dyDescent="0.25">
      <c r="A207" s="48" t="s">
        <v>105</v>
      </c>
      <c r="B207" s="52" t="s">
        <v>74</v>
      </c>
      <c r="C207" s="68">
        <f>'Immune Table Data'!B17</f>
        <v>2505</v>
      </c>
      <c r="D207" s="68">
        <f>'Immune Table Data'!C17</f>
        <v>89.592274678111579</v>
      </c>
      <c r="E207" s="68">
        <f>'Immune Table Data'!D17</f>
        <v>88.405543264369939</v>
      </c>
      <c r="F207" s="68">
        <f>'Immune Table Data'!E17</f>
        <v>90.67035874380079</v>
      </c>
      <c r="G207" s="68">
        <f>'Immune Table Data'!F17</f>
        <v>3127</v>
      </c>
      <c r="H207" s="68">
        <f>'Immune Table Data'!G17</f>
        <v>89.393939393939391</v>
      </c>
      <c r="I207" s="68">
        <f>'Immune Table Data'!H17</f>
        <v>86.196587223240726</v>
      </c>
      <c r="J207" s="67" t="str">
        <f>'Immune Table Data'!I17</f>
        <v>Higher</v>
      </c>
    </row>
    <row r="208" spans="1:10" ht="15" x14ac:dyDescent="0.25">
      <c r="A208" s="48" t="s">
        <v>105</v>
      </c>
      <c r="B208" s="52" t="s">
        <v>93</v>
      </c>
      <c r="C208" s="68">
        <f>'Immune Table Data'!B18</f>
        <v>622</v>
      </c>
      <c r="D208" s="68">
        <f>'Immune Table Data'!C18</f>
        <v>88.603988603988597</v>
      </c>
      <c r="E208" s="68">
        <f>'Immune Table Data'!D18</f>
        <v>86.04022809919897</v>
      </c>
      <c r="F208" s="68">
        <f>'Immune Table Data'!E18</f>
        <v>90.747538447856343</v>
      </c>
      <c r="G208" s="68">
        <f>'Immune Table Data'!F18</f>
        <v>3127</v>
      </c>
      <c r="H208" s="68">
        <f>'Immune Table Data'!G18</f>
        <v>89.393939393939391</v>
      </c>
      <c r="I208" s="68">
        <f>'Immune Table Data'!H18</f>
        <v>86.196587223240726</v>
      </c>
      <c r="J208" s="67" t="str">
        <f>'Immune Table Data'!I18</f>
        <v>Comparable</v>
      </c>
    </row>
    <row r="209" spans="1:10" ht="15" x14ac:dyDescent="0.25">
      <c r="A209" s="48" t="s">
        <v>105</v>
      </c>
      <c r="B209" s="52" t="s">
        <v>14</v>
      </c>
      <c r="C209" s="68">
        <f>'Immune Table Data'!B19</f>
        <v>1841</v>
      </c>
      <c r="D209" s="68">
        <f>'Immune Table Data'!C19</f>
        <v>84.643678160919549</v>
      </c>
      <c r="E209" s="68">
        <f>'Immune Table Data'!D19</f>
        <v>83.067510375240445</v>
      </c>
      <c r="F209" s="68">
        <f>'Immune Table Data'!E19</f>
        <v>86.097682725533829</v>
      </c>
      <c r="G209" s="68">
        <f>'Immune Table Data'!F19</f>
        <v>5788</v>
      </c>
      <c r="H209" s="68">
        <f>'Immune Table Data'!G19</f>
        <v>83.232671843543287</v>
      </c>
      <c r="I209" s="68">
        <f>'Immune Table Data'!H19</f>
        <v>86.196587223240726</v>
      </c>
      <c r="J209" s="67" t="str">
        <f>'Immune Table Data'!I19</f>
        <v>Lower</v>
      </c>
    </row>
    <row r="210" spans="1:10" ht="15" x14ac:dyDescent="0.25">
      <c r="A210" s="48" t="s">
        <v>105</v>
      </c>
      <c r="B210" s="52" t="s">
        <v>76</v>
      </c>
      <c r="C210" s="68">
        <f>'Immune Table Data'!B20</f>
        <v>644</v>
      </c>
      <c r="D210" s="68">
        <f>'Immune Table Data'!C20</f>
        <v>83.096774193548384</v>
      </c>
      <c r="E210" s="68">
        <f>'Immune Table Data'!D20</f>
        <v>80.296331988632716</v>
      </c>
      <c r="F210" s="68">
        <f>'Immune Table Data'!E20</f>
        <v>85.570719796993515</v>
      </c>
      <c r="G210" s="68">
        <f>'Immune Table Data'!F20</f>
        <v>5788</v>
      </c>
      <c r="H210" s="68">
        <f>'Immune Table Data'!G20</f>
        <v>83.232671843543287</v>
      </c>
      <c r="I210" s="68">
        <f>'Immune Table Data'!H20</f>
        <v>86.196587223240726</v>
      </c>
      <c r="J210" s="67" t="str">
        <f>'Immune Table Data'!I20</f>
        <v>Lower</v>
      </c>
    </row>
    <row r="211" spans="1:10" ht="15" x14ac:dyDescent="0.25">
      <c r="A211" s="48" t="s">
        <v>105</v>
      </c>
      <c r="B211" s="52" t="s">
        <v>77</v>
      </c>
      <c r="C211" s="68">
        <f>'Immune Table Data'!B21</f>
        <v>908</v>
      </c>
      <c r="D211" s="68">
        <f>'Immune Table Data'!C21</f>
        <v>81.949458483754512</v>
      </c>
      <c r="E211" s="68">
        <f>'Immune Table Data'!D21</f>
        <v>79.5756229619995</v>
      </c>
      <c r="F211" s="68">
        <f>'Immune Table Data'!E21</f>
        <v>84.10251248463247</v>
      </c>
      <c r="G211" s="68">
        <f>'Immune Table Data'!F21</f>
        <v>5788</v>
      </c>
      <c r="H211" s="68">
        <f>'Immune Table Data'!G21</f>
        <v>83.232671843543287</v>
      </c>
      <c r="I211" s="68">
        <f>'Immune Table Data'!H21</f>
        <v>86.196587223240726</v>
      </c>
      <c r="J211" s="67" t="str">
        <f>'Immune Table Data'!I21</f>
        <v>Lower</v>
      </c>
    </row>
    <row r="212" spans="1:10" ht="15" x14ac:dyDescent="0.25">
      <c r="A212" s="48" t="s">
        <v>105</v>
      </c>
      <c r="B212" s="52" t="s">
        <v>15</v>
      </c>
      <c r="C212" s="68">
        <f>'Immune Table Data'!B22</f>
        <v>766</v>
      </c>
      <c r="D212" s="68">
        <f>'Immune Table Data'!C22</f>
        <v>86.455981941309261</v>
      </c>
      <c r="E212" s="68">
        <f>'Immune Table Data'!D22</f>
        <v>84.044706685072256</v>
      </c>
      <c r="F212" s="68">
        <f>'Immune Table Data'!E22</f>
        <v>88.552483646330543</v>
      </c>
      <c r="G212" s="68">
        <f>'Immune Table Data'!F22</f>
        <v>5788</v>
      </c>
      <c r="H212" s="68">
        <f>'Immune Table Data'!G22</f>
        <v>83.232671843543287</v>
      </c>
      <c r="I212" s="68">
        <f>'Immune Table Data'!H22</f>
        <v>86.196587223240726</v>
      </c>
      <c r="J212" s="67" t="str">
        <f>'Immune Table Data'!I22</f>
        <v>Comparable</v>
      </c>
    </row>
    <row r="213" spans="1:10" ht="15" x14ac:dyDescent="0.25">
      <c r="A213" s="48" t="s">
        <v>105</v>
      </c>
      <c r="B213" s="52" t="s">
        <v>78</v>
      </c>
      <c r="C213" s="68">
        <f>'Immune Table Data'!B23</f>
        <v>1629</v>
      </c>
      <c r="D213" s="68">
        <f>'Immune Table Data'!C23</f>
        <v>81.044776119402982</v>
      </c>
      <c r="E213" s="68">
        <f>'Immune Table Data'!D23</f>
        <v>79.272662663090713</v>
      </c>
      <c r="F213" s="68">
        <f>'Immune Table Data'!E23</f>
        <v>82.698447676471261</v>
      </c>
      <c r="G213" s="68">
        <f>'Immune Table Data'!F23</f>
        <v>5788</v>
      </c>
      <c r="H213" s="68">
        <f>'Immune Table Data'!G23</f>
        <v>83.232671843543287</v>
      </c>
      <c r="I213" s="68">
        <f>'Immune Table Data'!H23</f>
        <v>86.196587223240726</v>
      </c>
      <c r="J213" s="67" t="str">
        <f>'Immune Table Data'!I23</f>
        <v>Lower</v>
      </c>
    </row>
    <row r="214" spans="1:10" ht="15" x14ac:dyDescent="0.25">
      <c r="A214" s="48" t="s">
        <v>105</v>
      </c>
      <c r="B214" s="52" t="s">
        <v>94</v>
      </c>
      <c r="C214" s="68">
        <f>'Immune Table Data'!B24</f>
        <v>6911</v>
      </c>
      <c r="D214" s="68">
        <f>'Immune Table Data'!C24</f>
        <v>90.351679958164468</v>
      </c>
      <c r="E214" s="68">
        <f>'Immune Table Data'!D24</f>
        <v>0</v>
      </c>
      <c r="F214" s="68">
        <f>'Immune Table Data'!E24</f>
        <v>0</v>
      </c>
      <c r="G214" s="68">
        <f>'Immune Table Data'!F24</f>
        <v>6911</v>
      </c>
      <c r="H214" s="68">
        <f>'Immune Table Data'!G24</f>
        <v>90.351679958164468</v>
      </c>
      <c r="I214" s="68">
        <f>'Immune Table Data'!H24</f>
        <v>86.196587223240726</v>
      </c>
      <c r="J214" s="67">
        <f>'Immune Table Data'!I24</f>
        <v>0</v>
      </c>
    </row>
    <row r="215" spans="1:10" ht="15" x14ac:dyDescent="0.25">
      <c r="A215" s="48" t="s">
        <v>105</v>
      </c>
      <c r="B215" s="52" t="s">
        <v>95</v>
      </c>
      <c r="C215" s="68">
        <f>'Immune Table Data'!B25</f>
        <v>3467</v>
      </c>
      <c r="D215" s="68">
        <f>'Immune Table Data'!C25</f>
        <v>85.541574142610415</v>
      </c>
      <c r="E215" s="68">
        <f>'Immune Table Data'!D25</f>
        <v>0</v>
      </c>
      <c r="F215" s="68">
        <f>'Immune Table Data'!E25</f>
        <v>0</v>
      </c>
      <c r="G215" s="68">
        <f>'Immune Table Data'!F25</f>
        <v>3467</v>
      </c>
      <c r="H215" s="68">
        <f>'Immune Table Data'!G25</f>
        <v>85.541574142610415</v>
      </c>
      <c r="I215" s="68">
        <f>'Immune Table Data'!H25</f>
        <v>86.196587223240726</v>
      </c>
      <c r="J215" s="67">
        <f>'Immune Table Data'!I25</f>
        <v>0</v>
      </c>
    </row>
    <row r="216" spans="1:10" ht="15" x14ac:dyDescent="0.25">
      <c r="A216" s="48" t="s">
        <v>105</v>
      </c>
      <c r="B216" s="52" t="s">
        <v>96</v>
      </c>
      <c r="C216" s="68">
        <f>'Immune Table Data'!B26</f>
        <v>1101</v>
      </c>
      <c r="D216" s="68">
        <f>'Immune Table Data'!C26</f>
        <v>87.729083665338649</v>
      </c>
      <c r="E216" s="68">
        <f>'Immune Table Data'!D26</f>
        <v>0</v>
      </c>
      <c r="F216" s="68">
        <f>'Immune Table Data'!E26</f>
        <v>0</v>
      </c>
      <c r="G216" s="68">
        <f>'Immune Table Data'!F26</f>
        <v>1101</v>
      </c>
      <c r="H216" s="68">
        <f>'Immune Table Data'!G26</f>
        <v>87.729083665338649</v>
      </c>
      <c r="I216" s="68">
        <f>'Immune Table Data'!H26</f>
        <v>86.196587223240726</v>
      </c>
      <c r="J216" s="67">
        <f>'Immune Table Data'!I26</f>
        <v>0</v>
      </c>
    </row>
    <row r="217" spans="1:10" ht="15" x14ac:dyDescent="0.25">
      <c r="A217" s="48" t="s">
        <v>105</v>
      </c>
      <c r="B217" s="52" t="s">
        <v>97</v>
      </c>
      <c r="C217" s="68">
        <f>'Immune Table Data'!B27</f>
        <v>5037</v>
      </c>
      <c r="D217" s="68">
        <f>'Immune Table Data'!C27</f>
        <v>84.89802797909995</v>
      </c>
      <c r="E217" s="68">
        <f>'Immune Table Data'!D27</f>
        <v>0</v>
      </c>
      <c r="F217" s="68">
        <f>'Immune Table Data'!E27</f>
        <v>0</v>
      </c>
      <c r="G217" s="68">
        <f>'Immune Table Data'!F27</f>
        <v>5037</v>
      </c>
      <c r="H217" s="68">
        <f>'Immune Table Data'!G27</f>
        <v>84.89802797909995</v>
      </c>
      <c r="I217" s="68">
        <f>'Immune Table Data'!H27</f>
        <v>86.196587223240726</v>
      </c>
      <c r="J217" s="67">
        <f>'Immune Table Data'!I27</f>
        <v>0</v>
      </c>
    </row>
    <row r="218" spans="1:10" ht="15" x14ac:dyDescent="0.25">
      <c r="A218" s="48" t="s">
        <v>105</v>
      </c>
      <c r="B218" s="52" t="s">
        <v>98</v>
      </c>
      <c r="C218" s="68">
        <f>'Immune Table Data'!B28</f>
        <v>3127</v>
      </c>
      <c r="D218" s="68">
        <f>'Immune Table Data'!C28</f>
        <v>89.393939393939391</v>
      </c>
      <c r="E218" s="68">
        <f>'Immune Table Data'!D28</f>
        <v>0</v>
      </c>
      <c r="F218" s="68">
        <f>'Immune Table Data'!E28</f>
        <v>0</v>
      </c>
      <c r="G218" s="68">
        <f>'Immune Table Data'!F28</f>
        <v>3127</v>
      </c>
      <c r="H218" s="68">
        <f>'Immune Table Data'!G28</f>
        <v>89.393939393939391</v>
      </c>
      <c r="I218" s="68">
        <f>'Immune Table Data'!H28</f>
        <v>86.196587223240726</v>
      </c>
      <c r="J218" s="67">
        <f>'Immune Table Data'!I28</f>
        <v>0</v>
      </c>
    </row>
    <row r="219" spans="1:10" ht="15" x14ac:dyDescent="0.25">
      <c r="A219" s="48" t="s">
        <v>105</v>
      </c>
      <c r="B219" s="52" t="s">
        <v>99</v>
      </c>
      <c r="C219" s="68">
        <f>'Immune Table Data'!B29</f>
        <v>5058</v>
      </c>
      <c r="D219" s="68">
        <f>'Immune Table Data'!C29</f>
        <v>83.797216699801197</v>
      </c>
      <c r="E219" s="68">
        <f>'Immune Table Data'!D29</f>
        <v>0</v>
      </c>
      <c r="F219" s="68">
        <f>'Immune Table Data'!E29</f>
        <v>0</v>
      </c>
      <c r="G219" s="68">
        <f>'Immune Table Data'!F29</f>
        <v>5058</v>
      </c>
      <c r="H219" s="68">
        <f>'Immune Table Data'!G29</f>
        <v>83.797216699801197</v>
      </c>
      <c r="I219" s="68">
        <f>'Immune Table Data'!H29</f>
        <v>86.196587223240726</v>
      </c>
      <c r="J219" s="67">
        <f>'Immune Table Data'!I29</f>
        <v>0</v>
      </c>
    </row>
    <row r="220" spans="1:10" ht="15" x14ac:dyDescent="0.25">
      <c r="A220" s="48" t="s">
        <v>105</v>
      </c>
      <c r="B220" s="52" t="s">
        <v>100</v>
      </c>
      <c r="C220" s="68">
        <f>'Immune Table Data'!B30</f>
        <v>5788</v>
      </c>
      <c r="D220" s="68">
        <f>'Immune Table Data'!C30</f>
        <v>83.232671843543287</v>
      </c>
      <c r="E220" s="68">
        <f>'Immune Table Data'!D30</f>
        <v>0</v>
      </c>
      <c r="F220" s="68">
        <f>'Immune Table Data'!E30</f>
        <v>0</v>
      </c>
      <c r="G220" s="68">
        <f>'Immune Table Data'!F30</f>
        <v>5788</v>
      </c>
      <c r="H220" s="68">
        <f>'Immune Table Data'!G30</f>
        <v>83.232671843543287</v>
      </c>
      <c r="I220" s="68">
        <f>'Immune Table Data'!H30</f>
        <v>86.196587223240726</v>
      </c>
      <c r="J220" s="67">
        <f>'Immune Table Data'!I30</f>
        <v>0</v>
      </c>
    </row>
    <row r="221" spans="1:10" ht="15" x14ac:dyDescent="0.25">
      <c r="A221" s="48" t="s">
        <v>105</v>
      </c>
      <c r="B221" s="52" t="s">
        <v>13</v>
      </c>
      <c r="C221" s="68">
        <f>'Immune Table Data'!B31</f>
        <v>30561</v>
      </c>
      <c r="D221" s="68">
        <f>'Immune Table Data'!C31</f>
        <v>86.196587223240726</v>
      </c>
      <c r="E221" s="68">
        <f>'Immune Table Data'!D31</f>
        <v>0</v>
      </c>
      <c r="F221" s="68">
        <f>'Immune Table Data'!E31</f>
        <v>0</v>
      </c>
      <c r="G221" s="68">
        <f>'Immune Table Data'!F31</f>
        <v>30561</v>
      </c>
      <c r="H221" s="68">
        <f>'Immune Table Data'!G31</f>
        <v>86.196587223240726</v>
      </c>
      <c r="I221" s="68">
        <f>'Immune Table Data'!H31</f>
        <v>86.196587223240726</v>
      </c>
      <c r="J221" s="67">
        <f>'Immune Table Data'!I31</f>
        <v>0</v>
      </c>
    </row>
    <row r="222" spans="1:10" x14ac:dyDescent="0.15">
      <c r="A222" s="12"/>
      <c r="B222" s="12"/>
      <c r="C222" s="114"/>
      <c r="D222" s="114"/>
      <c r="E222" s="114"/>
      <c r="F222" s="114"/>
      <c r="G222" s="114"/>
      <c r="H222" s="114"/>
      <c r="I222" s="114"/>
      <c r="J222" s="12"/>
    </row>
    <row r="223" spans="1:10" ht="15" x14ac:dyDescent="0.25">
      <c r="A223" s="12" t="s">
        <v>106</v>
      </c>
      <c r="B223" s="56" t="s">
        <v>59</v>
      </c>
      <c r="C223" s="114">
        <f>'DMFT Table Data'!B2</f>
        <v>326</v>
      </c>
      <c r="D223" s="114">
        <f>'DMFT Table Data'!C2</f>
        <v>1.6592822666666667</v>
      </c>
      <c r="E223" s="114">
        <f>'DMFT Table Data'!D2</f>
        <v>1.3632360814455962</v>
      </c>
      <c r="F223" s="114">
        <f>'DMFT Table Data'!E2</f>
        <v>1.9553284518877372</v>
      </c>
      <c r="G223" s="114">
        <f>'DMFT Table Data'!F2</f>
        <v>2554</v>
      </c>
      <c r="H223" s="114">
        <f>'DMFT Table Data'!G2</f>
        <v>1.4104343681917204</v>
      </c>
      <c r="I223" s="114">
        <f>'DMFT Table Data'!H2</f>
        <v>1.5926115822996563</v>
      </c>
      <c r="J223" s="12" t="str">
        <f>'DMFT Table Data'!I2</f>
        <v>Comparable</v>
      </c>
    </row>
    <row r="224" spans="1:10" ht="15" x14ac:dyDescent="0.25">
      <c r="A224" s="12" t="s">
        <v>106</v>
      </c>
      <c r="B224" s="56" t="s">
        <v>60</v>
      </c>
      <c r="C224" s="114">
        <f>'DMFT Table Data'!B3</f>
        <v>706</v>
      </c>
      <c r="D224" s="114">
        <f>'DMFT Table Data'!C3</f>
        <v>1.5215871713643179</v>
      </c>
      <c r="E224" s="114">
        <f>'DMFT Table Data'!D3</f>
        <v>1.3322734779274401</v>
      </c>
      <c r="F224" s="114">
        <f>'DMFT Table Data'!E3</f>
        <v>1.7109008648011956</v>
      </c>
      <c r="G224" s="114">
        <f>'DMFT Table Data'!F3</f>
        <v>2554</v>
      </c>
      <c r="H224" s="114">
        <f>'DMFT Table Data'!G3</f>
        <v>1.4104343681917204</v>
      </c>
      <c r="I224" s="114">
        <f>'DMFT Table Data'!H3</f>
        <v>1.5926115822996563</v>
      </c>
      <c r="J224" s="12" t="str">
        <f>'DMFT Table Data'!I3</f>
        <v>Comparable</v>
      </c>
    </row>
    <row r="225" spans="1:10" ht="15" x14ac:dyDescent="0.25">
      <c r="A225" s="12" t="s">
        <v>106</v>
      </c>
      <c r="B225" s="56" t="s">
        <v>61</v>
      </c>
      <c r="C225" s="114">
        <f>'DMFT Table Data'!B4</f>
        <v>268</v>
      </c>
      <c r="D225" s="114">
        <f>'DMFT Table Data'!C4</f>
        <v>1.3646127740131586</v>
      </c>
      <c r="E225" s="114">
        <f>'DMFT Table Data'!D4</f>
        <v>1.0693365234985581</v>
      </c>
      <c r="F225" s="114">
        <f>'DMFT Table Data'!E4</f>
        <v>1.6598890245277591</v>
      </c>
      <c r="G225" s="114">
        <f>'DMFT Table Data'!F4</f>
        <v>2554</v>
      </c>
      <c r="H225" s="114">
        <f>'DMFT Table Data'!G4</f>
        <v>1.4104343681917204</v>
      </c>
      <c r="I225" s="114">
        <f>'DMFT Table Data'!H4</f>
        <v>1.5926115822996563</v>
      </c>
      <c r="J225" s="12" t="str">
        <f>'DMFT Table Data'!I4</f>
        <v>Comparable</v>
      </c>
    </row>
    <row r="226" spans="1:10" ht="15" x14ac:dyDescent="0.25">
      <c r="A226" s="12" t="s">
        <v>106</v>
      </c>
      <c r="B226" s="56" t="s">
        <v>62</v>
      </c>
      <c r="C226" s="114">
        <f>'DMFT Table Data'!B5</f>
        <v>315</v>
      </c>
      <c r="D226" s="114">
        <f>'DMFT Table Data'!C5</f>
        <v>1.5543005532805432</v>
      </c>
      <c r="E226" s="114">
        <f>'DMFT Table Data'!D5</f>
        <v>1.2495894491977306</v>
      </c>
      <c r="F226" s="114">
        <f>'DMFT Table Data'!E5</f>
        <v>1.8590116573633557</v>
      </c>
      <c r="G226" s="114">
        <f>'DMFT Table Data'!F5</f>
        <v>2554</v>
      </c>
      <c r="H226" s="114">
        <f>'DMFT Table Data'!G5</f>
        <v>1.4104343681917204</v>
      </c>
      <c r="I226" s="114">
        <f>'DMFT Table Data'!H5</f>
        <v>1.5926115822996563</v>
      </c>
      <c r="J226" s="12" t="str">
        <f>'DMFT Table Data'!I5</f>
        <v>Comparable</v>
      </c>
    </row>
    <row r="227" spans="1:10" ht="15" x14ac:dyDescent="0.25">
      <c r="A227" s="12" t="s">
        <v>106</v>
      </c>
      <c r="B227" s="56" t="s">
        <v>63</v>
      </c>
      <c r="C227" s="114">
        <f>'DMFT Table Data'!B6</f>
        <v>573</v>
      </c>
      <c r="D227" s="114">
        <f>'DMFT Table Data'!C6</f>
        <v>1.017939355389966</v>
      </c>
      <c r="E227" s="114">
        <f>'DMFT Table Data'!D6</f>
        <v>0.84146751023376554</v>
      </c>
      <c r="F227" s="114">
        <f>'DMFT Table Data'!E6</f>
        <v>1.1944112005461667</v>
      </c>
      <c r="G227" s="114">
        <f>'DMFT Table Data'!F6</f>
        <v>2554</v>
      </c>
      <c r="H227" s="114">
        <f>'DMFT Table Data'!G6</f>
        <v>1.4104343681917204</v>
      </c>
      <c r="I227" s="114">
        <f>'DMFT Table Data'!H6</f>
        <v>1.5926115822996563</v>
      </c>
      <c r="J227" s="12" t="str">
        <f>'DMFT Table Data'!I6</f>
        <v>Lower</v>
      </c>
    </row>
    <row r="228" spans="1:10" ht="15" x14ac:dyDescent="0.25">
      <c r="A228" s="12" t="s">
        <v>106</v>
      </c>
      <c r="B228" s="56" t="s">
        <v>64</v>
      </c>
      <c r="C228" s="114">
        <f>'DMFT Table Data'!B7</f>
        <v>366</v>
      </c>
      <c r="D228" s="114">
        <f>'DMFT Table Data'!C7</f>
        <v>1.664287542631921</v>
      </c>
      <c r="E228" s="114">
        <f>'DMFT Table Data'!D7</f>
        <v>1.3832217279742705</v>
      </c>
      <c r="F228" s="114">
        <f>'DMFT Table Data'!E7</f>
        <v>1.9453533572895716</v>
      </c>
      <c r="G228" s="114">
        <f>'DMFT Table Data'!F7</f>
        <v>2554</v>
      </c>
      <c r="H228" s="114">
        <f>'DMFT Table Data'!G7</f>
        <v>1.4104343681917204</v>
      </c>
      <c r="I228" s="114">
        <f>'DMFT Table Data'!H7</f>
        <v>1.5926115822996563</v>
      </c>
      <c r="J228" s="12" t="str">
        <f>'DMFT Table Data'!I7</f>
        <v>Comparable</v>
      </c>
    </row>
    <row r="229" spans="1:10" ht="15" x14ac:dyDescent="0.25">
      <c r="A229" s="12" t="s">
        <v>106</v>
      </c>
      <c r="B229" s="56" t="s">
        <v>91</v>
      </c>
      <c r="C229" s="114">
        <f>'DMFT Table Data'!B8</f>
        <v>387</v>
      </c>
      <c r="D229" s="114">
        <f>'DMFT Table Data'!C8</f>
        <v>1.2520602285570475</v>
      </c>
      <c r="E229" s="114">
        <f>'DMFT Table Data'!D8</f>
        <v>1.0063991616483312</v>
      </c>
      <c r="F229" s="114">
        <f>'DMFT Table Data'!E8</f>
        <v>1.4977212954657637</v>
      </c>
      <c r="G229" s="114">
        <f>'DMFT Table Data'!F8</f>
        <v>387</v>
      </c>
      <c r="H229" s="114">
        <f>'DMFT Table Data'!G8</f>
        <v>1.2520602285570475</v>
      </c>
      <c r="I229" s="114">
        <f>'DMFT Table Data'!H8</f>
        <v>1.5926115822996563</v>
      </c>
      <c r="J229" s="12" t="str">
        <f>'DMFT Table Data'!I8</f>
        <v>Lower</v>
      </c>
    </row>
    <row r="230" spans="1:10" ht="15" x14ac:dyDescent="0.25">
      <c r="A230" s="12" t="s">
        <v>106</v>
      </c>
      <c r="B230" s="56" t="s">
        <v>66</v>
      </c>
      <c r="C230" s="114">
        <f>'DMFT Table Data'!B9</f>
        <v>201</v>
      </c>
      <c r="D230" s="114">
        <f>'DMFT Table Data'!C9</f>
        <v>1.227198784</v>
      </c>
      <c r="E230" s="114">
        <f>'DMFT Table Data'!D9</f>
        <v>0.83956033949257758</v>
      </c>
      <c r="F230" s="114">
        <f>'DMFT Table Data'!E9</f>
        <v>1.6148372285074224</v>
      </c>
      <c r="G230" s="114">
        <f>'DMFT Table Data'!F9</f>
        <v>796</v>
      </c>
      <c r="H230" s="114">
        <f>'DMFT Table Data'!G9</f>
        <v>1.2082446808510643</v>
      </c>
      <c r="I230" s="114">
        <f>'DMFT Table Data'!H9</f>
        <v>1.5926115822996563</v>
      </c>
      <c r="J230" s="12" t="str">
        <f>'DMFT Table Data'!I9</f>
        <v>Comparable</v>
      </c>
    </row>
    <row r="231" spans="1:10" ht="15" x14ac:dyDescent="0.25">
      <c r="A231" s="12" t="s">
        <v>106</v>
      </c>
      <c r="B231" s="56" t="s">
        <v>67</v>
      </c>
      <c r="C231" s="114">
        <f>'DMFT Table Data'!B10</f>
        <v>273</v>
      </c>
      <c r="D231" s="114">
        <f>'DMFT Table Data'!C10</f>
        <v>1.5503601572484276</v>
      </c>
      <c r="E231" s="114">
        <f>'DMFT Table Data'!D10</f>
        <v>1.2343174698510602</v>
      </c>
      <c r="F231" s="114">
        <f>'DMFT Table Data'!E10</f>
        <v>1.866402844645795</v>
      </c>
      <c r="G231" s="114">
        <f>'DMFT Table Data'!F10</f>
        <v>796</v>
      </c>
      <c r="H231" s="114">
        <f>'DMFT Table Data'!G10</f>
        <v>1.2082446808510643</v>
      </c>
      <c r="I231" s="114">
        <f>'DMFT Table Data'!H10</f>
        <v>1.5926115822996563</v>
      </c>
      <c r="J231" s="12" t="str">
        <f>'DMFT Table Data'!I10</f>
        <v>Comparable</v>
      </c>
    </row>
    <row r="232" spans="1:10" ht="15" x14ac:dyDescent="0.25">
      <c r="A232" s="12" t="s">
        <v>106</v>
      </c>
      <c r="B232" s="56" t="s">
        <v>68</v>
      </c>
      <c r="C232" s="114">
        <f>'DMFT Table Data'!B11</f>
        <v>322</v>
      </c>
      <c r="D232" s="114">
        <f>'DMFT Table Data'!C11</f>
        <v>0.97174654893008472</v>
      </c>
      <c r="E232" s="114">
        <f>'DMFT Table Data'!D11</f>
        <v>0.76281051905176644</v>
      </c>
      <c r="F232" s="114">
        <f>'DMFT Table Data'!E11</f>
        <v>1.180682578808403</v>
      </c>
      <c r="G232" s="114">
        <f>'DMFT Table Data'!F11</f>
        <v>796</v>
      </c>
      <c r="H232" s="114">
        <f>'DMFT Table Data'!G11</f>
        <v>1.2082446808510643</v>
      </c>
      <c r="I232" s="114">
        <f>'DMFT Table Data'!H11</f>
        <v>1.5926115822996563</v>
      </c>
      <c r="J232" s="12" t="str">
        <f>'DMFT Table Data'!I11</f>
        <v>Lower</v>
      </c>
    </row>
    <row r="233" spans="1:10" ht="15" x14ac:dyDescent="0.25">
      <c r="A233" s="12" t="s">
        <v>106</v>
      </c>
      <c r="B233" s="56" t="s">
        <v>69</v>
      </c>
      <c r="C233" s="114">
        <f>'DMFT Table Data'!B12</f>
        <v>582</v>
      </c>
      <c r="D233" s="114">
        <f>'DMFT Table Data'!C12</f>
        <v>1.5735418480496453</v>
      </c>
      <c r="E233" s="114">
        <f>'DMFT Table Data'!D12</f>
        <v>1.3515544079394366</v>
      </c>
      <c r="F233" s="114">
        <f>'DMFT Table Data'!E12</f>
        <v>1.7955292881598539</v>
      </c>
      <c r="G233" s="114">
        <f>'DMFT Table Data'!F12</f>
        <v>1310</v>
      </c>
      <c r="H233" s="114">
        <f>'DMFT Table Data'!G12</f>
        <v>1.6430861686390523</v>
      </c>
      <c r="I233" s="114">
        <f>'DMFT Table Data'!H12</f>
        <v>1.5926115822996563</v>
      </c>
      <c r="J233" s="12" t="str">
        <f>'DMFT Table Data'!I12</f>
        <v>Comparable</v>
      </c>
    </row>
    <row r="234" spans="1:10" ht="15" x14ac:dyDescent="0.25">
      <c r="A234" s="12" t="s">
        <v>106</v>
      </c>
      <c r="B234" s="56" t="s">
        <v>92</v>
      </c>
      <c r="C234" s="114">
        <f>'DMFT Table Data'!B13</f>
        <v>484</v>
      </c>
      <c r="D234" s="114">
        <f>'DMFT Table Data'!C13</f>
        <v>2.204950617593199</v>
      </c>
      <c r="E234" s="114">
        <f>'DMFT Table Data'!D13</f>
        <v>1.9124178024439378</v>
      </c>
      <c r="F234" s="114">
        <f>'DMFT Table Data'!E13</f>
        <v>2.4974834327424604</v>
      </c>
      <c r="G234" s="114">
        <f>'DMFT Table Data'!F13</f>
        <v>1310</v>
      </c>
      <c r="H234" s="114">
        <f>'DMFT Table Data'!G13</f>
        <v>1.6430861686390523</v>
      </c>
      <c r="I234" s="114">
        <f>'DMFT Table Data'!H13</f>
        <v>1.5926115822996563</v>
      </c>
      <c r="J234" s="12" t="str">
        <f>'DMFT Table Data'!I13</f>
        <v>Higher</v>
      </c>
    </row>
    <row r="235" spans="1:10" ht="15" x14ac:dyDescent="0.25">
      <c r="A235" s="12" t="s">
        <v>106</v>
      </c>
      <c r="B235" s="56" t="s">
        <v>71</v>
      </c>
      <c r="C235" s="114">
        <f>'DMFT Table Data'!B14</f>
        <v>244</v>
      </c>
      <c r="D235" s="114">
        <f>'DMFT Table Data'!C14</f>
        <v>1.1342246881431759</v>
      </c>
      <c r="E235" s="114">
        <f>'DMFT Table Data'!D14</f>
        <v>0.87749777877940549</v>
      </c>
      <c r="F235" s="114">
        <f>'DMFT Table Data'!E14</f>
        <v>1.3909515975069464</v>
      </c>
      <c r="G235" s="114">
        <f>'DMFT Table Data'!F14</f>
        <v>1310</v>
      </c>
      <c r="H235" s="114">
        <f>'DMFT Table Data'!G14</f>
        <v>1.6430861686390523</v>
      </c>
      <c r="I235" s="114">
        <f>'DMFT Table Data'!H14</f>
        <v>1.5926115822996563</v>
      </c>
      <c r="J235" s="12" t="str">
        <f>'DMFT Table Data'!I14</f>
        <v>Lower</v>
      </c>
    </row>
    <row r="236" spans="1:10" ht="15" x14ac:dyDescent="0.25">
      <c r="A236" s="12" t="s">
        <v>106</v>
      </c>
      <c r="B236" s="56" t="s">
        <v>72</v>
      </c>
      <c r="C236" s="114">
        <f>'DMFT Table Data'!B15</f>
        <v>212</v>
      </c>
      <c r="D236" s="114">
        <f>'DMFT Table Data'!C15</f>
        <v>0.91074380196008531</v>
      </c>
      <c r="E236" s="114">
        <f>'DMFT Table Data'!D15</f>
        <v>0.54698622573549449</v>
      </c>
      <c r="F236" s="114">
        <f>'DMFT Table Data'!E15</f>
        <v>1.2745013781846761</v>
      </c>
      <c r="G236" s="114">
        <f>'DMFT Table Data'!F15</f>
        <v>859</v>
      </c>
      <c r="H236" s="114">
        <f>'DMFT Table Data'!G15</f>
        <v>1.412626506024097</v>
      </c>
      <c r="I236" s="114">
        <f>'DMFT Table Data'!H15</f>
        <v>1.5926115822996563</v>
      </c>
      <c r="J236" s="12" t="str">
        <f>'DMFT Table Data'!I15</f>
        <v>Lower</v>
      </c>
    </row>
    <row r="237" spans="1:10" ht="15" x14ac:dyDescent="0.25">
      <c r="A237" s="12" t="s">
        <v>106</v>
      </c>
      <c r="B237" s="56" t="s">
        <v>73</v>
      </c>
      <c r="C237" s="114">
        <f>'DMFT Table Data'!B16</f>
        <v>647</v>
      </c>
      <c r="D237" s="114">
        <f>'DMFT Table Data'!C16</f>
        <v>1.6096968963433047</v>
      </c>
      <c r="E237" s="114">
        <f>'DMFT Table Data'!D16</f>
        <v>1.3668411395745192</v>
      </c>
      <c r="F237" s="114">
        <f>'DMFT Table Data'!E16</f>
        <v>1.8525526531120902</v>
      </c>
      <c r="G237" s="114">
        <f>'DMFT Table Data'!F16</f>
        <v>859</v>
      </c>
      <c r="H237" s="114">
        <f>'DMFT Table Data'!G16</f>
        <v>1.412626506024097</v>
      </c>
      <c r="I237" s="114">
        <f>'DMFT Table Data'!H16</f>
        <v>1.5926115822996563</v>
      </c>
      <c r="J237" s="12" t="str">
        <f>'DMFT Table Data'!I16</f>
        <v>Comparable</v>
      </c>
    </row>
    <row r="238" spans="1:10" ht="15" x14ac:dyDescent="0.25">
      <c r="A238" s="12" t="s">
        <v>106</v>
      </c>
      <c r="B238" s="56" t="s">
        <v>74</v>
      </c>
      <c r="C238" s="114">
        <f>'DMFT Table Data'!B17</f>
        <v>403</v>
      </c>
      <c r="D238" s="114">
        <f>'DMFT Table Data'!C17</f>
        <v>1.8744149569428237</v>
      </c>
      <c r="E238" s="114">
        <f>'DMFT Table Data'!D17</f>
        <v>1.5948190867981922</v>
      </c>
      <c r="F238" s="114">
        <f>'DMFT Table Data'!E17</f>
        <v>2.1540108270874554</v>
      </c>
      <c r="G238" s="114">
        <f>'DMFT Table Data'!F17</f>
        <v>463</v>
      </c>
      <c r="H238" s="114">
        <f>'DMFT Table Data'!G17</f>
        <v>1.8870988604866026</v>
      </c>
      <c r="I238" s="114">
        <f>'DMFT Table Data'!H17</f>
        <v>1.5926115822996563</v>
      </c>
      <c r="J238" s="12" t="str">
        <f>'DMFT Table Data'!I17</f>
        <v>Higher</v>
      </c>
    </row>
    <row r="239" spans="1:10" ht="15" x14ac:dyDescent="0.25">
      <c r="A239" s="12" t="s">
        <v>106</v>
      </c>
      <c r="B239" s="56" t="s">
        <v>93</v>
      </c>
      <c r="C239" s="114">
        <f>'DMFT Table Data'!B18</f>
        <v>60</v>
      </c>
      <c r="D239" s="114">
        <f>'DMFT Table Data'!C18</f>
        <v>1.9297570621301767</v>
      </c>
      <c r="E239" s="114">
        <f>'DMFT Table Data'!D18</f>
        <v>1.1513996683036796</v>
      </c>
      <c r="F239" s="114">
        <f>'DMFT Table Data'!E18</f>
        <v>2.7081144559566739</v>
      </c>
      <c r="G239" s="114">
        <f>'DMFT Table Data'!F18</f>
        <v>463</v>
      </c>
      <c r="H239" s="114">
        <f>'DMFT Table Data'!G18</f>
        <v>1.8870988604866026</v>
      </c>
      <c r="I239" s="114">
        <f>'DMFT Table Data'!H18</f>
        <v>1.5926115822996563</v>
      </c>
      <c r="J239" s="12" t="str">
        <f>'DMFT Table Data'!I18</f>
        <v>Comparable</v>
      </c>
    </row>
    <row r="240" spans="1:10" ht="15" x14ac:dyDescent="0.25">
      <c r="A240" s="12" t="s">
        <v>106</v>
      </c>
      <c r="B240" s="56" t="s">
        <v>14</v>
      </c>
      <c r="C240" s="114">
        <f>'DMFT Table Data'!B19</f>
        <v>319</v>
      </c>
      <c r="D240" s="114">
        <f>'DMFT Table Data'!C19</f>
        <v>1.6865696025822792</v>
      </c>
      <c r="E240" s="114">
        <f>'DMFT Table Data'!D19</f>
        <v>1.3841947417350822</v>
      </c>
      <c r="F240" s="114">
        <f>'DMFT Table Data'!E19</f>
        <v>1.9889444634294762</v>
      </c>
      <c r="G240" s="114">
        <f>'DMFT Table Data'!F19</f>
        <v>1365</v>
      </c>
      <c r="H240" s="114">
        <f>'DMFT Table Data'!G19</f>
        <v>2.0115595463138005</v>
      </c>
      <c r="I240" s="114">
        <f>'DMFT Table Data'!H19</f>
        <v>1.5926115822996563</v>
      </c>
      <c r="J240" s="12" t="str">
        <f>'DMFT Table Data'!I19</f>
        <v>Comparable</v>
      </c>
    </row>
    <row r="241" spans="1:10" ht="15" x14ac:dyDescent="0.25">
      <c r="A241" s="12" t="s">
        <v>106</v>
      </c>
      <c r="B241" s="56" t="s">
        <v>76</v>
      </c>
      <c r="C241" s="114">
        <f>'DMFT Table Data'!B20</f>
        <v>179</v>
      </c>
      <c r="D241" s="114">
        <f>'DMFT Table Data'!C20</f>
        <v>3.0849332390000002</v>
      </c>
      <c r="E241" s="114">
        <f>'DMFT Table Data'!D20</f>
        <v>2.5686830684976112</v>
      </c>
      <c r="F241" s="114">
        <f>'DMFT Table Data'!E20</f>
        <v>3.6011834095023891</v>
      </c>
      <c r="G241" s="114">
        <f>'DMFT Table Data'!F20</f>
        <v>1365</v>
      </c>
      <c r="H241" s="114">
        <f>'DMFT Table Data'!G20</f>
        <v>2.0115595463138005</v>
      </c>
      <c r="I241" s="114">
        <f>'DMFT Table Data'!H20</f>
        <v>1.5926115822996563</v>
      </c>
      <c r="J241" s="12" t="str">
        <f>'DMFT Table Data'!I20</f>
        <v>Higher</v>
      </c>
    </row>
    <row r="242" spans="1:10" ht="15" x14ac:dyDescent="0.25">
      <c r="A242" s="12" t="s">
        <v>106</v>
      </c>
      <c r="B242" s="56" t="s">
        <v>77</v>
      </c>
      <c r="C242" s="114">
        <f>'DMFT Table Data'!B21</f>
        <v>224</v>
      </c>
      <c r="D242" s="114">
        <f>'DMFT Table Data'!C21</f>
        <v>2.3199912248770884</v>
      </c>
      <c r="E242" s="114">
        <f>'DMFT Table Data'!D21</f>
        <v>1.8422836406399339</v>
      </c>
      <c r="F242" s="114">
        <f>'DMFT Table Data'!E21</f>
        <v>2.7976988091142427</v>
      </c>
      <c r="G242" s="114">
        <f>'DMFT Table Data'!F21</f>
        <v>1365</v>
      </c>
      <c r="H242" s="114">
        <f>'DMFT Table Data'!G21</f>
        <v>2.0115595463138005</v>
      </c>
      <c r="I242" s="114">
        <f>'DMFT Table Data'!H21</f>
        <v>1.5926115822996563</v>
      </c>
      <c r="J242" s="12" t="str">
        <f>'DMFT Table Data'!I21</f>
        <v>Higher</v>
      </c>
    </row>
    <row r="243" spans="1:10" ht="15" x14ac:dyDescent="0.25">
      <c r="A243" s="12" t="s">
        <v>106</v>
      </c>
      <c r="B243" s="56" t="s">
        <v>15</v>
      </c>
      <c r="C243" s="114">
        <f>'DMFT Table Data'!B22</f>
        <v>416</v>
      </c>
      <c r="D243" s="114">
        <f>'DMFT Table Data'!C22</f>
        <v>1.0298095613707869</v>
      </c>
      <c r="E243" s="114">
        <f>'DMFT Table Data'!D22</f>
        <v>0.82937044654441561</v>
      </c>
      <c r="F243" s="114">
        <f>'DMFT Table Data'!E22</f>
        <v>1.2302486761971583</v>
      </c>
      <c r="G243" s="114">
        <f>'DMFT Table Data'!F22</f>
        <v>1365</v>
      </c>
      <c r="H243" s="114">
        <f>'DMFT Table Data'!G22</f>
        <v>2.0115595463138005</v>
      </c>
      <c r="I243" s="114">
        <f>'DMFT Table Data'!H22</f>
        <v>1.5926115822996563</v>
      </c>
      <c r="J243" s="12" t="str">
        <f>'DMFT Table Data'!I22</f>
        <v>Lower</v>
      </c>
    </row>
    <row r="244" spans="1:10" ht="15" x14ac:dyDescent="0.25">
      <c r="A244" s="12" t="s">
        <v>106</v>
      </c>
      <c r="B244" s="56" t="s">
        <v>78</v>
      </c>
      <c r="C244" s="114">
        <f>'DMFT Table Data'!B23</f>
        <v>227</v>
      </c>
      <c r="D244" s="114">
        <f>'DMFT Table Data'!C23</f>
        <v>2.2161198929771899</v>
      </c>
      <c r="E244" s="114">
        <f>'DMFT Table Data'!D23</f>
        <v>1.5459795614944654</v>
      </c>
      <c r="F244" s="114">
        <f>'DMFT Table Data'!E23</f>
        <v>2.8862602244599147</v>
      </c>
      <c r="G244" s="114">
        <f>'DMFT Table Data'!F23</f>
        <v>1365</v>
      </c>
      <c r="H244" s="114">
        <f>'DMFT Table Data'!G23</f>
        <v>2.0115595463138005</v>
      </c>
      <c r="I244" s="114">
        <f>'DMFT Table Data'!H23</f>
        <v>1.5926115822996563</v>
      </c>
      <c r="J244" s="12" t="str">
        <f>'DMFT Table Data'!I23</f>
        <v>Comparable</v>
      </c>
    </row>
    <row r="245" spans="1:10" ht="15" x14ac:dyDescent="0.25">
      <c r="A245" s="12" t="s">
        <v>106</v>
      </c>
      <c r="B245" s="56" t="s">
        <v>94</v>
      </c>
      <c r="C245" s="114">
        <f>'DMFT Table Data'!B24</f>
        <v>2554</v>
      </c>
      <c r="D245" s="114">
        <f>'DMFT Table Data'!C24</f>
        <v>1.4104343681917204</v>
      </c>
      <c r="E245" s="114">
        <f>'DMFT Table Data'!D24</f>
        <v>1.308658416948405</v>
      </c>
      <c r="F245" s="114">
        <f>'DMFT Table Data'!E24</f>
        <v>1.5122103194350358</v>
      </c>
      <c r="G245" s="114">
        <f>'DMFT Table Data'!F24</f>
        <v>2554</v>
      </c>
      <c r="H245" s="114">
        <f>'DMFT Table Data'!G24</f>
        <v>1.4104343681917204</v>
      </c>
      <c r="I245" s="114">
        <f>'DMFT Table Data'!H24</f>
        <v>1.5926115822996563</v>
      </c>
      <c r="J245" s="12" t="str">
        <f>'DMFT Table Data'!I24</f>
        <v>Lower</v>
      </c>
    </row>
    <row r="246" spans="1:10" ht="15" x14ac:dyDescent="0.25">
      <c r="A246" s="12" t="s">
        <v>106</v>
      </c>
      <c r="B246" s="56" t="s">
        <v>95</v>
      </c>
      <c r="C246" s="114">
        <f>'DMFT Table Data'!B25</f>
        <v>796</v>
      </c>
      <c r="D246" s="114">
        <f>'DMFT Table Data'!C25</f>
        <v>1.2082446808510643</v>
      </c>
      <c r="E246" s="114">
        <f>'DMFT Table Data'!D25</f>
        <v>1.0463758092172943</v>
      </c>
      <c r="F246" s="114">
        <f>'DMFT Table Data'!E25</f>
        <v>1.3701135524848342</v>
      </c>
      <c r="G246" s="114">
        <f>'DMFT Table Data'!F25</f>
        <v>796</v>
      </c>
      <c r="H246" s="114">
        <f>'DMFT Table Data'!G25</f>
        <v>1.2082446808510643</v>
      </c>
      <c r="I246" s="114">
        <f>'DMFT Table Data'!H25</f>
        <v>1.5926115822996563</v>
      </c>
      <c r="J246" s="12" t="str">
        <f>'DMFT Table Data'!I25</f>
        <v>Lower</v>
      </c>
    </row>
    <row r="247" spans="1:10" ht="15" x14ac:dyDescent="0.25">
      <c r="A247" s="12" t="s">
        <v>106</v>
      </c>
      <c r="B247" s="56" t="s">
        <v>96</v>
      </c>
      <c r="C247" s="114">
        <f>'DMFT Table Data'!B26</f>
        <v>387</v>
      </c>
      <c r="D247" s="114">
        <f>'DMFT Table Data'!C26</f>
        <v>1.2520602285570475</v>
      </c>
      <c r="E247" s="114">
        <f>'DMFT Table Data'!D26</f>
        <v>1.0063991616483312</v>
      </c>
      <c r="F247" s="114">
        <f>'DMFT Table Data'!E26</f>
        <v>1.4977212954657637</v>
      </c>
      <c r="G247" s="114">
        <f>'DMFT Table Data'!F26</f>
        <v>387</v>
      </c>
      <c r="H247" s="114">
        <f>'DMFT Table Data'!G26</f>
        <v>1.2520602285570475</v>
      </c>
      <c r="I247" s="114">
        <f>'DMFT Table Data'!H26</f>
        <v>1.5926115822996563</v>
      </c>
      <c r="J247" s="12" t="str">
        <f>'DMFT Table Data'!I26</f>
        <v>Lower</v>
      </c>
    </row>
    <row r="248" spans="1:10" ht="15" x14ac:dyDescent="0.25">
      <c r="A248" s="12" t="s">
        <v>106</v>
      </c>
      <c r="B248" s="56" t="s">
        <v>97</v>
      </c>
      <c r="C248" s="114">
        <f>'DMFT Table Data'!B27</f>
        <v>1310</v>
      </c>
      <c r="D248" s="114">
        <f>'DMFT Table Data'!C27</f>
        <v>1.6430861686390523</v>
      </c>
      <c r="E248" s="114">
        <f>'DMFT Table Data'!D27</f>
        <v>1.4958082526302061</v>
      </c>
      <c r="F248" s="114">
        <f>'DMFT Table Data'!E27</f>
        <v>1.7903640846478985</v>
      </c>
      <c r="G248" s="114">
        <f>'DMFT Table Data'!F27</f>
        <v>1310</v>
      </c>
      <c r="H248" s="114">
        <f>'DMFT Table Data'!G27</f>
        <v>1.6430861686390523</v>
      </c>
      <c r="I248" s="114">
        <f>'DMFT Table Data'!H27</f>
        <v>1.5926115822996563</v>
      </c>
      <c r="J248" s="12" t="str">
        <f>'DMFT Table Data'!I27</f>
        <v>Comparable</v>
      </c>
    </row>
    <row r="249" spans="1:10" ht="15" x14ac:dyDescent="0.25">
      <c r="A249" s="12" t="s">
        <v>106</v>
      </c>
      <c r="B249" s="56" t="s">
        <v>98</v>
      </c>
      <c r="C249" s="114">
        <f>'DMFT Table Data'!B28</f>
        <v>463</v>
      </c>
      <c r="D249" s="114">
        <f>'DMFT Table Data'!C28</f>
        <v>1.8870988604866026</v>
      </c>
      <c r="E249" s="114">
        <f>'DMFT Table Data'!D28</f>
        <v>1.6136335777051118</v>
      </c>
      <c r="F249" s="114">
        <f>'DMFT Table Data'!E28</f>
        <v>2.1605641432680933</v>
      </c>
      <c r="G249" s="114">
        <f>'DMFT Table Data'!F28</f>
        <v>463</v>
      </c>
      <c r="H249" s="114">
        <f>'DMFT Table Data'!G28</f>
        <v>1.8870988604866026</v>
      </c>
      <c r="I249" s="114">
        <f>'DMFT Table Data'!H28</f>
        <v>1.5926115822996563</v>
      </c>
      <c r="J249" s="12" t="str">
        <f>'DMFT Table Data'!I28</f>
        <v>Higher</v>
      </c>
    </row>
    <row r="250" spans="1:10" ht="15" x14ac:dyDescent="0.25">
      <c r="A250" s="12" t="s">
        <v>106</v>
      </c>
      <c r="B250" s="56" t="s">
        <v>99</v>
      </c>
      <c r="C250" s="114">
        <f>'DMFT Table Data'!B29</f>
        <v>859</v>
      </c>
      <c r="D250" s="114">
        <f>'DMFT Table Data'!C29</f>
        <v>1.412626506024097</v>
      </c>
      <c r="E250" s="114">
        <f>'DMFT Table Data'!D29</f>
        <v>1.210417701937939</v>
      </c>
      <c r="F250" s="114">
        <f>'DMFT Table Data'!E29</f>
        <v>1.6148353101102551</v>
      </c>
      <c r="G250" s="114">
        <f>'DMFT Table Data'!F29</f>
        <v>859</v>
      </c>
      <c r="H250" s="114">
        <f>'DMFT Table Data'!G29</f>
        <v>1.412626506024097</v>
      </c>
      <c r="I250" s="114">
        <f>'DMFT Table Data'!H29</f>
        <v>1.5926115822996563</v>
      </c>
      <c r="J250" s="12" t="str">
        <f>'DMFT Table Data'!I29</f>
        <v>Comparable</v>
      </c>
    </row>
    <row r="251" spans="1:10" ht="15" x14ac:dyDescent="0.25">
      <c r="A251" s="12" t="s">
        <v>106</v>
      </c>
      <c r="B251" s="56" t="s">
        <v>100</v>
      </c>
      <c r="C251" s="114">
        <f>'DMFT Table Data'!B30</f>
        <v>1365</v>
      </c>
      <c r="D251" s="114">
        <f>'DMFT Table Data'!C30</f>
        <v>2.0115595463138005</v>
      </c>
      <c r="E251" s="114">
        <f>'DMFT Table Data'!D30</f>
        <v>1.7869059152761346</v>
      </c>
      <c r="F251" s="114">
        <f>'DMFT Table Data'!E30</f>
        <v>2.2362131773514666</v>
      </c>
      <c r="G251" s="114">
        <f>'DMFT Table Data'!F30</f>
        <v>1365</v>
      </c>
      <c r="H251" s="114">
        <f>'DMFT Table Data'!G30</f>
        <v>2.0115595463138005</v>
      </c>
      <c r="I251" s="114">
        <f>'DMFT Table Data'!H30</f>
        <v>1.5926115822996563</v>
      </c>
      <c r="J251" s="12" t="str">
        <f>'DMFT Table Data'!I30</f>
        <v>Higher</v>
      </c>
    </row>
    <row r="252" spans="1:10" ht="15" x14ac:dyDescent="0.25">
      <c r="A252" s="12" t="s">
        <v>106</v>
      </c>
      <c r="B252" s="56" t="s">
        <v>13</v>
      </c>
      <c r="C252" s="114">
        <f>'DMFT Table Data'!B31</f>
        <v>7734</v>
      </c>
      <c r="D252" s="114">
        <f>'DMFT Table Data'!C31</f>
        <v>1.5926115822996563</v>
      </c>
      <c r="E252" s="114">
        <f>'DMFT Table Data'!D31</f>
        <v>1.5191413497668997</v>
      </c>
      <c r="F252" s="114">
        <f>'DMFT Table Data'!E31</f>
        <v>1.6660818148324128</v>
      </c>
      <c r="G252" s="114">
        <f>'DMFT Table Data'!F31</f>
        <v>7734</v>
      </c>
      <c r="H252" s="114">
        <f>'DMFT Table Data'!G31</f>
        <v>1.5926115822996563</v>
      </c>
      <c r="I252" s="114">
        <f>'DMFT Table Data'!H31</f>
        <v>1.5926115822996563</v>
      </c>
      <c r="J252" s="12" t="str">
        <f>'DMFT Table Data'!I31</f>
        <v>Comparable</v>
      </c>
    </row>
    <row r="253" spans="1:10" x14ac:dyDescent="0.15">
      <c r="A253" s="12"/>
      <c r="B253" s="12"/>
      <c r="C253" s="114"/>
      <c r="D253" s="114"/>
      <c r="E253" s="114"/>
      <c r="F253" s="114"/>
      <c r="G253" s="114"/>
      <c r="H253" s="114"/>
      <c r="I253" s="114"/>
      <c r="J253" s="12"/>
    </row>
    <row r="254" spans="1:10" ht="15" x14ac:dyDescent="0.25">
      <c r="A254" s="48" t="s">
        <v>26</v>
      </c>
      <c r="B254" s="52" t="s">
        <v>59</v>
      </c>
      <c r="C254" s="68">
        <f>VLOOKUP(B254,'Admissions Table Data'!$A$2:$I$31,2,FALSE)</f>
        <v>83</v>
      </c>
      <c r="D254" s="68">
        <f>VLOOKUP(B254,'Admissions Table Data'!$A$2:$I$31,3,FALSE)</f>
        <v>206.15996025832092</v>
      </c>
      <c r="E254" s="68">
        <f>VLOOKUP(B254,'Admissions Table Data'!$A$2:$I$31,4,FALSE)</f>
        <v>164.20516641828115</v>
      </c>
      <c r="F254" s="68">
        <f>VLOOKUP(B254,'Admissions Table Data'!$A$2:$I$31,5,FALSE)</f>
        <v>255.56631892697467</v>
      </c>
      <c r="G254" s="68">
        <f>VLOOKUP(B254,'Admissions Table Data'!$A$2:$I$31,6,FALSE)</f>
        <v>631</v>
      </c>
      <c r="H254" s="68">
        <f>VLOOKUP(B254,'Admissions Table Data'!$A$2:$I$31,7,FALSE)</f>
        <v>159.32734067265932</v>
      </c>
      <c r="I254" s="68">
        <f>VLOOKUP(B254,'Admissions Table Data'!$A$2:$I$31,8,FALSE)</f>
        <v>176.72717039538483</v>
      </c>
      <c r="J254" s="67" t="str">
        <f>VLOOKUP(B254,'Admissions Table Data'!$A$2:$I$31,9,FALSE)</f>
        <v>Comparable</v>
      </c>
    </row>
    <row r="255" spans="1:10" ht="15" x14ac:dyDescent="0.25">
      <c r="A255" s="48" t="s">
        <v>26</v>
      </c>
      <c r="B255" s="52" t="s">
        <v>60</v>
      </c>
      <c r="C255" s="68">
        <f>VLOOKUP(B255,'Admissions Table Data'!$A$2:$I$31,2,FALSE)</f>
        <v>114</v>
      </c>
      <c r="D255" s="68">
        <f>VLOOKUP(B255,'Admissions Table Data'!$A$2:$I$31,3,FALSE)</f>
        <v>173.09444275736411</v>
      </c>
      <c r="E255" s="68">
        <f>VLOOKUP(B255,'Admissions Table Data'!$A$2:$I$31,4,FALSE)</f>
        <v>142.777598885543</v>
      </c>
      <c r="F255" s="68">
        <f>VLOOKUP(B255,'Admissions Table Data'!$A$2:$I$31,5,FALSE)</f>
        <v>207.98520859055063</v>
      </c>
      <c r="G255" s="68">
        <f>VLOOKUP(B255,'Admissions Table Data'!$A$2:$I$31,6,FALSE)</f>
        <v>631</v>
      </c>
      <c r="H255" s="68">
        <f>VLOOKUP(B255,'Admissions Table Data'!$A$2:$I$31,7,FALSE)</f>
        <v>159.32734067265932</v>
      </c>
      <c r="I255" s="68">
        <f>VLOOKUP(B255,'Admissions Table Data'!$A$2:$I$31,8,FALSE)</f>
        <v>176.72717039538483</v>
      </c>
      <c r="J255" s="67" t="str">
        <f>VLOOKUP(B255,'Admissions Table Data'!$A$2:$I$31,9,FALSE)</f>
        <v>Comparable</v>
      </c>
    </row>
    <row r="256" spans="1:10" ht="15" x14ac:dyDescent="0.25">
      <c r="A256" s="48" t="s">
        <v>26</v>
      </c>
      <c r="B256" s="52" t="s">
        <v>61</v>
      </c>
      <c r="C256" s="68">
        <f>VLOOKUP(B256,'Admissions Table Data'!$A$2:$I$31,2,FALSE)</f>
        <v>100</v>
      </c>
      <c r="D256" s="68">
        <f>VLOOKUP(B256,'Admissions Table Data'!$A$2:$I$31,3,FALSE)</f>
        <v>170.53206002728513</v>
      </c>
      <c r="E256" s="68">
        <f>VLOOKUP(B256,'Admissions Table Data'!$A$2:$I$31,4,FALSE)</f>
        <v>138.75170532060028</v>
      </c>
      <c r="F256" s="68">
        <f>VLOOKUP(B256,'Admissions Table Data'!$A$2:$I$31,5,FALSE)</f>
        <v>207.41302864938606</v>
      </c>
      <c r="G256" s="68">
        <f>VLOOKUP(B256,'Admissions Table Data'!$A$2:$I$31,6,FALSE)</f>
        <v>631</v>
      </c>
      <c r="H256" s="68">
        <f>VLOOKUP(B256,'Admissions Table Data'!$A$2:$I$31,7,FALSE)</f>
        <v>159.32734067265932</v>
      </c>
      <c r="I256" s="68">
        <f>VLOOKUP(B256,'Admissions Table Data'!$A$2:$I$31,8,FALSE)</f>
        <v>176.72717039538483</v>
      </c>
      <c r="J256" s="67" t="str">
        <f>VLOOKUP(B256,'Admissions Table Data'!$A$2:$I$31,9,FALSE)</f>
        <v>Comparable</v>
      </c>
    </row>
    <row r="257" spans="1:10" ht="15" x14ac:dyDescent="0.25">
      <c r="A257" s="48" t="s">
        <v>26</v>
      </c>
      <c r="B257" s="52" t="s">
        <v>62</v>
      </c>
      <c r="C257" s="68">
        <f>VLOOKUP(B257,'Admissions Table Data'!$A$2:$I$31,2,FALSE)</f>
        <v>126</v>
      </c>
      <c r="D257" s="68">
        <f>VLOOKUP(B257,'Admissions Table Data'!$A$2:$I$31,3,FALSE)</f>
        <v>229.67553773240977</v>
      </c>
      <c r="E257" s="68">
        <f>VLOOKUP(B257,'Admissions Table Data'!$A$2:$I$31,4,FALSE)</f>
        <v>191.32237434518632</v>
      </c>
      <c r="F257" s="68">
        <f>VLOOKUP(B257,'Admissions Table Data'!$A$2:$I$31,5,FALSE)</f>
        <v>273.51162638057946</v>
      </c>
      <c r="G257" s="68">
        <f>VLOOKUP(B257,'Admissions Table Data'!$A$2:$I$31,6,FALSE)</f>
        <v>631</v>
      </c>
      <c r="H257" s="68">
        <f>VLOOKUP(B257,'Admissions Table Data'!$A$2:$I$31,7,FALSE)</f>
        <v>159.32734067265932</v>
      </c>
      <c r="I257" s="68">
        <f>VLOOKUP(B257,'Admissions Table Data'!$A$2:$I$31,8,FALSE)</f>
        <v>176.72717039538483</v>
      </c>
      <c r="J257" s="67" t="str">
        <f>VLOOKUP(B257,'Admissions Table Data'!$A$2:$I$31,9,FALSE)</f>
        <v>Higher</v>
      </c>
    </row>
    <row r="258" spans="1:10" ht="15" x14ac:dyDescent="0.25">
      <c r="A258" s="48" t="s">
        <v>26</v>
      </c>
      <c r="B258" s="52" t="s">
        <v>63</v>
      </c>
      <c r="C258" s="68">
        <f>VLOOKUP(B258,'Admissions Table Data'!$A$2:$I$31,2,FALSE)</f>
        <v>112</v>
      </c>
      <c r="D258" s="68">
        <f>VLOOKUP(B258,'Admissions Table Data'!$A$2:$I$31,3,FALSE)</f>
        <v>125.91343451377179</v>
      </c>
      <c r="E258" s="68">
        <f>VLOOKUP(B258,'Admissions Table Data'!$A$2:$I$31,4,FALSE)</f>
        <v>103.67364780354538</v>
      </c>
      <c r="F258" s="68">
        <f>VLOOKUP(B258,'Admissions Table Data'!$A$2:$I$31,5,FALSE)</f>
        <v>151.54073726021352</v>
      </c>
      <c r="G258" s="68">
        <f>VLOOKUP(B258,'Admissions Table Data'!$A$2:$I$31,6,FALSE)</f>
        <v>631</v>
      </c>
      <c r="H258" s="68">
        <f>VLOOKUP(B258,'Admissions Table Data'!$A$2:$I$31,7,FALSE)</f>
        <v>159.32734067265932</v>
      </c>
      <c r="I258" s="68">
        <f>VLOOKUP(B258,'Admissions Table Data'!$A$2:$I$31,8,FALSE)</f>
        <v>176.72717039538483</v>
      </c>
      <c r="J258" s="67" t="str">
        <f>VLOOKUP(B258,'Admissions Table Data'!$A$2:$I$31,9,FALSE)</f>
        <v>Lower</v>
      </c>
    </row>
    <row r="259" spans="1:10" ht="15" x14ac:dyDescent="0.25">
      <c r="A259" s="48" t="s">
        <v>26</v>
      </c>
      <c r="B259" s="52" t="s">
        <v>64</v>
      </c>
      <c r="C259" s="68">
        <f>VLOOKUP(B259,'Admissions Table Data'!$A$2:$I$31,2,FALSE)</f>
        <v>96</v>
      </c>
      <c r="D259" s="68">
        <f>VLOOKUP(B259,'Admissions Table Data'!$A$2:$I$31,3,FALSE)</f>
        <v>109.75191494226593</v>
      </c>
      <c r="E259" s="68">
        <f>VLOOKUP(B259,'Admissions Table Data'!$A$2:$I$31,4,FALSE)</f>
        <v>88.899051103235408</v>
      </c>
      <c r="F259" s="68">
        <f>VLOOKUP(B259,'Admissions Table Data'!$A$2:$I$31,5,FALSE)</f>
        <v>134.0253801303304</v>
      </c>
      <c r="G259" s="68">
        <f>VLOOKUP(B259,'Admissions Table Data'!$A$2:$I$31,6,FALSE)</f>
        <v>631</v>
      </c>
      <c r="H259" s="68">
        <f>VLOOKUP(B259,'Admissions Table Data'!$A$2:$I$31,7,FALSE)</f>
        <v>159.32734067265932</v>
      </c>
      <c r="I259" s="68">
        <f>VLOOKUP(B259,'Admissions Table Data'!$A$2:$I$31,8,FALSE)</f>
        <v>176.72717039538483</v>
      </c>
      <c r="J259" s="67" t="str">
        <f>VLOOKUP(B259,'Admissions Table Data'!$A$2:$I$31,9,FALSE)</f>
        <v>Lower</v>
      </c>
    </row>
    <row r="260" spans="1:10" ht="15" x14ac:dyDescent="0.25">
      <c r="A260" s="48" t="s">
        <v>26</v>
      </c>
      <c r="B260" s="52" t="s">
        <v>91</v>
      </c>
      <c r="C260" s="68">
        <f>VLOOKUP(B260,'Admissions Table Data'!$A$2:$I$31,2,FALSE)</f>
        <v>91</v>
      </c>
      <c r="D260" s="68">
        <f>VLOOKUP(B260,'Admissions Table Data'!$A$2:$I$31,3,FALSE)</f>
        <v>142.61087603823853</v>
      </c>
      <c r="E260" s="68">
        <f>VLOOKUP(B260,'Admissions Table Data'!$A$2:$I$31,4,FALSE)</f>
        <v>114.82212819307318</v>
      </c>
      <c r="F260" s="68">
        <f>VLOOKUP(B260,'Admissions Table Data'!$A$2:$I$31,5,FALSE)</f>
        <v>175.09481272527816</v>
      </c>
      <c r="G260" s="68">
        <f>VLOOKUP(B260,'Admissions Table Data'!$A$2:$I$31,6,FALSE)</f>
        <v>91</v>
      </c>
      <c r="H260" s="68">
        <f>VLOOKUP(B260,'Admissions Table Data'!$A$2:$I$31,7,FALSE)</f>
        <v>142.61087603823853</v>
      </c>
      <c r="I260" s="68">
        <f>VLOOKUP(B260,'Admissions Table Data'!$A$2:$I$31,8,FALSE)</f>
        <v>176.72717039538483</v>
      </c>
      <c r="J260" s="67" t="str">
        <f>VLOOKUP(B260,'Admissions Table Data'!$A$2:$I$31,9,FALSE)</f>
        <v>Lower</v>
      </c>
    </row>
    <row r="261" spans="1:10" ht="15" x14ac:dyDescent="0.25">
      <c r="A261" s="48" t="s">
        <v>26</v>
      </c>
      <c r="B261" s="52" t="s">
        <v>66</v>
      </c>
      <c r="C261" s="68">
        <f>VLOOKUP(B261,'Admissions Table Data'!$A$2:$I$31,2,FALSE)</f>
        <v>88</v>
      </c>
      <c r="D261" s="68">
        <f>VLOOKUP(B261,'Admissions Table Data'!$A$2:$I$31,3,FALSE)</f>
        <v>260.66350710900474</v>
      </c>
      <c r="E261" s="68">
        <f>VLOOKUP(B261,'Admissions Table Data'!$A$2:$I$31,4,FALSE)</f>
        <v>209.06101895734594</v>
      </c>
      <c r="F261" s="68">
        <f>VLOOKUP(B261,'Admissions Table Data'!$A$2:$I$31,5,FALSE)</f>
        <v>321.14336492890999</v>
      </c>
      <c r="G261" s="68">
        <f>VLOOKUP(B261,'Admissions Table Data'!$A$2:$I$31,6,FALSE)</f>
        <v>359</v>
      </c>
      <c r="H261" s="68">
        <f>VLOOKUP(B261,'Admissions Table Data'!$A$2:$I$31,7,FALSE)</f>
        <v>178.97203250411286</v>
      </c>
      <c r="I261" s="68">
        <f>VLOOKUP(B261,'Admissions Table Data'!$A$2:$I$31,8,FALSE)</f>
        <v>176.72717039538483</v>
      </c>
      <c r="J261" s="67" t="str">
        <f>VLOOKUP(B261,'Admissions Table Data'!$A$2:$I$31,9,FALSE)</f>
        <v>Higher</v>
      </c>
    </row>
    <row r="262" spans="1:10" ht="15" x14ac:dyDescent="0.25">
      <c r="A262" s="48" t="s">
        <v>26</v>
      </c>
      <c r="B262" s="52" t="s">
        <v>67</v>
      </c>
      <c r="C262" s="68">
        <f>VLOOKUP(B262,'Admissions Table Data'!$A$2:$I$31,2,FALSE)</f>
        <v>108</v>
      </c>
      <c r="D262" s="68">
        <f>VLOOKUP(B262,'Admissions Table Data'!$A$2:$I$31,3,FALSE)</f>
        <v>164.08386508659981</v>
      </c>
      <c r="E262" s="68">
        <f>VLOOKUP(B262,'Admissions Table Data'!$A$2:$I$31,4,FALSE)</f>
        <v>134.59660058187481</v>
      </c>
      <c r="F262" s="68">
        <f>VLOOKUP(B262,'Admissions Table Data'!$A$2:$I$31,5,FALSE)</f>
        <v>198.15162679651274</v>
      </c>
      <c r="G262" s="68">
        <f>VLOOKUP(B262,'Admissions Table Data'!$A$2:$I$31,6,FALSE)</f>
        <v>359</v>
      </c>
      <c r="H262" s="68">
        <f>VLOOKUP(B262,'Admissions Table Data'!$A$2:$I$31,7,FALSE)</f>
        <v>178.97203250411286</v>
      </c>
      <c r="I262" s="68">
        <f>VLOOKUP(B262,'Admissions Table Data'!$A$2:$I$31,8,FALSE)</f>
        <v>176.72717039538483</v>
      </c>
      <c r="J262" s="67" t="str">
        <f>VLOOKUP(B262,'Admissions Table Data'!$A$2:$I$31,9,FALSE)</f>
        <v>Comparable</v>
      </c>
    </row>
    <row r="263" spans="1:10" ht="15" x14ac:dyDescent="0.25">
      <c r="A263" s="48" t="s">
        <v>26</v>
      </c>
      <c r="B263" s="52" t="s">
        <v>68</v>
      </c>
      <c r="C263" s="68">
        <f>VLOOKUP(B263,'Admissions Table Data'!$A$2:$I$31,2,FALSE)</f>
        <v>163</v>
      </c>
      <c r="D263" s="68">
        <f>VLOOKUP(B263,'Admissions Table Data'!$A$2:$I$31,3,FALSE)</f>
        <v>161.37016137016138</v>
      </c>
      <c r="E263" s="68">
        <f>VLOOKUP(B263,'Admissions Table Data'!$A$2:$I$31,4,FALSE)</f>
        <v>137.54756473991159</v>
      </c>
      <c r="F263" s="68">
        <f>VLOOKUP(B263,'Admissions Table Data'!$A$2:$I$31,5,FALSE)</f>
        <v>188.16022870085811</v>
      </c>
      <c r="G263" s="68">
        <f>VLOOKUP(B263,'Admissions Table Data'!$A$2:$I$31,6,FALSE)</f>
        <v>359</v>
      </c>
      <c r="H263" s="68">
        <f>VLOOKUP(B263,'Admissions Table Data'!$A$2:$I$31,7,FALSE)</f>
        <v>178.97203250411286</v>
      </c>
      <c r="I263" s="68">
        <f>VLOOKUP(B263,'Admissions Table Data'!$A$2:$I$31,8,FALSE)</f>
        <v>176.72717039538483</v>
      </c>
      <c r="J263" s="67" t="str">
        <f>VLOOKUP(B263,'Admissions Table Data'!$A$2:$I$31,9,FALSE)</f>
        <v>Comparable</v>
      </c>
    </row>
    <row r="264" spans="1:10" ht="15" x14ac:dyDescent="0.25">
      <c r="A264" s="48" t="s">
        <v>26</v>
      </c>
      <c r="B264" s="52" t="s">
        <v>69</v>
      </c>
      <c r="C264" s="68">
        <f>VLOOKUP(B264,'Admissions Table Data'!$A$2:$I$31,2,FALSE)</f>
        <v>276</v>
      </c>
      <c r="D264" s="68">
        <f>VLOOKUP(B264,'Admissions Table Data'!$A$2:$I$31,3,FALSE)</f>
        <v>209.17014020462295</v>
      </c>
      <c r="E264" s="68">
        <f>VLOOKUP(B264,'Admissions Table Data'!$A$2:$I$31,4,FALSE)</f>
        <v>185.22048841027745</v>
      </c>
      <c r="F264" s="68">
        <f>VLOOKUP(B264,'Admissions Table Data'!$A$2:$I$31,5,FALSE)</f>
        <v>235.37802294437495</v>
      </c>
      <c r="G264" s="68">
        <f>VLOOKUP(B264,'Admissions Table Data'!$A$2:$I$31,6,FALSE)</f>
        <v>591</v>
      </c>
      <c r="H264" s="68">
        <f>VLOOKUP(B264,'Admissions Table Data'!$A$2:$I$31,7,FALSE)</f>
        <v>203.24644060801981</v>
      </c>
      <c r="I264" s="68">
        <f>VLOOKUP(B264,'Admissions Table Data'!$A$2:$I$31,8,FALSE)</f>
        <v>176.72717039538483</v>
      </c>
      <c r="J264" s="67" t="str">
        <f>VLOOKUP(B264,'Admissions Table Data'!$A$2:$I$31,9,FALSE)</f>
        <v>Higher</v>
      </c>
    </row>
    <row r="265" spans="1:10" ht="15" x14ac:dyDescent="0.25">
      <c r="A265" s="48" t="s">
        <v>26</v>
      </c>
      <c r="B265" s="52" t="s">
        <v>92</v>
      </c>
      <c r="C265" s="68">
        <f>VLOOKUP(B265,'Admissions Table Data'!$A$2:$I$31,2,FALSE)</f>
        <v>159</v>
      </c>
      <c r="D265" s="68">
        <f>VLOOKUP(B265,'Admissions Table Data'!$A$2:$I$31,3,FALSE)</f>
        <v>206.22568093385215</v>
      </c>
      <c r="E265" s="68">
        <f>VLOOKUP(B265,'Admissions Table Data'!$A$2:$I$31,4,FALSE)</f>
        <v>175.41600568440953</v>
      </c>
      <c r="F265" s="68">
        <f>VLOOKUP(B265,'Admissions Table Data'!$A$2:$I$31,5,FALSE)</f>
        <v>240.92432795813247</v>
      </c>
      <c r="G265" s="68">
        <f>VLOOKUP(B265,'Admissions Table Data'!$A$2:$I$31,6,FALSE)</f>
        <v>591</v>
      </c>
      <c r="H265" s="68">
        <f>VLOOKUP(B265,'Admissions Table Data'!$A$2:$I$31,7,FALSE)</f>
        <v>203.24644060801981</v>
      </c>
      <c r="I265" s="68">
        <f>VLOOKUP(B265,'Admissions Table Data'!$A$2:$I$31,8,FALSE)</f>
        <v>176.72717039538483</v>
      </c>
      <c r="J265" s="67" t="str">
        <f>VLOOKUP(B265,'Admissions Table Data'!$A$2:$I$31,9,FALSE)</f>
        <v>Comparable</v>
      </c>
    </row>
    <row r="266" spans="1:10" ht="15" x14ac:dyDescent="0.25">
      <c r="A266" s="48" t="s">
        <v>26</v>
      </c>
      <c r="B266" s="52" t="s">
        <v>71</v>
      </c>
      <c r="C266" s="68">
        <f>VLOOKUP(B266,'Admissions Table Data'!$A$2:$I$31,2,FALSE)</f>
        <v>156</v>
      </c>
      <c r="D266" s="68">
        <f>VLOOKUP(B266,'Admissions Table Data'!$A$2:$I$31,3,FALSE)</f>
        <v>190.87238468126759</v>
      </c>
      <c r="E266" s="68">
        <f>VLOOKUP(B266,'Admissions Table Data'!$A$2:$I$31,4,FALSE)</f>
        <v>162.09471166802678</v>
      </c>
      <c r="F266" s="68">
        <f>VLOOKUP(B266,'Admissions Table Data'!$A$2:$I$31,5,FALSE)</f>
        <v>223.3196251178731</v>
      </c>
      <c r="G266" s="68">
        <f>VLOOKUP(B266,'Admissions Table Data'!$A$2:$I$31,6,FALSE)</f>
        <v>591</v>
      </c>
      <c r="H266" s="68">
        <f>VLOOKUP(B266,'Admissions Table Data'!$A$2:$I$31,7,FALSE)</f>
        <v>203.24644060801981</v>
      </c>
      <c r="I266" s="68">
        <f>VLOOKUP(B266,'Admissions Table Data'!$A$2:$I$31,8,FALSE)</f>
        <v>176.72717039538483</v>
      </c>
      <c r="J266" s="67" t="str">
        <f>VLOOKUP(B266,'Admissions Table Data'!$A$2:$I$31,9,FALSE)</f>
        <v>Comparable</v>
      </c>
    </row>
    <row r="267" spans="1:10" ht="15" x14ac:dyDescent="0.25">
      <c r="A267" s="48" t="s">
        <v>26</v>
      </c>
      <c r="B267" s="52" t="s">
        <v>72</v>
      </c>
      <c r="C267" s="68">
        <f>VLOOKUP(B267,'Admissions Table Data'!$A$2:$I$31,2,FALSE)</f>
        <v>95</v>
      </c>
      <c r="D267" s="68">
        <f>VLOOKUP(B267,'Admissions Table Data'!$A$2:$I$31,3,FALSE)</f>
        <v>131.57894736842104</v>
      </c>
      <c r="E267" s="68">
        <f>VLOOKUP(B267,'Admissions Table Data'!$A$2:$I$31,4,FALSE)</f>
        <v>106.45567867036013</v>
      </c>
      <c r="F267" s="68">
        <f>VLOOKUP(B267,'Admissions Table Data'!$A$2:$I$31,5,FALSE)</f>
        <v>160.84903047091413</v>
      </c>
      <c r="G267" s="68">
        <f>VLOOKUP(B267,'Admissions Table Data'!$A$2:$I$31,6,FALSE)</f>
        <v>369</v>
      </c>
      <c r="H267" s="68">
        <f>VLOOKUP(B267,'Admissions Table Data'!$A$2:$I$31,7,FALSE)</f>
        <v>122.00767094299697</v>
      </c>
      <c r="I267" s="68">
        <f>VLOOKUP(B267,'Admissions Table Data'!$A$2:$I$31,8,FALSE)</f>
        <v>176.72717039538483</v>
      </c>
      <c r="J267" s="67" t="str">
        <f>VLOOKUP(B267,'Admissions Table Data'!$A$2:$I$31,9,FALSE)</f>
        <v>Lower</v>
      </c>
    </row>
    <row r="268" spans="1:10" ht="15" x14ac:dyDescent="0.25">
      <c r="A268" s="48" t="s">
        <v>26</v>
      </c>
      <c r="B268" s="52" t="s">
        <v>73</v>
      </c>
      <c r="C268" s="68">
        <f>VLOOKUP(B268,'Admissions Table Data'!$A$2:$I$31,2,FALSE)</f>
        <v>274</v>
      </c>
      <c r="D268" s="68">
        <f>VLOOKUP(B268,'Admissions Table Data'!$A$2:$I$31,3,FALSE)</f>
        <v>119.00625434329395</v>
      </c>
      <c r="E268" s="68">
        <f>VLOOKUP(B268,'Admissions Table Data'!$A$2:$I$31,4,FALSE)</f>
        <v>105.33210002597123</v>
      </c>
      <c r="F268" s="68">
        <f>VLOOKUP(B268,'Admissions Table Data'!$A$2:$I$31,5,FALSE)</f>
        <v>133.97468856214516</v>
      </c>
      <c r="G268" s="68">
        <f>VLOOKUP(B268,'Admissions Table Data'!$A$2:$I$31,6,FALSE)</f>
        <v>369</v>
      </c>
      <c r="H268" s="68">
        <f>VLOOKUP(B268,'Admissions Table Data'!$A$2:$I$31,7,FALSE)</f>
        <v>122.00767094299697</v>
      </c>
      <c r="I268" s="68">
        <f>VLOOKUP(B268,'Admissions Table Data'!$A$2:$I$31,8,FALSE)</f>
        <v>176.72717039538483</v>
      </c>
      <c r="J268" s="67" t="str">
        <f>VLOOKUP(B268,'Admissions Table Data'!$A$2:$I$31,9,FALSE)</f>
        <v>Lower</v>
      </c>
    </row>
    <row r="269" spans="1:10" ht="15" x14ac:dyDescent="0.25">
      <c r="A269" s="48" t="s">
        <v>26</v>
      </c>
      <c r="B269" s="52" t="s">
        <v>74</v>
      </c>
      <c r="C269" s="68">
        <f>VLOOKUP(B269,'Admissions Table Data'!$A$2:$I$31,2,FALSE)</f>
        <v>352</v>
      </c>
      <c r="D269" s="68">
        <f>VLOOKUP(B269,'Admissions Table Data'!$A$2:$I$31,3,FALSE)</f>
        <v>242.97646165527715</v>
      </c>
      <c r="E269" s="68">
        <f>VLOOKUP(B269,'Admissions Table Data'!$A$2:$I$31,4,FALSE)</f>
        <v>218.25605055773059</v>
      </c>
      <c r="F269" s="68">
        <f>VLOOKUP(B269,'Admissions Table Data'!$A$2:$I$31,5,FALSE)</f>
        <v>269.74905548905201</v>
      </c>
      <c r="G269" s="68">
        <f>VLOOKUP(B269,'Admissions Table Data'!$A$2:$I$31,6,FALSE)</f>
        <v>429</v>
      </c>
      <c r="H269" s="68">
        <f>VLOOKUP(B269,'Admissions Table Data'!$A$2:$I$31,7,FALSE)</f>
        <v>237.13448676137307</v>
      </c>
      <c r="I269" s="68">
        <f>VLOOKUP(B269,'Admissions Table Data'!$A$2:$I$31,8,FALSE)</f>
        <v>176.72717039538483</v>
      </c>
      <c r="J269" s="67" t="str">
        <f>VLOOKUP(B269,'Admissions Table Data'!$A$2:$I$31,9,FALSE)</f>
        <v>Higher</v>
      </c>
    </row>
    <row r="270" spans="1:10" ht="15" x14ac:dyDescent="0.25">
      <c r="A270" s="48" t="s">
        <v>26</v>
      </c>
      <c r="B270" s="52" t="s">
        <v>93</v>
      </c>
      <c r="C270" s="68">
        <f>VLOOKUP(B270,'Admissions Table Data'!$A$2:$I$31,2,FALSE)</f>
        <v>77</v>
      </c>
      <c r="D270" s="68">
        <f>VLOOKUP(B270,'Admissions Table Data'!$A$2:$I$31,3,FALSE)</f>
        <v>213.65149833518313</v>
      </c>
      <c r="E270" s="68">
        <f>VLOOKUP(B270,'Admissions Table Data'!$A$2:$I$31,4,FALSE)</f>
        <v>168.60987791342953</v>
      </c>
      <c r="F270" s="68">
        <f>VLOOKUP(B270,'Admissions Table Data'!$A$2:$I$31,5,FALSE)</f>
        <v>267.02830188679241</v>
      </c>
      <c r="G270" s="68">
        <f>VLOOKUP(B270,'Admissions Table Data'!$A$2:$I$31,6,FALSE)</f>
        <v>429</v>
      </c>
      <c r="H270" s="68">
        <f>VLOOKUP(B270,'Admissions Table Data'!$A$2:$I$31,7,FALSE)</f>
        <v>237.13448676137307</v>
      </c>
      <c r="I270" s="68">
        <f>VLOOKUP(B270,'Admissions Table Data'!$A$2:$I$31,8,FALSE)</f>
        <v>176.72717039538483</v>
      </c>
      <c r="J270" s="67" t="str">
        <f>VLOOKUP(B270,'Admissions Table Data'!$A$2:$I$31,9,FALSE)</f>
        <v>Comparable</v>
      </c>
    </row>
    <row r="271" spans="1:10" ht="15" x14ac:dyDescent="0.25">
      <c r="A271" s="48" t="s">
        <v>26</v>
      </c>
      <c r="B271" s="52" t="s">
        <v>14</v>
      </c>
      <c r="C271" s="68">
        <f>VLOOKUP(B271,'Admissions Table Data'!$A$2:$I$31,2,FALSE)</f>
        <v>204</v>
      </c>
      <c r="D271" s="68">
        <f>VLOOKUP(B271,'Admissions Table Data'!$A$2:$I$31,3,FALSE)</f>
        <v>189.76744186046511</v>
      </c>
      <c r="E271" s="68">
        <f>VLOOKUP(B271,'Admissions Table Data'!$A$2:$I$31,4,FALSE)</f>
        <v>164.61953540475537</v>
      </c>
      <c r="F271" s="68">
        <f>VLOOKUP(B271,'Admissions Table Data'!$A$2:$I$31,5,FALSE)</f>
        <v>217.69612026420623</v>
      </c>
      <c r="G271" s="68">
        <f>VLOOKUP(B271,'Admissions Table Data'!$A$2:$I$31,6,FALSE)</f>
        <v>669</v>
      </c>
      <c r="H271" s="68">
        <f>VLOOKUP(B271,'Admissions Table Data'!$A$2:$I$31,7,FALSE)</f>
        <v>195.51113449061899</v>
      </c>
      <c r="I271" s="68">
        <f>VLOOKUP(B271,'Admissions Table Data'!$A$2:$I$31,8,FALSE)</f>
        <v>176.72717039538483</v>
      </c>
      <c r="J271" s="67" t="str">
        <f>VLOOKUP(B271,'Admissions Table Data'!$A$2:$I$31,9,FALSE)</f>
        <v>Comparable</v>
      </c>
    </row>
    <row r="272" spans="1:10" ht="15" x14ac:dyDescent="0.25">
      <c r="A272" s="48" t="s">
        <v>26</v>
      </c>
      <c r="B272" s="52" t="s">
        <v>76</v>
      </c>
      <c r="C272" s="68">
        <f>VLOOKUP(B272,'Admissions Table Data'!$A$2:$I$31,2,FALSE)</f>
        <v>92</v>
      </c>
      <c r="D272" s="68">
        <f>VLOOKUP(B272,'Admissions Table Data'!$A$2:$I$31,3,FALSE)</f>
        <v>230.23023023023023</v>
      </c>
      <c r="E272" s="68">
        <f>VLOOKUP(B272,'Admissions Table Data'!$A$2:$I$31,4,FALSE)</f>
        <v>185.59809809809812</v>
      </c>
      <c r="F272" s="68">
        <f>VLOOKUP(B272,'Admissions Table Data'!$A$2:$I$31,5,FALSE)</f>
        <v>282.35735735735733</v>
      </c>
      <c r="G272" s="68">
        <f>VLOOKUP(B272,'Admissions Table Data'!$A$2:$I$31,6,FALSE)</f>
        <v>669</v>
      </c>
      <c r="H272" s="68">
        <f>VLOOKUP(B272,'Admissions Table Data'!$A$2:$I$31,7,FALSE)</f>
        <v>195.51113449061899</v>
      </c>
      <c r="I272" s="68">
        <f>VLOOKUP(B272,'Admissions Table Data'!$A$2:$I$31,8,FALSE)</f>
        <v>176.72717039538483</v>
      </c>
      <c r="J272" s="67" t="str">
        <f>VLOOKUP(B272,'Admissions Table Data'!$A$2:$I$31,9,FALSE)</f>
        <v>Higher</v>
      </c>
    </row>
    <row r="273" spans="1:10" ht="15" x14ac:dyDescent="0.25">
      <c r="A273" s="48" t="s">
        <v>26</v>
      </c>
      <c r="B273" s="52" t="s">
        <v>77</v>
      </c>
      <c r="C273" s="68">
        <f>VLOOKUP(B273,'Admissions Table Data'!$A$2:$I$31,2,FALSE)</f>
        <v>115</v>
      </c>
      <c r="D273" s="68">
        <f>VLOOKUP(B273,'Admissions Table Data'!$A$2:$I$31,3,FALSE)</f>
        <v>210.16081871345031</v>
      </c>
      <c r="E273" s="68">
        <f>VLOOKUP(B273,'Admissions Table Data'!$A$2:$I$31,4,FALSE)</f>
        <v>173.504644777528</v>
      </c>
      <c r="F273" s="68">
        <f>VLOOKUP(B273,'Admissions Table Data'!$A$2:$I$31,5,FALSE)</f>
        <v>252.32135607450155</v>
      </c>
      <c r="G273" s="68">
        <f>VLOOKUP(B273,'Admissions Table Data'!$A$2:$I$31,6,FALSE)</f>
        <v>669</v>
      </c>
      <c r="H273" s="68">
        <f>VLOOKUP(B273,'Admissions Table Data'!$A$2:$I$31,7,FALSE)</f>
        <v>195.51113449061899</v>
      </c>
      <c r="I273" s="68">
        <f>VLOOKUP(B273,'Admissions Table Data'!$A$2:$I$31,8,FALSE)</f>
        <v>176.72717039538483</v>
      </c>
      <c r="J273" s="67" t="str">
        <f>VLOOKUP(B273,'Admissions Table Data'!$A$2:$I$31,9,FALSE)</f>
        <v>Comparable</v>
      </c>
    </row>
    <row r="274" spans="1:10" ht="15" x14ac:dyDescent="0.25">
      <c r="A274" s="48" t="s">
        <v>26</v>
      </c>
      <c r="B274" s="52" t="s">
        <v>15</v>
      </c>
      <c r="C274" s="68">
        <f>VLOOKUP(B274,'Admissions Table Data'!$A$2:$I$31,2,FALSE)</f>
        <v>66</v>
      </c>
      <c r="D274" s="68">
        <f>VLOOKUP(B274,'Admissions Table Data'!$A$2:$I$31,3,FALSE)</f>
        <v>150.06821282401091</v>
      </c>
      <c r="E274" s="68">
        <f>VLOOKUP(B274,'Admissions Table Data'!$A$2:$I$31,4,FALSE)</f>
        <v>116.06184629376989</v>
      </c>
      <c r="F274" s="68">
        <f>VLOOKUP(B274,'Admissions Table Data'!$A$2:$I$31,5,FALSE)</f>
        <v>190.9231468849477</v>
      </c>
      <c r="G274" s="68">
        <f>VLOOKUP(B274,'Admissions Table Data'!$A$2:$I$31,6,FALSE)</f>
        <v>669</v>
      </c>
      <c r="H274" s="68">
        <f>VLOOKUP(B274,'Admissions Table Data'!$A$2:$I$31,7,FALSE)</f>
        <v>195.51113449061899</v>
      </c>
      <c r="I274" s="68">
        <f>VLOOKUP(B274,'Admissions Table Data'!$A$2:$I$31,8,FALSE)</f>
        <v>176.72717039538483</v>
      </c>
      <c r="J274" s="67" t="str">
        <f>VLOOKUP(B274,'Admissions Table Data'!$A$2:$I$31,9,FALSE)</f>
        <v>Comparable</v>
      </c>
    </row>
    <row r="275" spans="1:10" ht="15" x14ac:dyDescent="0.25">
      <c r="A275" s="48" t="s">
        <v>26</v>
      </c>
      <c r="B275" s="52" t="s">
        <v>78</v>
      </c>
      <c r="C275" s="68">
        <f>VLOOKUP(B275,'Admissions Table Data'!$A$2:$I$31,2,FALSE)</f>
        <v>192</v>
      </c>
      <c r="D275" s="68">
        <f>VLOOKUP(B275,'Admissions Table Data'!$A$2:$I$31,3,FALSE)</f>
        <v>199.95834201208081</v>
      </c>
      <c r="E275" s="68">
        <f>VLOOKUP(B275,'Admissions Table Data'!$A$2:$I$31,4,FALSE)</f>
        <v>172.67427966811078</v>
      </c>
      <c r="F275" s="68">
        <f>VLOOKUP(B275,'Admissions Table Data'!$A$2:$I$31,5,FALSE)</f>
        <v>230.35783193014123</v>
      </c>
      <c r="G275" s="68">
        <f>VLOOKUP(B275,'Admissions Table Data'!$A$2:$I$31,6,FALSE)</f>
        <v>669</v>
      </c>
      <c r="H275" s="68">
        <f>VLOOKUP(B275,'Admissions Table Data'!$A$2:$I$31,7,FALSE)</f>
        <v>195.51113449061899</v>
      </c>
      <c r="I275" s="68">
        <f>VLOOKUP(B275,'Admissions Table Data'!$A$2:$I$31,8,FALSE)</f>
        <v>176.72717039538483</v>
      </c>
      <c r="J275" s="67" t="str">
        <f>VLOOKUP(B275,'Admissions Table Data'!$A$2:$I$31,9,FALSE)</f>
        <v>Comparable</v>
      </c>
    </row>
    <row r="276" spans="1:10" ht="15" x14ac:dyDescent="0.25">
      <c r="A276" s="48" t="s">
        <v>26</v>
      </c>
      <c r="B276" s="52" t="s">
        <v>94</v>
      </c>
      <c r="C276" s="68">
        <f>VLOOKUP(B276,'Admissions Table Data'!$A$2:$I$31,2,FALSE)</f>
        <v>631</v>
      </c>
      <c r="D276" s="68">
        <f>VLOOKUP(B276,'Admissions Table Data'!$A$2:$I$31,3,FALSE)</f>
        <v>159.32734067265932</v>
      </c>
      <c r="E276" s="68">
        <f>VLOOKUP(B276,'Admissions Table Data'!$A$2:$I$31,4,FALSE)</f>
        <v>147.13810771302005</v>
      </c>
      <c r="F276" s="68">
        <f>VLOOKUP(B276,'Admissions Table Data'!$A$2:$I$31,5,FALSE)</f>
        <v>172.26392181413698</v>
      </c>
      <c r="G276" s="68">
        <f>VLOOKUP(B276,'Admissions Table Data'!$A$2:$I$31,6,FALSE)</f>
        <v>631</v>
      </c>
      <c r="H276" s="68">
        <f>VLOOKUP(B276,'Admissions Table Data'!$A$2:$I$31,7,FALSE)</f>
        <v>159.32734067265932</v>
      </c>
      <c r="I276" s="68">
        <f>VLOOKUP(B276,'Admissions Table Data'!$A$2:$I$31,8,FALSE)</f>
        <v>176.72717039538483</v>
      </c>
      <c r="J276" s="67" t="str">
        <f>VLOOKUP(B276,'Admissions Table Data'!$A$2:$I$31,9,FALSE)</f>
        <v>Lower</v>
      </c>
    </row>
    <row r="277" spans="1:10" ht="15" x14ac:dyDescent="0.25">
      <c r="A277" s="48" t="s">
        <v>26</v>
      </c>
      <c r="B277" s="52" t="s">
        <v>95</v>
      </c>
      <c r="C277" s="68">
        <f>VLOOKUP(B277,'Admissions Table Data'!$A$2:$I$31,2,FALSE)</f>
        <v>359</v>
      </c>
      <c r="D277" s="68">
        <f>VLOOKUP(B277,'Admissions Table Data'!$A$2:$I$31,3,FALSE)</f>
        <v>178.97203250411286</v>
      </c>
      <c r="E277" s="68">
        <f>VLOOKUP(B277,'Admissions Table Data'!$A$2:$I$31,4,FALSE)</f>
        <v>160.93708618070042</v>
      </c>
      <c r="F277" s="68">
        <f>VLOOKUP(B277,'Admissions Table Data'!$A$2:$I$31,5,FALSE)</f>
        <v>198.4888505327186</v>
      </c>
      <c r="G277" s="68">
        <f>VLOOKUP(B277,'Admissions Table Data'!$A$2:$I$31,6,FALSE)</f>
        <v>359</v>
      </c>
      <c r="H277" s="68">
        <f>VLOOKUP(B277,'Admissions Table Data'!$A$2:$I$31,7,FALSE)</f>
        <v>178.97203250411286</v>
      </c>
      <c r="I277" s="68">
        <f>VLOOKUP(B277,'Admissions Table Data'!$A$2:$I$31,8,FALSE)</f>
        <v>176.72717039538483</v>
      </c>
      <c r="J277" s="67" t="str">
        <f>VLOOKUP(B277,'Admissions Table Data'!$A$2:$I$31,9,FALSE)</f>
        <v>Comparable</v>
      </c>
    </row>
    <row r="278" spans="1:10" ht="15" x14ac:dyDescent="0.25">
      <c r="A278" s="48" t="s">
        <v>26</v>
      </c>
      <c r="B278" s="52" t="s">
        <v>96</v>
      </c>
      <c r="C278" s="68">
        <f>VLOOKUP(B278,'Admissions Table Data'!$A$2:$I$31,2,FALSE)</f>
        <v>91</v>
      </c>
      <c r="D278" s="68">
        <f>VLOOKUP(B278,'Admissions Table Data'!$A$2:$I$31,3,FALSE)</f>
        <v>142.61087603823853</v>
      </c>
      <c r="E278" s="68">
        <f>VLOOKUP(B278,'Admissions Table Data'!$A$2:$I$31,4,FALSE)</f>
        <v>114.82212819307318</v>
      </c>
      <c r="F278" s="68">
        <f>VLOOKUP(B278,'Admissions Table Data'!$A$2:$I$31,5,FALSE)</f>
        <v>175.09481272527816</v>
      </c>
      <c r="G278" s="68">
        <f>VLOOKUP(B278,'Admissions Table Data'!$A$2:$I$31,6,FALSE)</f>
        <v>91</v>
      </c>
      <c r="H278" s="68">
        <f>VLOOKUP(B278,'Admissions Table Data'!$A$2:$I$31,7,FALSE)</f>
        <v>142.61087603823853</v>
      </c>
      <c r="I278" s="68">
        <f>VLOOKUP(B278,'Admissions Table Data'!$A$2:$I$31,8,FALSE)</f>
        <v>176.72717039538483</v>
      </c>
      <c r="J278" s="67" t="str">
        <f>VLOOKUP(B278,'Admissions Table Data'!$A$2:$I$31,9,FALSE)</f>
        <v>Lower</v>
      </c>
    </row>
    <row r="279" spans="1:10" ht="15" x14ac:dyDescent="0.25">
      <c r="A279" s="48" t="s">
        <v>26</v>
      </c>
      <c r="B279" s="52" t="s">
        <v>97</v>
      </c>
      <c r="C279" s="68">
        <f>VLOOKUP(B279,'Admissions Table Data'!$A$2:$I$31,2,FALSE)</f>
        <v>591</v>
      </c>
      <c r="D279" s="68">
        <f>VLOOKUP(B279,'Admissions Table Data'!$A$2:$I$31,3,FALSE)</f>
        <v>203.24644060801981</v>
      </c>
      <c r="E279" s="68">
        <f>VLOOKUP(B279,'Admissions Table Data'!$A$2:$I$31,4,FALSE)</f>
        <v>187.19025948755709</v>
      </c>
      <c r="F279" s="68">
        <f>VLOOKUP(B279,'Admissions Table Data'!$A$2:$I$31,5,FALSE)</f>
        <v>220.32094994068984</v>
      </c>
      <c r="G279" s="68">
        <f>VLOOKUP(B279,'Admissions Table Data'!$A$2:$I$31,6,FALSE)</f>
        <v>591</v>
      </c>
      <c r="H279" s="68">
        <f>VLOOKUP(B279,'Admissions Table Data'!$A$2:$I$31,7,FALSE)</f>
        <v>203.24644060801981</v>
      </c>
      <c r="I279" s="68">
        <f>VLOOKUP(B279,'Admissions Table Data'!$A$2:$I$31,8,FALSE)</f>
        <v>176.72717039538483</v>
      </c>
      <c r="J279" s="67" t="str">
        <f>VLOOKUP(B279,'Admissions Table Data'!$A$2:$I$31,9,FALSE)</f>
        <v>Higher</v>
      </c>
    </row>
    <row r="280" spans="1:10" ht="15" x14ac:dyDescent="0.25">
      <c r="A280" s="48" t="s">
        <v>26</v>
      </c>
      <c r="B280" s="52" t="s">
        <v>98</v>
      </c>
      <c r="C280" s="68">
        <f>VLOOKUP(B280,'Admissions Table Data'!$A$2:$I$31,2,FALSE)</f>
        <v>429</v>
      </c>
      <c r="D280" s="68">
        <f>VLOOKUP(B280,'Admissions Table Data'!$A$2:$I$31,3,FALSE)</f>
        <v>237.13448676137307</v>
      </c>
      <c r="E280" s="68">
        <f>VLOOKUP(B280,'Admissions Table Data'!$A$2:$I$31,4,FALSE)</f>
        <v>215.22539508743156</v>
      </c>
      <c r="F280" s="68">
        <f>VLOOKUP(B280,'Admissions Table Data'!$A$2:$I$31,5,FALSE)</f>
        <v>260.68422146510545</v>
      </c>
      <c r="G280" s="68">
        <f>VLOOKUP(B280,'Admissions Table Data'!$A$2:$I$31,6,FALSE)</f>
        <v>429</v>
      </c>
      <c r="H280" s="68">
        <f>VLOOKUP(B280,'Admissions Table Data'!$A$2:$I$31,7,FALSE)</f>
        <v>237.13448676137307</v>
      </c>
      <c r="I280" s="68">
        <f>VLOOKUP(B280,'Admissions Table Data'!$A$2:$I$31,8,FALSE)</f>
        <v>176.72717039538483</v>
      </c>
      <c r="J280" s="67" t="str">
        <f>VLOOKUP(B280,'Admissions Table Data'!$A$2:$I$31,9,FALSE)</f>
        <v>Higher</v>
      </c>
    </row>
    <row r="281" spans="1:10" ht="15" x14ac:dyDescent="0.25">
      <c r="A281" s="48" t="s">
        <v>26</v>
      </c>
      <c r="B281" s="52" t="s">
        <v>99</v>
      </c>
      <c r="C281" s="68">
        <f>VLOOKUP(B281,'Admissions Table Data'!$A$2:$I$31,2,FALSE)</f>
        <v>369</v>
      </c>
      <c r="D281" s="68">
        <f>VLOOKUP(B281,'Admissions Table Data'!$A$2:$I$31,3,FALSE)</f>
        <v>122.00767094299697</v>
      </c>
      <c r="E281" s="68">
        <f>VLOOKUP(B281,'Admissions Table Data'!$A$2:$I$31,4,FALSE)</f>
        <v>109.87634885725923</v>
      </c>
      <c r="F281" s="68">
        <f>VLOOKUP(B281,'Admissions Table Data'!$A$2:$I$31,5,FALSE)</f>
        <v>135.1215952786919</v>
      </c>
      <c r="G281" s="68">
        <f>VLOOKUP(B281,'Admissions Table Data'!$A$2:$I$31,6,FALSE)</f>
        <v>369</v>
      </c>
      <c r="H281" s="68">
        <f>VLOOKUP(B281,'Admissions Table Data'!$A$2:$I$31,7,FALSE)</f>
        <v>122.00767094299697</v>
      </c>
      <c r="I281" s="68">
        <f>VLOOKUP(B281,'Admissions Table Data'!$A$2:$I$31,8,FALSE)</f>
        <v>176.72717039538483</v>
      </c>
      <c r="J281" s="67" t="str">
        <f>VLOOKUP(B281,'Admissions Table Data'!$A$2:$I$31,9,FALSE)</f>
        <v>Lower</v>
      </c>
    </row>
    <row r="282" spans="1:10" ht="15" x14ac:dyDescent="0.25">
      <c r="A282" s="48" t="s">
        <v>26</v>
      </c>
      <c r="B282" s="52" t="s">
        <v>100</v>
      </c>
      <c r="C282" s="68">
        <f>VLOOKUP(B282,'Admissions Table Data'!$A$2:$I$31,2,FALSE)</f>
        <v>669</v>
      </c>
      <c r="D282" s="68">
        <f>VLOOKUP(B282,'Admissions Table Data'!$A$2:$I$31,3,FALSE)</f>
        <v>195.51113449061899</v>
      </c>
      <c r="E282" s="68">
        <f>VLOOKUP(B282,'Admissions Table Data'!$A$2:$I$31,4,FALSE)</f>
        <v>180.97636704278446</v>
      </c>
      <c r="F282" s="68">
        <f>VLOOKUP(B282,'Admissions Table Data'!$A$2:$I$31,5,FALSE)</f>
        <v>210.91055645968075</v>
      </c>
      <c r="G282" s="68">
        <f>VLOOKUP(B282,'Admissions Table Data'!$A$2:$I$31,6,FALSE)</f>
        <v>669</v>
      </c>
      <c r="H282" s="68">
        <f>VLOOKUP(B282,'Admissions Table Data'!$A$2:$I$31,7,FALSE)</f>
        <v>195.51113449061899</v>
      </c>
      <c r="I282" s="68">
        <f>VLOOKUP(B282,'Admissions Table Data'!$A$2:$I$31,8,FALSE)</f>
        <v>176.72717039538483</v>
      </c>
      <c r="J282" s="67" t="str">
        <f>VLOOKUP(B282,'Admissions Table Data'!$A$2:$I$31,9,FALSE)</f>
        <v>Higher</v>
      </c>
    </row>
    <row r="283" spans="1:10" ht="15" x14ac:dyDescent="0.25">
      <c r="A283" s="48" t="s">
        <v>26</v>
      </c>
      <c r="B283" s="225" t="s">
        <v>13</v>
      </c>
      <c r="C283" s="68">
        <f>VLOOKUP(B283,'Admissions Table Data'!$A$2:$I$31,2,FALSE)</f>
        <v>3140</v>
      </c>
      <c r="D283" s="68">
        <f>VLOOKUP(B283,'Admissions Table Data'!$A$2:$I$31,3,FALSE)</f>
        <v>176.72717039538483</v>
      </c>
      <c r="E283" s="68">
        <f>VLOOKUP(B283,'Admissions Table Data'!$A$2:$I$31,4,FALSE)</f>
        <v>170.59971421456058</v>
      </c>
      <c r="F283" s="68">
        <f>VLOOKUP(B283,'Admissions Table Data'!$A$2:$I$31,5,FALSE)</f>
        <v>183.02000085271109</v>
      </c>
      <c r="G283" s="68">
        <f>VLOOKUP(B283,'Admissions Table Data'!$A$2:$I$31,6,FALSE)</f>
        <v>3140</v>
      </c>
      <c r="H283" s="68">
        <f>VLOOKUP(B283,'Admissions Table Data'!$A$2:$I$31,7,FALSE)</f>
        <v>176.72717039538483</v>
      </c>
      <c r="I283" s="68">
        <f>VLOOKUP(B283,'Admissions Table Data'!$A$2:$I$31,8,FALSE)</f>
        <v>176.72717039538483</v>
      </c>
      <c r="J283" s="67"/>
    </row>
    <row r="284" spans="1:10" x14ac:dyDescent="0.15">
      <c r="A284" s="12"/>
      <c r="B284" s="12"/>
      <c r="C284" s="114"/>
      <c r="D284" s="114"/>
      <c r="E284" s="114"/>
      <c r="F284" s="114"/>
      <c r="G284" s="114"/>
      <c r="H284" s="114"/>
      <c r="I284" s="114"/>
      <c r="J284" s="12"/>
    </row>
    <row r="285" spans="1:10" ht="15" x14ac:dyDescent="0.25">
      <c r="A285" s="12" t="s">
        <v>107</v>
      </c>
      <c r="B285" s="56" t="s">
        <v>59</v>
      </c>
      <c r="C285" s="114">
        <f>'Inf Mort Table Data'!B2</f>
        <v>4</v>
      </c>
      <c r="D285" s="114">
        <f>'Inf Mort Table Data'!C2</f>
        <v>5.2219321148825104</v>
      </c>
      <c r="E285" s="114">
        <f>'Inf Mort Table Data'!D2</f>
        <v>3.7306788511749351</v>
      </c>
      <c r="F285" s="114">
        <f>'Inf Mort Table Data'!E2</f>
        <v>7.110835509138381</v>
      </c>
      <c r="G285" s="114">
        <f>'Inf Mort Table Data'!F2</f>
        <v>34.4</v>
      </c>
      <c r="H285" s="114">
        <f>'Inf Mort Table Data'!G2</f>
        <v>4.5307869608165996</v>
      </c>
      <c r="I285" s="114">
        <f>'Inf Mort Table Data'!H2</f>
        <v>4.1476349501965206</v>
      </c>
      <c r="J285" s="53" t="str">
        <f>'Inf Mort Table Data'!I2</f>
        <v>Comparable</v>
      </c>
    </row>
    <row r="286" spans="1:10" ht="15" x14ac:dyDescent="0.25">
      <c r="A286" s="12" t="s">
        <v>107</v>
      </c>
      <c r="B286" s="56" t="s">
        <v>60</v>
      </c>
      <c r="C286" s="114">
        <f>'Inf Mort Table Data'!B3</f>
        <v>4.7</v>
      </c>
      <c r="D286" s="114">
        <f>'Inf Mort Table Data'!C3</f>
        <v>3.67618302698475</v>
      </c>
      <c r="E286" s="114">
        <f>'Inf Mort Table Data'!D3</f>
        <v>2.7011341415721546</v>
      </c>
      <c r="F286" s="114">
        <f>'Inf Mort Table Data'!E3</f>
        <v>4.8885412592882282</v>
      </c>
      <c r="G286" s="114">
        <f>'Inf Mort Table Data'!F3</f>
        <v>34.4</v>
      </c>
      <c r="H286" s="114">
        <f>'Inf Mort Table Data'!G3</f>
        <v>4.5307869608165996</v>
      </c>
      <c r="I286" s="114">
        <f>'Inf Mort Table Data'!H3</f>
        <v>4.1476349501965206</v>
      </c>
      <c r="J286" s="53" t="str">
        <f>'Inf Mort Table Data'!I3</f>
        <v>Comparable</v>
      </c>
    </row>
    <row r="287" spans="1:10" ht="15" x14ac:dyDescent="0.25">
      <c r="A287" s="12" t="s">
        <v>107</v>
      </c>
      <c r="B287" s="56" t="s">
        <v>61</v>
      </c>
      <c r="C287" s="114">
        <f>'Inf Mort Table Data'!B4</f>
        <v>5.5</v>
      </c>
      <c r="D287" s="114">
        <f>'Inf Mort Table Data'!C4</f>
        <v>4.8659647881093502</v>
      </c>
      <c r="E287" s="114">
        <f>'Inf Mort Table Data'!D4</f>
        <v>3.6657524551004155</v>
      </c>
      <c r="F287" s="114">
        <f>'Inf Mort Table Data'!E4</f>
        <v>6.3337167123772451</v>
      </c>
      <c r="G287" s="114">
        <f>'Inf Mort Table Data'!F4</f>
        <v>34.4</v>
      </c>
      <c r="H287" s="114">
        <f>'Inf Mort Table Data'!G4</f>
        <v>4.5307869608165996</v>
      </c>
      <c r="I287" s="114">
        <f>'Inf Mort Table Data'!H4</f>
        <v>4.1476349501965206</v>
      </c>
      <c r="J287" s="53" t="str">
        <f>'Inf Mort Table Data'!I4</f>
        <v>Comparable</v>
      </c>
    </row>
    <row r="288" spans="1:10" ht="15" x14ac:dyDescent="0.25">
      <c r="A288" s="12" t="s">
        <v>107</v>
      </c>
      <c r="B288" s="56" t="s">
        <v>62</v>
      </c>
      <c r="C288" s="114">
        <f>'Inf Mort Table Data'!B5</f>
        <v>5</v>
      </c>
      <c r="D288" s="114">
        <f>'Inf Mort Table Data'!C5</f>
        <v>4.7805717563820602</v>
      </c>
      <c r="E288" s="114">
        <f>'Inf Mort Table Data'!D5</f>
        <v>3.5482359690218948</v>
      </c>
      <c r="F288" s="114">
        <f>'Inf Mort Table Data'!E5</f>
        <v>6.3026101921789843</v>
      </c>
      <c r="G288" s="114">
        <f>'Inf Mort Table Data'!F5</f>
        <v>34.4</v>
      </c>
      <c r="H288" s="114">
        <f>'Inf Mort Table Data'!G5</f>
        <v>4.5307869608165996</v>
      </c>
      <c r="I288" s="114">
        <f>'Inf Mort Table Data'!H5</f>
        <v>4.1476349501965206</v>
      </c>
      <c r="J288" s="53" t="str">
        <f>'Inf Mort Table Data'!I5</f>
        <v>Comparable</v>
      </c>
    </row>
    <row r="289" spans="1:10" ht="15" x14ac:dyDescent="0.25">
      <c r="A289" s="12" t="s">
        <v>107</v>
      </c>
      <c r="B289" s="56" t="s">
        <v>63</v>
      </c>
      <c r="C289" s="114">
        <f>'Inf Mort Table Data'!B6</f>
        <v>7.8</v>
      </c>
      <c r="D289" s="114">
        <f>'Inf Mort Table Data'!C6</f>
        <v>4.5675469930315602</v>
      </c>
      <c r="E289" s="114">
        <f>'Inf Mort Table Data'!D6</f>
        <v>3.6104702231071029</v>
      </c>
      <c r="F289" s="114">
        <f>'Inf Mort Table Data'!E6</f>
        <v>5.7005328804825206</v>
      </c>
      <c r="G289" s="114">
        <f>'Inf Mort Table Data'!F6</f>
        <v>34.4</v>
      </c>
      <c r="H289" s="114">
        <f>'Inf Mort Table Data'!G6</f>
        <v>4.5307869608165996</v>
      </c>
      <c r="I289" s="114">
        <f>'Inf Mort Table Data'!H6</f>
        <v>4.1476349501965206</v>
      </c>
      <c r="J289" s="53" t="str">
        <f>'Inf Mort Table Data'!I6</f>
        <v>Comparable</v>
      </c>
    </row>
    <row r="290" spans="1:10" ht="15" x14ac:dyDescent="0.25">
      <c r="A290" s="12" t="s">
        <v>107</v>
      </c>
      <c r="B290" s="56" t="s">
        <v>64</v>
      </c>
      <c r="C290" s="114">
        <f>'Inf Mort Table Data'!B7</f>
        <v>7.4</v>
      </c>
      <c r="D290" s="114">
        <f>'Inf Mort Table Data'!C7</f>
        <v>4.4468481461450597</v>
      </c>
      <c r="E290" s="114">
        <f>'Inf Mort Table Data'!D7</f>
        <v>3.4917372754041227</v>
      </c>
      <c r="F290" s="114">
        <f>'Inf Mort Table Data'!E7</f>
        <v>5.5825971996875188</v>
      </c>
      <c r="G290" s="114">
        <f>'Inf Mort Table Data'!F7</f>
        <v>34.4</v>
      </c>
      <c r="H290" s="114">
        <f>'Inf Mort Table Data'!G7</f>
        <v>4.5307869608165996</v>
      </c>
      <c r="I290" s="114">
        <f>'Inf Mort Table Data'!H7</f>
        <v>4.1476349501965206</v>
      </c>
      <c r="J290" s="53" t="str">
        <f>'Inf Mort Table Data'!I7</f>
        <v>Comparable</v>
      </c>
    </row>
    <row r="291" spans="1:10" ht="15" x14ac:dyDescent="0.25">
      <c r="A291" s="12" t="s">
        <v>107</v>
      </c>
      <c r="B291" s="56" t="s">
        <v>91</v>
      </c>
      <c r="C291" s="114">
        <f>'Inf Mort Table Data'!B8</f>
        <v>4.7</v>
      </c>
      <c r="D291" s="114">
        <f>'Inf Mort Table Data'!C8</f>
        <v>3.8192751503331701</v>
      </c>
      <c r="E291" s="114">
        <f>'Inf Mort Table Data'!D8</f>
        <v>2.8062733625873557</v>
      </c>
      <c r="F291" s="114">
        <f>'Inf Mort Table Data'!E8</f>
        <v>5.0788233382090038</v>
      </c>
      <c r="G291" s="114">
        <f>'Inf Mort Table Data'!F8</f>
        <v>4.7</v>
      </c>
      <c r="H291" s="114">
        <f>'Inf Mort Table Data'!G8</f>
        <v>3.8192751503331701</v>
      </c>
      <c r="I291" s="114">
        <f>'Inf Mort Table Data'!H8</f>
        <v>4.1476349501965206</v>
      </c>
      <c r="J291" s="53" t="str">
        <f>'Inf Mort Table Data'!I8</f>
        <v>Comparable</v>
      </c>
    </row>
    <row r="292" spans="1:10" ht="15" x14ac:dyDescent="0.25">
      <c r="A292" s="12" t="s">
        <v>107</v>
      </c>
      <c r="B292" s="56" t="s">
        <v>66</v>
      </c>
      <c r="C292" s="114">
        <f>'Inf Mort Table Data'!B9</f>
        <v>1.7</v>
      </c>
      <c r="D292" s="114">
        <f>'Inf Mort Table Data'!C9</f>
        <v>2.6708562450903401</v>
      </c>
      <c r="E292" s="114">
        <f>'Inf Mort Table Data'!D9</f>
        <v>1.5558523173605656</v>
      </c>
      <c r="F292" s="114">
        <f>'Inf Mort Table Data'!E9</f>
        <v>4.2763550667714059</v>
      </c>
      <c r="G292" s="114">
        <f>'Inf Mort Table Data'!F9</f>
        <v>14.3</v>
      </c>
      <c r="H292" s="114">
        <f>'Inf Mort Table Data'!G9</f>
        <v>3.7801686536783898</v>
      </c>
      <c r="I292" s="114">
        <f>'Inf Mort Table Data'!H9</f>
        <v>4.1476349501965206</v>
      </c>
      <c r="J292" s="53" t="str">
        <f>'Inf Mort Table Data'!I9</f>
        <v>Comparable</v>
      </c>
    </row>
    <row r="293" spans="1:10" ht="15" x14ac:dyDescent="0.25">
      <c r="A293" s="12" t="s">
        <v>107</v>
      </c>
      <c r="B293" s="56" t="s">
        <v>67</v>
      </c>
      <c r="C293" s="114">
        <f>'Inf Mort Table Data'!B10</f>
        <v>5.3</v>
      </c>
      <c r="D293" s="114">
        <f>'Inf Mort Table Data'!C10</f>
        <v>4.2318748003832596</v>
      </c>
      <c r="E293" s="114">
        <f>'Inf Mort Table Data'!D10</f>
        <v>3.1699936122644523</v>
      </c>
      <c r="F293" s="114">
        <f>'Inf Mort Table Data'!E10</f>
        <v>5.5353720855956565</v>
      </c>
      <c r="G293" s="114">
        <f>'Inf Mort Table Data'!F10</f>
        <v>14.3</v>
      </c>
      <c r="H293" s="114">
        <f>'Inf Mort Table Data'!G10</f>
        <v>3.7801686536783898</v>
      </c>
      <c r="I293" s="114">
        <f>'Inf Mort Table Data'!H10</f>
        <v>4.1476349501965206</v>
      </c>
      <c r="J293" s="53" t="str">
        <f>'Inf Mort Table Data'!I10</f>
        <v>Comparable</v>
      </c>
    </row>
    <row r="294" spans="1:10" ht="15" x14ac:dyDescent="0.25">
      <c r="A294" s="12" t="s">
        <v>107</v>
      </c>
      <c r="B294" s="56" t="s">
        <v>68</v>
      </c>
      <c r="C294" s="114">
        <f>'Inf Mort Table Data'!B11</f>
        <v>7.3</v>
      </c>
      <c r="D294" s="114">
        <f>'Inf Mort Table Data'!C11</f>
        <v>3.8542766631467802</v>
      </c>
      <c r="E294" s="114">
        <f>'Inf Mort Table Data'!D11</f>
        <v>3.0211193241816261</v>
      </c>
      <c r="F294" s="114">
        <f>'Inf Mort Table Data'!E11</f>
        <v>4.8461985216473069</v>
      </c>
      <c r="G294" s="114">
        <f>'Inf Mort Table Data'!F11</f>
        <v>14.3</v>
      </c>
      <c r="H294" s="114">
        <f>'Inf Mort Table Data'!G11</f>
        <v>3.7801686536783898</v>
      </c>
      <c r="I294" s="114">
        <f>'Inf Mort Table Data'!H11</f>
        <v>4.1476349501965206</v>
      </c>
      <c r="J294" s="53" t="str">
        <f>'Inf Mort Table Data'!I11</f>
        <v>Comparable</v>
      </c>
    </row>
    <row r="295" spans="1:10" ht="15" x14ac:dyDescent="0.25">
      <c r="A295" s="12" t="s">
        <v>107</v>
      </c>
      <c r="B295" s="56" t="s">
        <v>69</v>
      </c>
      <c r="C295" s="114">
        <f>'Inf Mort Table Data'!B12</f>
        <v>9.8000000000000007</v>
      </c>
      <c r="D295" s="114">
        <f>'Inf Mort Table Data'!C12</f>
        <v>3.7480399280988301</v>
      </c>
      <c r="E295" s="114">
        <f>'Inf Mort Table Data'!D12</f>
        <v>3.0428347420354154</v>
      </c>
      <c r="F295" s="114">
        <f>'Inf Mort Table Data'!E12</f>
        <v>4.5676750678854168</v>
      </c>
      <c r="G295" s="114">
        <f>'Inf Mort Table Data'!F12</f>
        <v>21.8</v>
      </c>
      <c r="H295" s="114">
        <f>'Inf Mort Table Data'!G12</f>
        <v>3.7994318280844199</v>
      </c>
      <c r="I295" s="114">
        <f>'Inf Mort Table Data'!H12</f>
        <v>4.1476349501965206</v>
      </c>
      <c r="J295" s="53" t="str">
        <f>'Inf Mort Table Data'!I12</f>
        <v>Comparable</v>
      </c>
    </row>
    <row r="296" spans="1:10" ht="15" x14ac:dyDescent="0.25">
      <c r="A296" s="12" t="s">
        <v>107</v>
      </c>
      <c r="B296" s="56" t="s">
        <v>92</v>
      </c>
      <c r="C296" s="114">
        <f>'Inf Mort Table Data'!B13</f>
        <v>6.5</v>
      </c>
      <c r="D296" s="114">
        <f>'Inf Mort Table Data'!C13</f>
        <v>4.22984317043014</v>
      </c>
      <c r="E296" s="114">
        <f>'Inf Mort Table Data'!D13</f>
        <v>3.2645278844276691</v>
      </c>
      <c r="F296" s="114">
        <f>'Inf Mort Table Data'!E13</f>
        <v>5.3912930305199449</v>
      </c>
      <c r="G296" s="114">
        <f>'Inf Mort Table Data'!F13</f>
        <v>21.8</v>
      </c>
      <c r="H296" s="114">
        <f>'Inf Mort Table Data'!G13</f>
        <v>3.7994318280844199</v>
      </c>
      <c r="I296" s="114">
        <f>'Inf Mort Table Data'!H13</f>
        <v>4.1476349501965206</v>
      </c>
      <c r="J296" s="53" t="str">
        <f>'Inf Mort Table Data'!I13</f>
        <v>Comparable</v>
      </c>
    </row>
    <row r="297" spans="1:10" ht="15" x14ac:dyDescent="0.25">
      <c r="A297" s="12" t="s">
        <v>107</v>
      </c>
      <c r="B297" s="56" t="s">
        <v>71</v>
      </c>
      <c r="C297" s="114">
        <f>'Inf Mort Table Data'!B14</f>
        <v>5.5</v>
      </c>
      <c r="D297" s="114">
        <f>'Inf Mort Table Data'!C14</f>
        <v>3.4671877954989601</v>
      </c>
      <c r="E297" s="114">
        <f>'Inf Mort Table Data'!D14</f>
        <v>2.6119901657946163</v>
      </c>
      <c r="F297" s="114">
        <f>'Inf Mort Table Data'!E14</f>
        <v>4.5130177141776464</v>
      </c>
      <c r="G297" s="114">
        <f>'Inf Mort Table Data'!F14</f>
        <v>21.8</v>
      </c>
      <c r="H297" s="114">
        <f>'Inf Mort Table Data'!G14</f>
        <v>3.7994318280844199</v>
      </c>
      <c r="I297" s="114">
        <f>'Inf Mort Table Data'!H14</f>
        <v>4.1476349501965206</v>
      </c>
      <c r="J297" s="53" t="str">
        <f>'Inf Mort Table Data'!I14</f>
        <v>Comparable</v>
      </c>
    </row>
    <row r="298" spans="1:10" ht="15" x14ac:dyDescent="0.25">
      <c r="A298" s="12" t="s">
        <v>107</v>
      </c>
      <c r="B298" s="56" t="s">
        <v>72</v>
      </c>
      <c r="C298" s="114">
        <f>'Inf Mort Table Data'!B15</f>
        <v>4.8</v>
      </c>
      <c r="D298" s="114">
        <f>'Inf Mort Table Data'!C15</f>
        <v>3.44753285929756</v>
      </c>
      <c r="E298" s="114">
        <f>'Inf Mort Table Data'!D15</f>
        <v>2.5419090713208359</v>
      </c>
      <c r="F298" s="114">
        <f>'Inf Mort Table Data'!E15</f>
        <v>4.5709258062199245</v>
      </c>
      <c r="G298" s="114">
        <f>'Inf Mort Table Data'!F15</f>
        <v>25.9</v>
      </c>
      <c r="H298" s="114">
        <f>'Inf Mort Table Data'!G15</f>
        <v>4.3780320830304804</v>
      </c>
      <c r="I298" s="114">
        <f>'Inf Mort Table Data'!H15</f>
        <v>4.1476349501965206</v>
      </c>
      <c r="J298" s="53" t="str">
        <f>'Inf Mort Table Data'!I15</f>
        <v>Comparable</v>
      </c>
    </row>
    <row r="299" spans="1:10" ht="15" x14ac:dyDescent="0.25">
      <c r="A299" s="12" t="s">
        <v>107</v>
      </c>
      <c r="B299" s="56" t="s">
        <v>73</v>
      </c>
      <c r="C299" s="114">
        <f>'Inf Mort Table Data'!B16</f>
        <v>21.1</v>
      </c>
      <c r="D299" s="114">
        <f>'Inf Mort Table Data'!C16</f>
        <v>4.6644265629144899</v>
      </c>
      <c r="E299" s="114">
        <f>'Inf Mort Table Data'!D16</f>
        <v>4.0562772011049928</v>
      </c>
      <c r="F299" s="114">
        <f>'Inf Mort Table Data'!E16</f>
        <v>5.3386336273317623</v>
      </c>
      <c r="G299" s="114">
        <f>'Inf Mort Table Data'!F16</f>
        <v>25.9</v>
      </c>
      <c r="H299" s="114">
        <f>'Inf Mort Table Data'!G16</f>
        <v>4.3780320830304804</v>
      </c>
      <c r="I299" s="114">
        <f>'Inf Mort Table Data'!H16</f>
        <v>4.1476349501965206</v>
      </c>
      <c r="J299" s="53" t="str">
        <f>'Inf Mort Table Data'!I16</f>
        <v>Comparable</v>
      </c>
    </row>
    <row r="300" spans="1:10" ht="15" x14ac:dyDescent="0.25">
      <c r="A300" s="12" t="s">
        <v>107</v>
      </c>
      <c r="B300" s="56" t="s">
        <v>74</v>
      </c>
      <c r="C300" s="114">
        <f>'Inf Mort Table Data'!B17</f>
        <v>12.6</v>
      </c>
      <c r="D300" s="114">
        <f>'Inf Mort Table Data'!C17</f>
        <v>4.4017467248908302</v>
      </c>
      <c r="E300" s="114">
        <f>'Inf Mort Table Data'!D17</f>
        <v>3.6667058363587501</v>
      </c>
      <c r="F300" s="114">
        <f>'Inf Mort Table Data'!E17</f>
        <v>5.2418682351925199</v>
      </c>
      <c r="G300" s="114">
        <f>'Inf Mort Table Data'!F17</f>
        <v>15.9</v>
      </c>
      <c r="H300" s="114">
        <f>'Inf Mort Table Data'!G17</f>
        <v>4.4382414515003497</v>
      </c>
      <c r="I300" s="114">
        <f>'Inf Mort Table Data'!H17</f>
        <v>4.1476349501965206</v>
      </c>
      <c r="J300" s="53" t="str">
        <f>'Inf Mort Table Data'!I17</f>
        <v>Comparable</v>
      </c>
    </row>
    <row r="301" spans="1:10" ht="15" x14ac:dyDescent="0.25">
      <c r="A301" s="12" t="s">
        <v>107</v>
      </c>
      <c r="B301" s="56" t="s">
        <v>93</v>
      </c>
      <c r="C301" s="114">
        <f>'Inf Mort Table Data'!B18</f>
        <v>3.3</v>
      </c>
      <c r="D301" s="114">
        <f>'Inf Mort Table Data'!C18</f>
        <v>4.5833333333333304</v>
      </c>
      <c r="E301" s="114">
        <f>'Inf Mort Table Data'!D18</f>
        <v>3.1550000000000002</v>
      </c>
      <c r="F301" s="114">
        <f>'Inf Mort Table Data'!E18</f>
        <v>6.4227777777777781</v>
      </c>
      <c r="G301" s="114">
        <f>'Inf Mort Table Data'!F18</f>
        <v>15.9</v>
      </c>
      <c r="H301" s="114">
        <f>'Inf Mort Table Data'!G18</f>
        <v>4.4382414515003497</v>
      </c>
      <c r="I301" s="114">
        <f>'Inf Mort Table Data'!H18</f>
        <v>4.1476349501965206</v>
      </c>
      <c r="J301" s="53" t="str">
        <f>'Inf Mort Table Data'!I18</f>
        <v>Comparable</v>
      </c>
    </row>
    <row r="302" spans="1:10" ht="15" x14ac:dyDescent="0.25">
      <c r="A302" s="12" t="s">
        <v>107</v>
      </c>
      <c r="B302" s="56" t="s">
        <v>14</v>
      </c>
      <c r="C302" s="114">
        <f>'Inf Mort Table Data'!B19</f>
        <v>7.4</v>
      </c>
      <c r="D302" s="114">
        <f>'Inf Mort Table Data'!C19</f>
        <v>3.4813699661272102</v>
      </c>
      <c r="E302" s="114">
        <f>'Inf Mort Table Data'!D19</f>
        <v>2.7336281520511854</v>
      </c>
      <c r="F302" s="114">
        <f>'Inf Mort Table Data'!E19</f>
        <v>4.3705306736921345</v>
      </c>
      <c r="G302" s="114">
        <f>'Inf Mort Table Data'!F19</f>
        <v>26.2</v>
      </c>
      <c r="H302" s="114">
        <f>'Inf Mort Table Data'!G19</f>
        <v>3.9200430905500001</v>
      </c>
      <c r="I302" s="114">
        <f>'Inf Mort Table Data'!H19</f>
        <v>4.1476349501965206</v>
      </c>
      <c r="J302" s="53" t="str">
        <f>'Inf Mort Table Data'!I19</f>
        <v>Comparable</v>
      </c>
    </row>
    <row r="303" spans="1:10" ht="15" x14ac:dyDescent="0.25">
      <c r="A303" s="12" t="s">
        <v>107</v>
      </c>
      <c r="B303" s="56" t="s">
        <v>76</v>
      </c>
      <c r="C303" s="114">
        <f>'Inf Mort Table Data'!B20</f>
        <v>3.9</v>
      </c>
      <c r="D303" s="114">
        <f>'Inf Mort Table Data'!C20</f>
        <v>4.9498667343571503</v>
      </c>
      <c r="E303" s="114">
        <f>'Inf Mort Table Data'!D20</f>
        <v>3.5198629267673565</v>
      </c>
      <c r="F303" s="114">
        <f>'Inf Mort Table Data'!E20</f>
        <v>6.7665947455260813</v>
      </c>
      <c r="G303" s="114">
        <f>'Inf Mort Table Data'!F20</f>
        <v>26.2</v>
      </c>
      <c r="H303" s="114">
        <f>'Inf Mort Table Data'!G20</f>
        <v>3.9200430905500001</v>
      </c>
      <c r="I303" s="114">
        <f>'Inf Mort Table Data'!H20</f>
        <v>4.1476349501965206</v>
      </c>
      <c r="J303" s="53" t="str">
        <f>'Inf Mort Table Data'!I20</f>
        <v>Comparable</v>
      </c>
    </row>
    <row r="304" spans="1:10" ht="15" x14ac:dyDescent="0.25">
      <c r="A304" s="12" t="s">
        <v>107</v>
      </c>
      <c r="B304" s="56" t="s">
        <v>77</v>
      </c>
      <c r="C304" s="114">
        <f>'Inf Mort Table Data'!B21</f>
        <v>4.8</v>
      </c>
      <c r="D304" s="114">
        <f>'Inf Mort Table Data'!C21</f>
        <v>4.4905978108335702</v>
      </c>
      <c r="E304" s="114">
        <f>'Inf Mort Table Data'!D21</f>
        <v>3.3109738984002246</v>
      </c>
      <c r="F304" s="114">
        <f>'Inf Mort Table Data'!E21</f>
        <v>5.9538778183178964</v>
      </c>
      <c r="G304" s="114">
        <f>'Inf Mort Table Data'!F21</f>
        <v>26.2</v>
      </c>
      <c r="H304" s="114">
        <f>'Inf Mort Table Data'!G21</f>
        <v>3.9200430905500001</v>
      </c>
      <c r="I304" s="114">
        <f>'Inf Mort Table Data'!H21</f>
        <v>4.1476349501965206</v>
      </c>
      <c r="J304" s="53" t="str">
        <f>'Inf Mort Table Data'!I21</f>
        <v>Comparable</v>
      </c>
    </row>
    <row r="305" spans="1:10" ht="15" x14ac:dyDescent="0.25">
      <c r="A305" s="12" t="s">
        <v>107</v>
      </c>
      <c r="B305" s="56" t="s">
        <v>15</v>
      </c>
      <c r="C305" s="114">
        <f>'Inf Mort Table Data'!B22</f>
        <v>3.1</v>
      </c>
      <c r="D305" s="114">
        <f>'Inf Mort Table Data'!C22</f>
        <v>3.7593984962406002</v>
      </c>
      <c r="E305" s="114">
        <f>'Inf Mort Table Data'!D22</f>
        <v>2.5543293718166384</v>
      </c>
      <c r="F305" s="114">
        <f>'Inf Mort Table Data'!E22</f>
        <v>5.3361629881154498</v>
      </c>
      <c r="G305" s="114">
        <f>'Inf Mort Table Data'!F22</f>
        <v>26.2</v>
      </c>
      <c r="H305" s="114">
        <f>'Inf Mort Table Data'!G22</f>
        <v>3.9200430905500001</v>
      </c>
      <c r="I305" s="114">
        <f>'Inf Mort Table Data'!H22</f>
        <v>4.1476349501965206</v>
      </c>
      <c r="J305" s="53" t="str">
        <f>'Inf Mort Table Data'!I22</f>
        <v>Comparable</v>
      </c>
    </row>
    <row r="306" spans="1:10" ht="15" x14ac:dyDescent="0.25">
      <c r="A306" s="12" t="s">
        <v>107</v>
      </c>
      <c r="B306" s="56" t="s">
        <v>78</v>
      </c>
      <c r="C306" s="114">
        <f>'Inf Mort Table Data'!B23</f>
        <v>7</v>
      </c>
      <c r="D306" s="114">
        <f>'Inf Mort Table Data'!C23</f>
        <v>3.7301502717680899</v>
      </c>
      <c r="E306" s="114">
        <f>'Inf Mort Table Data'!D23</f>
        <v>2.9078120004263028</v>
      </c>
      <c r="F306" s="114">
        <f>'Inf Mort Table Data'!E23</f>
        <v>4.7128317169348826</v>
      </c>
      <c r="G306" s="114">
        <f>'Inf Mort Table Data'!F23</f>
        <v>26.2</v>
      </c>
      <c r="H306" s="114">
        <f>'Inf Mort Table Data'!G23</f>
        <v>3.9200430905500001</v>
      </c>
      <c r="I306" s="114">
        <f>'Inf Mort Table Data'!H23</f>
        <v>4.1476349501965206</v>
      </c>
      <c r="J306" s="53" t="str">
        <f>'Inf Mort Table Data'!I23</f>
        <v>Comparable</v>
      </c>
    </row>
    <row r="307" spans="1:10" ht="15" x14ac:dyDescent="0.25">
      <c r="A307" s="12" t="s">
        <v>107</v>
      </c>
      <c r="B307" s="56" t="s">
        <v>94</v>
      </c>
      <c r="C307" s="114">
        <f>'Inf Mort Table Data'!B24</f>
        <v>34.4</v>
      </c>
      <c r="D307" s="114">
        <f>'Inf Mort Table Data'!C24</f>
        <v>4.5307869608165996</v>
      </c>
      <c r="E307" s="114">
        <f>'Inf Mort Table Data'!D24</f>
        <v>4.0646403094851085</v>
      </c>
      <c r="F307" s="114">
        <f>'Inf Mort Table Data'!E24</f>
        <v>5.0360985738185464</v>
      </c>
      <c r="G307" s="114">
        <f>'Inf Mort Table Data'!F24</f>
        <v>34.4</v>
      </c>
      <c r="H307" s="114">
        <f>'Inf Mort Table Data'!G24</f>
        <v>4.5307869608165996</v>
      </c>
      <c r="I307" s="114">
        <f>'Inf Mort Table Data'!H24</f>
        <v>4.1476349501965206</v>
      </c>
      <c r="J307" s="53" t="str">
        <f>'Inf Mort Table Data'!I24</f>
        <v>Comparable</v>
      </c>
    </row>
    <row r="308" spans="1:10" ht="15" x14ac:dyDescent="0.25">
      <c r="A308" s="12" t="s">
        <v>107</v>
      </c>
      <c r="B308" s="56" t="s">
        <v>95</v>
      </c>
      <c r="C308" s="114">
        <f>'Inf Mort Table Data'!B25</f>
        <v>14.3</v>
      </c>
      <c r="D308" s="114">
        <f>'Inf Mort Table Data'!C25</f>
        <v>3.7801686536783898</v>
      </c>
      <c r="E308" s="114">
        <f>'Inf Mort Table Data'!D25</f>
        <v>3.1859739602823565</v>
      </c>
      <c r="F308" s="114">
        <f>'Inf Mort Table Data'!E25</f>
        <v>4.4537365513230593</v>
      </c>
      <c r="G308" s="114">
        <f>'Inf Mort Table Data'!F25</f>
        <v>14.3</v>
      </c>
      <c r="H308" s="114">
        <f>'Inf Mort Table Data'!G25</f>
        <v>3.7801686536783898</v>
      </c>
      <c r="I308" s="114">
        <f>'Inf Mort Table Data'!H25</f>
        <v>4.1476349501965206</v>
      </c>
      <c r="J308" s="53" t="str">
        <f>'Inf Mort Table Data'!I25</f>
        <v>Comparable</v>
      </c>
    </row>
    <row r="309" spans="1:10" ht="15" x14ac:dyDescent="0.25">
      <c r="A309" s="12" t="s">
        <v>107</v>
      </c>
      <c r="B309" s="56" t="s">
        <v>96</v>
      </c>
      <c r="C309" s="114">
        <f>'Inf Mort Table Data'!B26</f>
        <v>4.7</v>
      </c>
      <c r="D309" s="114">
        <f>'Inf Mort Table Data'!C26</f>
        <v>3.8192751503331701</v>
      </c>
      <c r="E309" s="114">
        <f>'Inf Mort Table Data'!D26</f>
        <v>2.8062733625873557</v>
      </c>
      <c r="F309" s="114">
        <f>'Inf Mort Table Data'!E26</f>
        <v>5.0788233382090038</v>
      </c>
      <c r="G309" s="114">
        <f>'Inf Mort Table Data'!F26</f>
        <v>4.7</v>
      </c>
      <c r="H309" s="114">
        <f>'Inf Mort Table Data'!G26</f>
        <v>3.8192751503331701</v>
      </c>
      <c r="I309" s="114">
        <f>'Inf Mort Table Data'!H26</f>
        <v>4.1476349501965206</v>
      </c>
      <c r="J309" s="53" t="str">
        <f>'Inf Mort Table Data'!I26</f>
        <v>Comparable</v>
      </c>
    </row>
    <row r="310" spans="1:10" ht="15" x14ac:dyDescent="0.25">
      <c r="A310" s="12" t="s">
        <v>107</v>
      </c>
      <c r="B310" s="56" t="s">
        <v>97</v>
      </c>
      <c r="C310" s="114">
        <f>'Inf Mort Table Data'!B27</f>
        <v>21.8</v>
      </c>
      <c r="D310" s="114">
        <f>'Inf Mort Table Data'!C27</f>
        <v>3.7994318280844199</v>
      </c>
      <c r="E310" s="114">
        <f>'Inf Mort Table Data'!D27</f>
        <v>3.3118034543796733</v>
      </c>
      <c r="F310" s="114">
        <f>'Inf Mort Table Data'!E27</f>
        <v>4.339121097833968</v>
      </c>
      <c r="G310" s="114">
        <f>'Inf Mort Table Data'!F27</f>
        <v>21.8</v>
      </c>
      <c r="H310" s="114">
        <f>'Inf Mort Table Data'!G27</f>
        <v>3.7994318280844199</v>
      </c>
      <c r="I310" s="114">
        <f>'Inf Mort Table Data'!H27</f>
        <v>4.1476349501965206</v>
      </c>
      <c r="J310" s="53" t="str">
        <f>'Inf Mort Table Data'!I27</f>
        <v>Comparable</v>
      </c>
    </row>
    <row r="311" spans="1:10" ht="15" x14ac:dyDescent="0.25">
      <c r="A311" s="12" t="s">
        <v>107</v>
      </c>
      <c r="B311" s="56" t="s">
        <v>98</v>
      </c>
      <c r="C311" s="114">
        <f>'Inf Mort Table Data'!B28</f>
        <v>15.9</v>
      </c>
      <c r="D311" s="114">
        <f>'Inf Mort Table Data'!C28</f>
        <v>4.4382414515003497</v>
      </c>
      <c r="E311" s="114">
        <f>'Inf Mort Table Data'!D28</f>
        <v>3.77517767990732</v>
      </c>
      <c r="F311" s="114">
        <f>'Inf Mort Table Data'!E28</f>
        <v>5.1850008892036321</v>
      </c>
      <c r="G311" s="114">
        <f>'Inf Mort Table Data'!F28</f>
        <v>15.9</v>
      </c>
      <c r="H311" s="114">
        <f>'Inf Mort Table Data'!G28</f>
        <v>4.4382414515003497</v>
      </c>
      <c r="I311" s="114">
        <f>'Inf Mort Table Data'!H28</f>
        <v>4.1476349501965206</v>
      </c>
      <c r="J311" s="53" t="str">
        <f>'Inf Mort Table Data'!I28</f>
        <v>Comparable</v>
      </c>
    </row>
    <row r="312" spans="1:10" ht="15" x14ac:dyDescent="0.25">
      <c r="A312" s="12" t="s">
        <v>107</v>
      </c>
      <c r="B312" s="56" t="s">
        <v>99</v>
      </c>
      <c r="C312" s="114">
        <f>'Inf Mort Table Data'!B29</f>
        <v>25.9</v>
      </c>
      <c r="D312" s="114">
        <f>'Inf Mort Table Data'!C29</f>
        <v>4.3780320830304804</v>
      </c>
      <c r="E312" s="114">
        <f>'Inf Mort Table Data'!D29</f>
        <v>3.8610724521833544</v>
      </c>
      <c r="F312" s="114">
        <f>'Inf Mort Table Data'!E29</f>
        <v>4.9453920852842392</v>
      </c>
      <c r="G312" s="114">
        <f>'Inf Mort Table Data'!F29</f>
        <v>25.9</v>
      </c>
      <c r="H312" s="114">
        <f>'Inf Mort Table Data'!G29</f>
        <v>4.3780320830304804</v>
      </c>
      <c r="I312" s="114">
        <f>'Inf Mort Table Data'!H29</f>
        <v>4.1476349501965206</v>
      </c>
      <c r="J312" s="53" t="str">
        <f>'Inf Mort Table Data'!I29</f>
        <v>Comparable</v>
      </c>
    </row>
    <row r="313" spans="1:10" ht="15" x14ac:dyDescent="0.25">
      <c r="A313" s="12" t="s">
        <v>107</v>
      </c>
      <c r="B313" s="56" t="s">
        <v>100</v>
      </c>
      <c r="C313" s="114">
        <f>'Inf Mort Table Data'!B30</f>
        <v>26.2</v>
      </c>
      <c r="D313" s="114">
        <f>'Inf Mort Table Data'!C30</f>
        <v>3.9200430905500001</v>
      </c>
      <c r="E313" s="114">
        <f>'Inf Mort Table Data'!D30</f>
        <v>3.4597376930063479</v>
      </c>
      <c r="F313" s="114">
        <f>'Inf Mort Table Data'!E30</f>
        <v>4.424954492950576</v>
      </c>
      <c r="G313" s="114">
        <f>'Inf Mort Table Data'!F30</f>
        <v>26.2</v>
      </c>
      <c r="H313" s="114">
        <f>'Inf Mort Table Data'!G30</f>
        <v>3.9200430905500001</v>
      </c>
      <c r="I313" s="114">
        <f>'Inf Mort Table Data'!H30</f>
        <v>4.1476349501965206</v>
      </c>
      <c r="J313" s="53" t="str">
        <f>'Inf Mort Table Data'!I30</f>
        <v>Comparable</v>
      </c>
    </row>
    <row r="314" spans="1:10" ht="15" x14ac:dyDescent="0.25">
      <c r="A314" s="12" t="s">
        <v>107</v>
      </c>
      <c r="B314" s="56" t="s">
        <v>13</v>
      </c>
      <c r="C314" s="114" t="str">
        <f>'Inf Mort Table Data'!B31</f>
        <v>-</v>
      </c>
      <c r="D314" s="114">
        <f>'Inf Mort Table Data'!C31</f>
        <v>4.1476349501965206</v>
      </c>
      <c r="E314" s="114" t="str">
        <f>'Inf Mort Table Data'!D31</f>
        <v>-</v>
      </c>
      <c r="F314" s="114" t="str">
        <f>'Inf Mort Table Data'!E31</f>
        <v>-</v>
      </c>
      <c r="G314" s="114" t="str">
        <f>'Inf Mort Table Data'!F31</f>
        <v>-</v>
      </c>
      <c r="H314" s="114" t="str">
        <f>'Inf Mort Table Data'!G31</f>
        <v>-</v>
      </c>
      <c r="I314" s="114">
        <f>'Inf Mort Table Data'!H31</f>
        <v>4.1476349501965206</v>
      </c>
      <c r="J314" s="53" t="str">
        <f>'Inf Mort Table Data'!I31</f>
        <v>-</v>
      </c>
    </row>
    <row r="315" spans="1:10" x14ac:dyDescent="0.15">
      <c r="A315" s="12"/>
      <c r="B315" s="12"/>
      <c r="C315" s="114"/>
      <c r="D315" s="114"/>
      <c r="E315" s="114"/>
      <c r="F315" s="114"/>
      <c r="G315" s="114"/>
      <c r="H315" s="114"/>
      <c r="I315" s="114"/>
      <c r="J315" s="12"/>
    </row>
    <row r="316" spans="1:10" ht="15" x14ac:dyDescent="0.25">
      <c r="A316" s="48" t="s">
        <v>108</v>
      </c>
      <c r="B316" s="52" t="s">
        <v>59</v>
      </c>
      <c r="C316" s="68">
        <f>'Child Mort Table Data'!B2</f>
        <v>4.666666666666667</v>
      </c>
      <c r="D316" s="68">
        <f>'Child Mort Table Data'!C2</f>
        <v>34.258307639602606</v>
      </c>
      <c r="E316" s="68">
        <f>'Child Mort Table Data'!D2</f>
        <v>18.729506190965594</v>
      </c>
      <c r="F316" s="68">
        <f>'Child Mort Table Data'!E2</f>
        <v>57.480546175304646</v>
      </c>
      <c r="G316" s="68">
        <f>'Child Mort Table Data'!F2</f>
        <v>45.333333333333336</v>
      </c>
      <c r="H316" s="68">
        <f>'Child Mort Table Data'!G2</f>
        <v>32.35807060245493</v>
      </c>
      <c r="I316" s="68">
        <f>'Child Mort Table Data'!H2</f>
        <v>31.522282974899589</v>
      </c>
      <c r="J316" s="67" t="str">
        <f>'Child Mort Table Data'!I2</f>
        <v>Comparable</v>
      </c>
    </row>
    <row r="317" spans="1:10" ht="15" x14ac:dyDescent="0.25">
      <c r="A317" s="48" t="s">
        <v>108</v>
      </c>
      <c r="B317" s="52" t="s">
        <v>60</v>
      </c>
      <c r="C317" s="68">
        <f>'Child Mort Table Data'!B3</f>
        <v>6.666666666666667</v>
      </c>
      <c r="D317" s="68">
        <f>'Child Mort Table Data'!C3</f>
        <v>28.157116711248769</v>
      </c>
      <c r="E317" s="68">
        <f>'Child Mort Table Data'!D3</f>
        <v>17.19977474306631</v>
      </c>
      <c r="F317" s="68">
        <f>'Child Mort Table Data'!E3</f>
        <v>43.485851048852602</v>
      </c>
      <c r="G317" s="68">
        <f>'Child Mort Table Data'!F3</f>
        <v>45.333333333333336</v>
      </c>
      <c r="H317" s="68">
        <f>'Child Mort Table Data'!G3</f>
        <v>32.35807060245493</v>
      </c>
      <c r="I317" s="68">
        <f>'Child Mort Table Data'!H3</f>
        <v>31.522282974899589</v>
      </c>
      <c r="J317" s="67" t="str">
        <f>'Child Mort Table Data'!I3</f>
        <v>Comparable</v>
      </c>
    </row>
    <row r="318" spans="1:10" ht="15" x14ac:dyDescent="0.25">
      <c r="A318" s="48" t="s">
        <v>108</v>
      </c>
      <c r="B318" s="52" t="s">
        <v>61</v>
      </c>
      <c r="C318" s="68">
        <f>'Child Mort Table Data'!B4</f>
        <v>5.333333333333333</v>
      </c>
      <c r="D318" s="68">
        <f>'Child Mort Table Data'!C4</f>
        <v>24.468198987628266</v>
      </c>
      <c r="E318" s="68">
        <f>'Child Mort Table Data'!D4</f>
        <v>13.985104983866282</v>
      </c>
      <c r="F318" s="68">
        <f>'Child Mort Table Data'!E4</f>
        <v>39.73482589347158</v>
      </c>
      <c r="G318" s="68">
        <f>'Child Mort Table Data'!F4</f>
        <v>45.333333333333336</v>
      </c>
      <c r="H318" s="68">
        <f>'Child Mort Table Data'!G4</f>
        <v>32.35807060245493</v>
      </c>
      <c r="I318" s="68">
        <f>'Child Mort Table Data'!H4</f>
        <v>31.522282974899589</v>
      </c>
      <c r="J318" s="67" t="str">
        <f>'Child Mort Table Data'!I4</f>
        <v>Comparable</v>
      </c>
    </row>
    <row r="319" spans="1:10" ht="15" x14ac:dyDescent="0.25">
      <c r="A319" s="48" t="s">
        <v>108</v>
      </c>
      <c r="B319" s="52" t="s">
        <v>62</v>
      </c>
      <c r="C319" s="68">
        <f>'Child Mort Table Data'!B5</f>
        <v>7.333333333333333</v>
      </c>
      <c r="D319" s="68">
        <f>'Child Mort Table Data'!C5</f>
        <v>37.85988401108262</v>
      </c>
      <c r="E319" s="68">
        <f>'Child Mort Table Data'!D5</f>
        <v>23.726100948218004</v>
      </c>
      <c r="F319" s="68">
        <f>'Child Mort Table Data'!E5</f>
        <v>57.319864392779088</v>
      </c>
      <c r="G319" s="68">
        <f>'Child Mort Table Data'!F5</f>
        <v>45.333333333333336</v>
      </c>
      <c r="H319" s="68">
        <f>'Child Mort Table Data'!G5</f>
        <v>32.35807060245493</v>
      </c>
      <c r="I319" s="68">
        <f>'Child Mort Table Data'!H5</f>
        <v>31.522282974899589</v>
      </c>
      <c r="J319" s="67" t="str">
        <f>'Child Mort Table Data'!I5</f>
        <v>Comparable</v>
      </c>
    </row>
    <row r="320" spans="1:10" ht="15" x14ac:dyDescent="0.25">
      <c r="A320" s="48" t="s">
        <v>108</v>
      </c>
      <c r="B320" s="52" t="s">
        <v>63</v>
      </c>
      <c r="C320" s="68">
        <f>'Child Mort Table Data'!B6</f>
        <v>10</v>
      </c>
      <c r="D320" s="68">
        <f>'Child Mort Table Data'!C6</f>
        <v>30.998460409799648</v>
      </c>
      <c r="E320" s="68">
        <f>'Child Mort Table Data'!D6</f>
        <v>20.914661238491821</v>
      </c>
      <c r="F320" s="68">
        <f>'Child Mort Table Data'!E6</f>
        <v>44.252368799016317</v>
      </c>
      <c r="G320" s="68">
        <f>'Child Mort Table Data'!F6</f>
        <v>45.333333333333336</v>
      </c>
      <c r="H320" s="68">
        <f>'Child Mort Table Data'!G6</f>
        <v>32.35807060245493</v>
      </c>
      <c r="I320" s="68">
        <f>'Child Mort Table Data'!H6</f>
        <v>31.522282974899589</v>
      </c>
      <c r="J320" s="67" t="str">
        <f>'Child Mort Table Data'!I6</f>
        <v>Comparable</v>
      </c>
    </row>
    <row r="321" spans="1:10" ht="15" x14ac:dyDescent="0.25">
      <c r="A321" s="48" t="s">
        <v>108</v>
      </c>
      <c r="B321" s="52" t="s">
        <v>64</v>
      </c>
      <c r="C321" s="68">
        <f>'Child Mort Table Data'!B7</f>
        <v>11.333333333333334</v>
      </c>
      <c r="D321" s="68">
        <f>'Child Mort Table Data'!C7</f>
        <v>38.582873743219629</v>
      </c>
      <c r="E321" s="68">
        <f>'Child Mort Table Data'!D7</f>
        <v>26.719774857583804</v>
      </c>
      <c r="F321" s="68">
        <f>'Child Mort Table Data'!E7</f>
        <v>53.916161684936796</v>
      </c>
      <c r="G321" s="68">
        <f>'Child Mort Table Data'!F7</f>
        <v>45.333333333333336</v>
      </c>
      <c r="H321" s="68">
        <f>'Child Mort Table Data'!G7</f>
        <v>32.35807060245493</v>
      </c>
      <c r="I321" s="68">
        <f>'Child Mort Table Data'!H7</f>
        <v>31.522282974899589</v>
      </c>
      <c r="J321" s="67" t="str">
        <f>'Child Mort Table Data'!I7</f>
        <v>Comparable</v>
      </c>
    </row>
    <row r="322" spans="1:10" ht="15" x14ac:dyDescent="0.25">
      <c r="A322" s="48" t="s">
        <v>108</v>
      </c>
      <c r="B322" s="52" t="s">
        <v>91</v>
      </c>
      <c r="C322" s="68">
        <f>'Child Mort Table Data'!B8</f>
        <v>7.666666666666667</v>
      </c>
      <c r="D322" s="68">
        <f>'Child Mort Table Data'!C8</f>
        <v>30.102347983142685</v>
      </c>
      <c r="E322" s="68">
        <f>'Child Mort Table Data'!D8</f>
        <v>19.08227102583567</v>
      </c>
      <c r="F322" s="68">
        <f>'Child Mort Table Data'!E8</f>
        <v>45.167918749836403</v>
      </c>
      <c r="G322" s="68">
        <f>'Child Mort Table Data'!F8</f>
        <v>7.666666666666667</v>
      </c>
      <c r="H322" s="68">
        <f>'Child Mort Table Data'!G8</f>
        <v>30.102347983142685</v>
      </c>
      <c r="I322" s="68">
        <f>'Child Mort Table Data'!H8</f>
        <v>31.522282974899589</v>
      </c>
      <c r="J322" s="67" t="str">
        <f>'Child Mort Table Data'!I8</f>
        <v>Comparable</v>
      </c>
    </row>
    <row r="323" spans="1:10" ht="15" x14ac:dyDescent="0.25">
      <c r="A323" s="48" t="s">
        <v>108</v>
      </c>
      <c r="B323" s="52" t="s">
        <v>66</v>
      </c>
      <c r="C323" s="68">
        <f>'Child Mort Table Data'!B9</f>
        <v>4.666666666666667</v>
      </c>
      <c r="D323" s="68">
        <f>'Child Mort Table Data'!C9</f>
        <v>37.099851600593603</v>
      </c>
      <c r="E323" s="68">
        <f>'Child Mort Table Data'!D9</f>
        <v>20.283018867924529</v>
      </c>
      <c r="F323" s="68">
        <f>'Child Mort Table Data'!E9</f>
        <v>62.248251006995964</v>
      </c>
      <c r="G323" s="68">
        <f>'Child Mort Table Data'!F9</f>
        <v>23</v>
      </c>
      <c r="H323" s="68">
        <f>'Child Mort Table Data'!G9</f>
        <v>30.765938093581958</v>
      </c>
      <c r="I323" s="68">
        <f>'Child Mort Table Data'!H9</f>
        <v>31.522282974899589</v>
      </c>
      <c r="J323" s="67" t="str">
        <f>'Child Mort Table Data'!I9</f>
        <v>Comparable</v>
      </c>
    </row>
    <row r="324" spans="1:10" ht="15" x14ac:dyDescent="0.25">
      <c r="A324" s="48" t="s">
        <v>108</v>
      </c>
      <c r="B324" s="52" t="s">
        <v>67</v>
      </c>
      <c r="C324" s="68">
        <f>'Child Mort Table Data'!B10</f>
        <v>7</v>
      </c>
      <c r="D324" s="68">
        <f>'Child Mort Table Data'!C10</f>
        <v>28.164102839209797</v>
      </c>
      <c r="E324" s="68">
        <f>'Child Mort Table Data'!D10</f>
        <v>17.433579657470865</v>
      </c>
      <c r="F324" s="68">
        <f>'Child Mort Table Data'!E10</f>
        <v>43.052184059117792</v>
      </c>
      <c r="G324" s="68">
        <f>'Child Mort Table Data'!F10</f>
        <v>23</v>
      </c>
      <c r="H324" s="68">
        <f>'Child Mort Table Data'!G10</f>
        <v>30.765938093581958</v>
      </c>
      <c r="I324" s="68">
        <f>'Child Mort Table Data'!H10</f>
        <v>31.522282974899589</v>
      </c>
      <c r="J324" s="67" t="str">
        <f>'Child Mort Table Data'!I10</f>
        <v>Comparable</v>
      </c>
    </row>
    <row r="325" spans="1:10" ht="15" x14ac:dyDescent="0.25">
      <c r="A325" s="48" t="s">
        <v>108</v>
      </c>
      <c r="B325" s="52" t="s">
        <v>68</v>
      </c>
      <c r="C325" s="68">
        <f>'Child Mort Table Data'!B11</f>
        <v>11.333333333333334</v>
      </c>
      <c r="D325" s="68">
        <f>'Child Mort Table Data'!C11</f>
        <v>30.363920517972762</v>
      </c>
      <c r="E325" s="68">
        <f>'Child Mort Table Data'!D11</f>
        <v>21.027908015181961</v>
      </c>
      <c r="F325" s="68">
        <f>'Child Mort Table Data'!E11</f>
        <v>42.430899754409467</v>
      </c>
      <c r="G325" s="68">
        <f>'Child Mort Table Data'!F11</f>
        <v>23</v>
      </c>
      <c r="H325" s="68">
        <f>'Child Mort Table Data'!G11</f>
        <v>30.765938093581958</v>
      </c>
      <c r="I325" s="68">
        <f>'Child Mort Table Data'!H11</f>
        <v>31.522282974899589</v>
      </c>
      <c r="J325" s="67" t="str">
        <f>'Child Mort Table Data'!I11</f>
        <v>Comparable</v>
      </c>
    </row>
    <row r="326" spans="1:10" ht="15" x14ac:dyDescent="0.25">
      <c r="A326" s="48" t="s">
        <v>108</v>
      </c>
      <c r="B326" s="52" t="s">
        <v>69</v>
      </c>
      <c r="C326" s="68">
        <f>'Child Mort Table Data'!B12</f>
        <v>13.333333333333334</v>
      </c>
      <c r="D326" s="68">
        <f>'Child Mort Table Data'!C12</f>
        <v>28.413530523235163</v>
      </c>
      <c r="E326" s="68">
        <f>'Child Mort Table Data'!D12</f>
        <v>20.299336544062282</v>
      </c>
      <c r="F326" s="68">
        <f>'Child Mort Table Data'!E12</f>
        <v>38.691414851752405</v>
      </c>
      <c r="G326" s="68">
        <f>'Child Mort Table Data'!F12</f>
        <v>30.333333333333332</v>
      </c>
      <c r="H326" s="68">
        <f>'Child Mort Table Data'!G12</f>
        <v>29.207763487727924</v>
      </c>
      <c r="I326" s="68">
        <f>'Child Mort Table Data'!H12</f>
        <v>31.522282974899589</v>
      </c>
      <c r="J326" s="67" t="str">
        <f>'Child Mort Table Data'!I12</f>
        <v>Comparable</v>
      </c>
    </row>
    <row r="327" spans="1:10" ht="15" x14ac:dyDescent="0.25">
      <c r="A327" s="48" t="s">
        <v>108</v>
      </c>
      <c r="B327" s="52" t="s">
        <v>92</v>
      </c>
      <c r="C327" s="68">
        <f>'Child Mort Table Data'!B13</f>
        <v>10.333333333333334</v>
      </c>
      <c r="D327" s="68">
        <f>'Child Mort Table Data'!C13</f>
        <v>36.987984870721029</v>
      </c>
      <c r="E327" s="68">
        <f>'Child Mort Table Data'!D13</f>
        <v>25.131545978451516</v>
      </c>
      <c r="F327" s="68">
        <f>'Child Mort Table Data'!E13</f>
        <v>52.501461621982799</v>
      </c>
      <c r="G327" s="68">
        <f>'Child Mort Table Data'!F13</f>
        <v>30.333333333333332</v>
      </c>
      <c r="H327" s="68">
        <f>'Child Mort Table Data'!G13</f>
        <v>29.207763487727924</v>
      </c>
      <c r="I327" s="68">
        <f>'Child Mort Table Data'!H13</f>
        <v>31.522282974899589</v>
      </c>
      <c r="J327" s="67" t="str">
        <f>'Child Mort Table Data'!I13</f>
        <v>Comparable</v>
      </c>
    </row>
    <row r="328" spans="1:10" ht="15" x14ac:dyDescent="0.25">
      <c r="A328" s="48" t="s">
        <v>108</v>
      </c>
      <c r="B328" s="52" t="s">
        <v>71</v>
      </c>
      <c r="C328" s="68">
        <f>'Child Mort Table Data'!B14</f>
        <v>6.666666666666667</v>
      </c>
      <c r="D328" s="68">
        <f>'Child Mort Table Data'!C14</f>
        <v>22.995906728602311</v>
      </c>
      <c r="E328" s="68">
        <f>'Child Mort Table Data'!D14</f>
        <v>14.047049625166721</v>
      </c>
      <c r="F328" s="68">
        <f>'Child Mort Table Data'!E14</f>
        <v>35.514878351653408</v>
      </c>
      <c r="G328" s="68">
        <f>'Child Mort Table Data'!F14</f>
        <v>30.333333333333332</v>
      </c>
      <c r="H328" s="68">
        <f>'Child Mort Table Data'!G14</f>
        <v>29.207763487727924</v>
      </c>
      <c r="I328" s="68">
        <f>'Child Mort Table Data'!H14</f>
        <v>31.522282974899589</v>
      </c>
      <c r="J328" s="67" t="str">
        <f>'Child Mort Table Data'!I14</f>
        <v>Comparable</v>
      </c>
    </row>
    <row r="329" spans="1:10" ht="15" x14ac:dyDescent="0.25">
      <c r="A329" s="48" t="s">
        <v>108</v>
      </c>
      <c r="B329" s="52" t="s">
        <v>72</v>
      </c>
      <c r="C329" s="68">
        <f>'Child Mort Table Data'!B15</f>
        <v>7.333333333333333</v>
      </c>
      <c r="D329" s="68">
        <f>'Child Mort Table Data'!C15</f>
        <v>27.100938677966941</v>
      </c>
      <c r="E329" s="68">
        <f>'Child Mort Table Data'!D15</f>
        <v>16.983665525142282</v>
      </c>
      <c r="F329" s="68">
        <f>'Child Mort Table Data'!E15</f>
        <v>41.030821158441945</v>
      </c>
      <c r="G329" s="68">
        <f>'Child Mort Table Data'!F15</f>
        <v>38</v>
      </c>
      <c r="H329" s="68">
        <f>'Child Mort Table Data'!G15</f>
        <v>38.206954335986595</v>
      </c>
      <c r="I329" s="68">
        <f>'Child Mort Table Data'!H15</f>
        <v>31.522282974899589</v>
      </c>
      <c r="J329" s="67" t="str">
        <f>'Child Mort Table Data'!I15</f>
        <v>Comparable</v>
      </c>
    </row>
    <row r="330" spans="1:10" ht="15" x14ac:dyDescent="0.25">
      <c r="A330" s="48" t="s">
        <v>108</v>
      </c>
      <c r="B330" s="52" t="s">
        <v>73</v>
      </c>
      <c r="C330" s="68">
        <f>'Child Mort Table Data'!B16</f>
        <v>30.666666666666668</v>
      </c>
      <c r="D330" s="68">
        <f>'Child Mort Table Data'!C16</f>
        <v>42.357859454780687</v>
      </c>
      <c r="E330" s="68">
        <f>'Child Mort Table Data'!D16</f>
        <v>34.146420070258799</v>
      </c>
      <c r="F330" s="68">
        <f>'Child Mort Table Data'!E16</f>
        <v>51.948231329161999</v>
      </c>
      <c r="G330" s="68">
        <f>'Child Mort Table Data'!F16</f>
        <v>38</v>
      </c>
      <c r="H330" s="68">
        <f>'Child Mort Table Data'!G16</f>
        <v>38.206954335986595</v>
      </c>
      <c r="I330" s="68">
        <f>'Child Mort Table Data'!H16</f>
        <v>31.522282974899589</v>
      </c>
      <c r="J330" s="67" t="str">
        <f>'Child Mort Table Data'!I16</f>
        <v>Higher</v>
      </c>
    </row>
    <row r="331" spans="1:10" ht="15" x14ac:dyDescent="0.25">
      <c r="A331" s="48" t="s">
        <v>108</v>
      </c>
      <c r="B331" s="52" t="s">
        <v>74</v>
      </c>
      <c r="C331" s="68">
        <f>'Child Mort Table Data'!B17</f>
        <v>16</v>
      </c>
      <c r="D331" s="68">
        <f>'Child Mort Table Data'!C17</f>
        <v>31.989976474038134</v>
      </c>
      <c r="E331" s="68">
        <f>'Child Mort Table Data'!D17</f>
        <v>23.586609529014243</v>
      </c>
      <c r="F331" s="68">
        <f>'Child Mort Table Data'!E17</f>
        <v>42.414043599672105</v>
      </c>
      <c r="G331" s="68">
        <f>'Child Mort Table Data'!F17</f>
        <v>19.666666666666668</v>
      </c>
      <c r="H331" s="68">
        <f>'Child Mort Table Data'!G17</f>
        <v>31.468009301730206</v>
      </c>
      <c r="I331" s="68">
        <f>'Child Mort Table Data'!H17</f>
        <v>31.522282974899589</v>
      </c>
      <c r="J331" s="67" t="str">
        <f>'Child Mort Table Data'!I17</f>
        <v>Comparable</v>
      </c>
    </row>
    <row r="332" spans="1:10" ht="15" x14ac:dyDescent="0.25">
      <c r="A332" s="48" t="s">
        <v>108</v>
      </c>
      <c r="B332" s="52" t="s">
        <v>93</v>
      </c>
      <c r="C332" s="68">
        <f>'Child Mort Table Data'!B18</f>
        <v>3.6666666666666665</v>
      </c>
      <c r="D332" s="68">
        <f>'Child Mort Table Data'!C18</f>
        <v>29.376418747496331</v>
      </c>
      <c r="E332" s="68">
        <f>'Child Mort Table Data'!D18</f>
        <v>14.664174122045665</v>
      </c>
      <c r="F332" s="68">
        <f>'Child Mort Table Data'!E18</f>
        <v>52.562424889838425</v>
      </c>
      <c r="G332" s="68">
        <f>'Child Mort Table Data'!F18</f>
        <v>19.666666666666668</v>
      </c>
      <c r="H332" s="68">
        <f>'Child Mort Table Data'!G18</f>
        <v>31.468009301730206</v>
      </c>
      <c r="I332" s="68">
        <f>'Child Mort Table Data'!H18</f>
        <v>31.522282974899589</v>
      </c>
      <c r="J332" s="67" t="str">
        <f>'Child Mort Table Data'!I18</f>
        <v>Comparable</v>
      </c>
    </row>
    <row r="333" spans="1:10" ht="15" x14ac:dyDescent="0.25">
      <c r="A333" s="48" t="s">
        <v>108</v>
      </c>
      <c r="B333" s="52" t="s">
        <v>14</v>
      </c>
      <c r="C333" s="68">
        <f>'Child Mort Table Data'!B19</f>
        <v>9.3333333333333339</v>
      </c>
      <c r="D333" s="68">
        <f>'Child Mort Table Data'!C19</f>
        <v>23.913841844098833</v>
      </c>
      <c r="E333" s="68">
        <f>'Child Mort Table Data'!D19</f>
        <v>15.890747905403675</v>
      </c>
      <c r="F333" s="68">
        <f>'Child Mort Table Data'!E19</f>
        <v>34.562333990963985</v>
      </c>
      <c r="G333" s="68">
        <f>'Child Mort Table Data'!F19</f>
        <v>34.666666666666664</v>
      </c>
      <c r="H333" s="68">
        <f>'Child Mort Table Data'!G19</f>
        <v>27.932885869988532</v>
      </c>
      <c r="I333" s="68">
        <f>'Child Mort Table Data'!H19</f>
        <v>31.522282974899589</v>
      </c>
      <c r="J333" s="67" t="str">
        <f>'Child Mort Table Data'!I19</f>
        <v>Comparable</v>
      </c>
    </row>
    <row r="334" spans="1:10" ht="15" x14ac:dyDescent="0.25">
      <c r="A334" s="48" t="s">
        <v>108</v>
      </c>
      <c r="B334" s="52" t="s">
        <v>76</v>
      </c>
      <c r="C334" s="68">
        <f>'Child Mort Table Data'!B20</f>
        <v>5.333333333333333</v>
      </c>
      <c r="D334" s="68">
        <f>'Child Mort Table Data'!C20</f>
        <v>37.926375423708727</v>
      </c>
      <c r="E334" s="68">
        <f>'Child Mort Table Data'!D20</f>
        <v>21.677293953113519</v>
      </c>
      <c r="F334" s="68">
        <f>'Child Mort Table Data'!E20</f>
        <v>61.590063289638991</v>
      </c>
      <c r="G334" s="68">
        <f>'Child Mort Table Data'!F20</f>
        <v>34.666666666666664</v>
      </c>
      <c r="H334" s="68">
        <f>'Child Mort Table Data'!G20</f>
        <v>27.932885869988532</v>
      </c>
      <c r="I334" s="68">
        <f>'Child Mort Table Data'!H20</f>
        <v>31.522282974899589</v>
      </c>
      <c r="J334" s="67" t="str">
        <f>'Child Mort Table Data'!I20</f>
        <v>Comparable</v>
      </c>
    </row>
    <row r="335" spans="1:10" ht="15" x14ac:dyDescent="0.25">
      <c r="A335" s="48" t="s">
        <v>108</v>
      </c>
      <c r="B335" s="52" t="s">
        <v>77</v>
      </c>
      <c r="C335" s="68">
        <f>'Child Mort Table Data'!B21</f>
        <v>8</v>
      </c>
      <c r="D335" s="68">
        <f>'Child Mort Table Data'!C21</f>
        <v>41.100816878735465</v>
      </c>
      <c r="E335" s="68">
        <f>'Child Mort Table Data'!D21</f>
        <v>26.333635881013137</v>
      </c>
      <c r="F335" s="68">
        <f>'Child Mort Table Data'!E21</f>
        <v>61.154590447485148</v>
      </c>
      <c r="G335" s="68">
        <f>'Child Mort Table Data'!F21</f>
        <v>34.666666666666664</v>
      </c>
      <c r="H335" s="68">
        <f>'Child Mort Table Data'!G21</f>
        <v>27.932885869988532</v>
      </c>
      <c r="I335" s="68">
        <f>'Child Mort Table Data'!H21</f>
        <v>31.522282974899589</v>
      </c>
      <c r="J335" s="67" t="str">
        <f>'Child Mort Table Data'!I21</f>
        <v>Comparable</v>
      </c>
    </row>
    <row r="336" spans="1:10" ht="15" x14ac:dyDescent="0.25">
      <c r="A336" s="48" t="s">
        <v>108</v>
      </c>
      <c r="B336" s="52" t="s">
        <v>15</v>
      </c>
      <c r="C336" s="68">
        <f>'Child Mort Table Data'!B22</f>
        <v>4.666666666666667</v>
      </c>
      <c r="D336" s="68">
        <f>'Child Mort Table Data'!C22</f>
        <v>25.467510732736667</v>
      </c>
      <c r="E336" s="68">
        <f>'Child Mort Table Data'!D22</f>
        <v>13.923451939169032</v>
      </c>
      <c r="F336" s="68">
        <f>'Child Mort Table Data'!E22</f>
        <v>42.73084479371316</v>
      </c>
      <c r="G336" s="68">
        <f>'Child Mort Table Data'!F22</f>
        <v>34.666666666666664</v>
      </c>
      <c r="H336" s="68">
        <f>'Child Mort Table Data'!G22</f>
        <v>27.932885869988532</v>
      </c>
      <c r="I336" s="68">
        <f>'Child Mort Table Data'!H22</f>
        <v>31.522282974899589</v>
      </c>
      <c r="J336" s="67" t="str">
        <f>'Child Mort Table Data'!I22</f>
        <v>Comparable</v>
      </c>
    </row>
    <row r="337" spans="1:10" ht="15" x14ac:dyDescent="0.25">
      <c r="A337" s="48" t="s">
        <v>108</v>
      </c>
      <c r="B337" s="52" t="s">
        <v>78</v>
      </c>
      <c r="C337" s="68">
        <f>'Child Mort Table Data'!B23</f>
        <v>7.333333333333333</v>
      </c>
      <c r="D337" s="68">
        <f>'Child Mort Table Data'!C23</f>
        <v>22.070183182520417</v>
      </c>
      <c r="E337" s="68">
        <f>'Child Mort Table Data'!D23</f>
        <v>13.830982524427681</v>
      </c>
      <c r="F337" s="68">
        <f>'Child Mort Table Data'!E23</f>
        <v>33.414257338335908</v>
      </c>
      <c r="G337" s="68">
        <f>'Child Mort Table Data'!F23</f>
        <v>34.666666666666664</v>
      </c>
      <c r="H337" s="68">
        <f>'Child Mort Table Data'!G23</f>
        <v>27.932885869988532</v>
      </c>
      <c r="I337" s="68">
        <f>'Child Mort Table Data'!H23</f>
        <v>31.522282974899589</v>
      </c>
      <c r="J337" s="67" t="str">
        <f>'Child Mort Table Data'!I23</f>
        <v>Comparable</v>
      </c>
    </row>
    <row r="338" spans="1:10" ht="15" x14ac:dyDescent="0.25">
      <c r="A338" s="48" t="s">
        <v>108</v>
      </c>
      <c r="B338" s="52" t="s">
        <v>94</v>
      </c>
      <c r="C338" s="68">
        <f>'Child Mort Table Data'!B24</f>
        <v>45.333333333333336</v>
      </c>
      <c r="D338" s="68">
        <f>'Child Mort Table Data'!C24</f>
        <v>32.35807060245493</v>
      </c>
      <c r="E338" s="68">
        <f>'Child Mort Table Data'!D24</f>
        <v>27.148199623648615</v>
      </c>
      <c r="F338" s="68">
        <f>'Child Mort Table Data'!E24</f>
        <v>38.282836143253583</v>
      </c>
      <c r="G338" s="68">
        <f>'Child Mort Table Data'!F24</f>
        <v>45.333333333333336</v>
      </c>
      <c r="H338" s="68">
        <f>'Child Mort Table Data'!G24</f>
        <v>32.35807060245493</v>
      </c>
      <c r="I338" s="68">
        <f>'Child Mort Table Data'!H24</f>
        <v>31.522282974899589</v>
      </c>
      <c r="J338" s="67" t="str">
        <f>'Child Mort Table Data'!I24</f>
        <v>Comparable</v>
      </c>
    </row>
    <row r="339" spans="1:10" ht="15" x14ac:dyDescent="0.25">
      <c r="A339" s="48" t="s">
        <v>108</v>
      </c>
      <c r="B339" s="52" t="s">
        <v>95</v>
      </c>
      <c r="C339" s="68">
        <f>'Child Mort Table Data'!B25</f>
        <v>23</v>
      </c>
      <c r="D339" s="68">
        <f>'Child Mort Table Data'!C25</f>
        <v>30.765938093581958</v>
      </c>
      <c r="E339" s="68">
        <f>'Child Mort Table Data'!D25</f>
        <v>23.937683369449868</v>
      </c>
      <c r="F339" s="68">
        <f>'Child Mort Table Data'!E25</f>
        <v>38.936301131651462</v>
      </c>
      <c r="G339" s="68">
        <f>'Child Mort Table Data'!F25</f>
        <v>23</v>
      </c>
      <c r="H339" s="68">
        <f>'Child Mort Table Data'!G25</f>
        <v>30.765938093581958</v>
      </c>
      <c r="I339" s="68">
        <f>'Child Mort Table Data'!H25</f>
        <v>31.522282974899589</v>
      </c>
      <c r="J339" s="67" t="str">
        <f>'Child Mort Table Data'!I25</f>
        <v>Comparable</v>
      </c>
    </row>
    <row r="340" spans="1:10" ht="15" x14ac:dyDescent="0.25">
      <c r="A340" s="48" t="s">
        <v>108</v>
      </c>
      <c r="B340" s="52" t="s">
        <v>96</v>
      </c>
      <c r="C340" s="68">
        <f>'Child Mort Table Data'!B26</f>
        <v>7.666666666666667</v>
      </c>
      <c r="D340" s="68">
        <f>'Child Mort Table Data'!C26</f>
        <v>30.102347983142685</v>
      </c>
      <c r="E340" s="68">
        <f>'Child Mort Table Data'!D26</f>
        <v>19.08227102583567</v>
      </c>
      <c r="F340" s="68">
        <f>'Child Mort Table Data'!E26</f>
        <v>45.167918749836403</v>
      </c>
      <c r="G340" s="68">
        <f>'Child Mort Table Data'!F26</f>
        <v>7.666666666666667</v>
      </c>
      <c r="H340" s="68">
        <f>'Child Mort Table Data'!G26</f>
        <v>30.102347983142685</v>
      </c>
      <c r="I340" s="68">
        <f>'Child Mort Table Data'!H26</f>
        <v>31.522282974899589</v>
      </c>
      <c r="J340" s="67" t="str">
        <f>'Child Mort Table Data'!I26</f>
        <v>Comparable</v>
      </c>
    </row>
    <row r="341" spans="1:10" ht="15" x14ac:dyDescent="0.25">
      <c r="A341" s="48" t="s">
        <v>108</v>
      </c>
      <c r="B341" s="52" t="s">
        <v>97</v>
      </c>
      <c r="C341" s="68">
        <f>'Child Mort Table Data'!B27</f>
        <v>30.333333333333332</v>
      </c>
      <c r="D341" s="68">
        <f>'Child Mort Table Data'!C27</f>
        <v>29.207763487727924</v>
      </c>
      <c r="E341" s="68">
        <f>'Child Mort Table Data'!D27</f>
        <v>23.516422145262084</v>
      </c>
      <c r="F341" s="68">
        <f>'Child Mort Table Data'!E27</f>
        <v>35.860714274251265</v>
      </c>
      <c r="G341" s="68">
        <f>'Child Mort Table Data'!F27</f>
        <v>30.333333333333332</v>
      </c>
      <c r="H341" s="68">
        <f>'Child Mort Table Data'!G27</f>
        <v>29.207763487727924</v>
      </c>
      <c r="I341" s="68">
        <f>'Child Mort Table Data'!H27</f>
        <v>31.522282974899589</v>
      </c>
      <c r="J341" s="67" t="str">
        <f>'Child Mort Table Data'!I27</f>
        <v>Comparable</v>
      </c>
    </row>
    <row r="342" spans="1:10" ht="15" x14ac:dyDescent="0.25">
      <c r="A342" s="48" t="s">
        <v>108</v>
      </c>
      <c r="B342" s="52" t="s">
        <v>98</v>
      </c>
      <c r="C342" s="68">
        <f>'Child Mort Table Data'!B28</f>
        <v>19.666666666666668</v>
      </c>
      <c r="D342" s="68">
        <f>'Child Mort Table Data'!C28</f>
        <v>31.468009301730206</v>
      </c>
      <c r="E342" s="68">
        <f>'Child Mort Table Data'!D28</f>
        <v>23.955155419964584</v>
      </c>
      <c r="F342" s="68">
        <f>'Child Mort Table Data'!E28</f>
        <v>40.591598574872521</v>
      </c>
      <c r="G342" s="68">
        <f>'Child Mort Table Data'!F28</f>
        <v>19.666666666666668</v>
      </c>
      <c r="H342" s="68">
        <f>'Child Mort Table Data'!G28</f>
        <v>31.468009301730206</v>
      </c>
      <c r="I342" s="68">
        <f>'Child Mort Table Data'!H28</f>
        <v>31.522282974899589</v>
      </c>
      <c r="J342" s="67" t="str">
        <f>'Child Mort Table Data'!I28</f>
        <v>Comparable</v>
      </c>
    </row>
    <row r="343" spans="1:10" ht="15" x14ac:dyDescent="0.25">
      <c r="A343" s="48" t="s">
        <v>108</v>
      </c>
      <c r="B343" s="52" t="s">
        <v>99</v>
      </c>
      <c r="C343" s="68">
        <f>'Child Mort Table Data'!B29</f>
        <v>38</v>
      </c>
      <c r="D343" s="68">
        <f>'Child Mort Table Data'!C29</f>
        <v>38.206954335986595</v>
      </c>
      <c r="E343" s="68">
        <f>'Child Mort Table Data'!D29</f>
        <v>31.515149267203562</v>
      </c>
      <c r="F343" s="68">
        <f>'Child Mort Table Data'!E29</f>
        <v>45.908356389689708</v>
      </c>
      <c r="G343" s="68">
        <f>'Child Mort Table Data'!F29</f>
        <v>38</v>
      </c>
      <c r="H343" s="68">
        <f>'Child Mort Table Data'!G29</f>
        <v>38.206954335986595</v>
      </c>
      <c r="I343" s="68">
        <f>'Child Mort Table Data'!H29</f>
        <v>31.522282974899589</v>
      </c>
      <c r="J343" s="67" t="str">
        <f>'Child Mort Table Data'!I29</f>
        <v>Comparable</v>
      </c>
    </row>
    <row r="344" spans="1:10" ht="15" x14ac:dyDescent="0.25">
      <c r="A344" s="48" t="s">
        <v>108</v>
      </c>
      <c r="B344" s="52" t="s">
        <v>100</v>
      </c>
      <c r="C344" s="68">
        <f>'Child Mort Table Data'!B30</f>
        <v>34.666666666666664</v>
      </c>
      <c r="D344" s="68">
        <f>'Child Mort Table Data'!C30</f>
        <v>27.932885869988532</v>
      </c>
      <c r="E344" s="68">
        <f>'Child Mort Table Data'!D30</f>
        <v>22.822307499903651</v>
      </c>
      <c r="F344" s="68">
        <f>'Child Mort Table Data'!E30</f>
        <v>33.853697078940165</v>
      </c>
      <c r="G344" s="68">
        <f>'Child Mort Table Data'!F30</f>
        <v>34.666666666666664</v>
      </c>
      <c r="H344" s="68">
        <f>'Child Mort Table Data'!G30</f>
        <v>27.932885869988532</v>
      </c>
      <c r="I344" s="68">
        <f>'Child Mort Table Data'!H30</f>
        <v>31.522282974899589</v>
      </c>
      <c r="J344" s="67" t="str">
        <f>'Child Mort Table Data'!I30</f>
        <v>Comparable</v>
      </c>
    </row>
    <row r="345" spans="1:10" ht="15" x14ac:dyDescent="0.25">
      <c r="A345" s="48" t="s">
        <v>108</v>
      </c>
      <c r="B345" s="52" t="s">
        <v>13</v>
      </c>
      <c r="C345" s="68">
        <f>'Child Mort Table Data'!B31</f>
        <v>198.66666666666666</v>
      </c>
      <c r="D345" s="68">
        <f>'Child Mort Table Data'!C31</f>
        <v>31.522282974899589</v>
      </c>
      <c r="E345" s="68">
        <f>'Child Mort Table Data'!D31</f>
        <v>29.04232035664204</v>
      </c>
      <c r="F345" s="68">
        <f>'Child Mort Table Data'!E31</f>
        <v>34.158848164866448</v>
      </c>
      <c r="G345" s="68">
        <f>'Child Mort Table Data'!F31</f>
        <v>0</v>
      </c>
      <c r="H345" s="68">
        <f>'Child Mort Table Data'!G31</f>
        <v>0</v>
      </c>
      <c r="I345" s="68">
        <f>'Child Mort Table Data'!H31</f>
        <v>0</v>
      </c>
      <c r="J345" s="67">
        <f>'Child Mort Table Data'!I31</f>
        <v>0</v>
      </c>
    </row>
    <row r="346" spans="1:10" x14ac:dyDescent="0.15">
      <c r="A346" s="12"/>
      <c r="B346" s="12"/>
      <c r="C346" s="114"/>
      <c r="D346" s="114"/>
      <c r="E346" s="114"/>
      <c r="F346" s="114"/>
      <c r="G346" s="114"/>
      <c r="H346" s="114"/>
      <c r="I346" s="114"/>
      <c r="J346" s="12"/>
    </row>
    <row r="347" spans="1:10" ht="15" x14ac:dyDescent="0.25">
      <c r="A347" s="95" t="s">
        <v>109</v>
      </c>
      <c r="B347" s="96" t="s">
        <v>59</v>
      </c>
      <c r="C347" s="167">
        <f>'Social Worker Table Data'!B2</f>
        <v>30</v>
      </c>
      <c r="D347" s="167">
        <f>'Social Worker Table Data'!C2</f>
        <v>2.2000586682311525</v>
      </c>
      <c r="E347" s="167" t="str">
        <f>'Social Worker Table Data'!D2</f>
        <v>-</v>
      </c>
      <c r="F347" s="167" t="str">
        <f>'Social Worker Table Data'!E2</f>
        <v>-</v>
      </c>
      <c r="G347" s="167">
        <f>'Social Worker Table Data'!F2</f>
        <v>296</v>
      </c>
      <c r="H347" s="167">
        <f>'Social Worker Table Data'!G2</f>
        <v>2.1127464276027466</v>
      </c>
      <c r="I347" s="167">
        <f>'Social Worker Table Data'!H2</f>
        <v>2.164835636085253</v>
      </c>
      <c r="J347" s="106" t="str">
        <f>'Social Worker Table Data'!I2</f>
        <v>Not known</v>
      </c>
    </row>
    <row r="348" spans="1:10" ht="15" x14ac:dyDescent="0.25">
      <c r="A348" s="95" t="s">
        <v>109</v>
      </c>
      <c r="B348" s="96" t="s">
        <v>60</v>
      </c>
      <c r="C348" s="167">
        <f>'Social Worker Table Data'!B3</f>
        <v>54</v>
      </c>
      <c r="D348" s="167">
        <f>'Social Worker Table Data'!C3</f>
        <v>2.2794428028704097</v>
      </c>
      <c r="E348" s="167" t="str">
        <f>'Social Worker Table Data'!D3</f>
        <v>-</v>
      </c>
      <c r="F348" s="167" t="str">
        <f>'Social Worker Table Data'!E3</f>
        <v>-</v>
      </c>
      <c r="G348" s="167">
        <f>'Social Worker Table Data'!F3</f>
        <v>296</v>
      </c>
      <c r="H348" s="167">
        <f>'Social Worker Table Data'!G3</f>
        <v>2.1127464276027466</v>
      </c>
      <c r="I348" s="167">
        <f>'Social Worker Table Data'!H3</f>
        <v>2.164835636085253</v>
      </c>
      <c r="J348" s="106" t="str">
        <f>'Social Worker Table Data'!I3</f>
        <v>Not known</v>
      </c>
    </row>
    <row r="349" spans="1:10" ht="15" x14ac:dyDescent="0.25">
      <c r="A349" s="95" t="s">
        <v>109</v>
      </c>
      <c r="B349" s="96" t="s">
        <v>61</v>
      </c>
      <c r="C349" s="167">
        <f>'Social Worker Table Data'!B4</f>
        <v>61</v>
      </c>
      <c r="D349" s="167">
        <f>'Social Worker Table Data'!C4</f>
        <v>2.8080835980297381</v>
      </c>
      <c r="E349" s="167" t="str">
        <f>'Social Worker Table Data'!D4</f>
        <v>-</v>
      </c>
      <c r="F349" s="167" t="str">
        <f>'Social Worker Table Data'!E4</f>
        <v>-</v>
      </c>
      <c r="G349" s="167">
        <f>'Social Worker Table Data'!F4</f>
        <v>296</v>
      </c>
      <c r="H349" s="167">
        <f>'Social Worker Table Data'!G4</f>
        <v>2.1127464276027466</v>
      </c>
      <c r="I349" s="167">
        <f>'Social Worker Table Data'!H4</f>
        <v>2.164835636085253</v>
      </c>
      <c r="J349" s="106" t="str">
        <f>'Social Worker Table Data'!I4</f>
        <v>Not known</v>
      </c>
    </row>
    <row r="350" spans="1:10" ht="15" x14ac:dyDescent="0.25">
      <c r="A350" s="95" t="s">
        <v>109</v>
      </c>
      <c r="B350" s="96" t="s">
        <v>62</v>
      </c>
      <c r="C350" s="167">
        <f>'Social Worker Table Data'!B5</f>
        <v>41</v>
      </c>
      <c r="D350" s="167">
        <f>'Social Worker Table Data'!C5</f>
        <v>2.1075357253007097</v>
      </c>
      <c r="E350" s="167" t="str">
        <f>'Social Worker Table Data'!D5</f>
        <v>-</v>
      </c>
      <c r="F350" s="167" t="str">
        <f>'Social Worker Table Data'!E5</f>
        <v>-</v>
      </c>
      <c r="G350" s="167">
        <f>'Social Worker Table Data'!F5</f>
        <v>296</v>
      </c>
      <c r="H350" s="167">
        <f>'Social Worker Table Data'!G5</f>
        <v>2.1127464276027466</v>
      </c>
      <c r="I350" s="167">
        <f>'Social Worker Table Data'!H5</f>
        <v>2.164835636085253</v>
      </c>
      <c r="J350" s="106" t="str">
        <f>'Social Worker Table Data'!I5</f>
        <v>Not known</v>
      </c>
    </row>
    <row r="351" spans="1:10" ht="15" x14ac:dyDescent="0.25">
      <c r="A351" s="95" t="s">
        <v>109</v>
      </c>
      <c r="B351" s="96" t="s">
        <v>63</v>
      </c>
      <c r="C351" s="167">
        <f>'Social Worker Table Data'!B6</f>
        <v>49</v>
      </c>
      <c r="D351" s="167">
        <f>'Social Worker Table Data'!C6</f>
        <v>1.5236318407960199</v>
      </c>
      <c r="E351" s="167" t="str">
        <f>'Social Worker Table Data'!D6</f>
        <v>-</v>
      </c>
      <c r="F351" s="167" t="str">
        <f>'Social Worker Table Data'!E6</f>
        <v>-</v>
      </c>
      <c r="G351" s="167">
        <f>'Social Worker Table Data'!F6</f>
        <v>296</v>
      </c>
      <c r="H351" s="167">
        <f>'Social Worker Table Data'!G6</f>
        <v>2.1127464276027466</v>
      </c>
      <c r="I351" s="167">
        <f>'Social Worker Table Data'!H6</f>
        <v>2.164835636085253</v>
      </c>
      <c r="J351" s="106" t="str">
        <f>'Social Worker Table Data'!I6</f>
        <v>Not known</v>
      </c>
    </row>
    <row r="352" spans="1:10" ht="15" x14ac:dyDescent="0.25">
      <c r="A352" s="95" t="s">
        <v>109</v>
      </c>
      <c r="B352" s="96" t="s">
        <v>64</v>
      </c>
      <c r="C352" s="167">
        <f>'Social Worker Table Data'!B7</f>
        <v>61</v>
      </c>
      <c r="D352" s="167">
        <f>'Social Worker Table Data'!C7</f>
        <v>2.0720812527599444</v>
      </c>
      <c r="E352" s="167" t="str">
        <f>'Social Worker Table Data'!D7</f>
        <v>-</v>
      </c>
      <c r="F352" s="167" t="str">
        <f>'Social Worker Table Data'!E7</f>
        <v>-</v>
      </c>
      <c r="G352" s="167">
        <f>'Social Worker Table Data'!F7</f>
        <v>296</v>
      </c>
      <c r="H352" s="167">
        <f>'Social Worker Table Data'!G7</f>
        <v>2.1127464276027466</v>
      </c>
      <c r="I352" s="167">
        <f>'Social Worker Table Data'!H7</f>
        <v>2.164835636085253</v>
      </c>
      <c r="J352" s="106" t="str">
        <f>'Social Worker Table Data'!I7</f>
        <v>Not known</v>
      </c>
    </row>
    <row r="353" spans="1:10" ht="15" x14ac:dyDescent="0.25">
      <c r="A353" s="95" t="s">
        <v>109</v>
      </c>
      <c r="B353" s="96" t="s">
        <v>91</v>
      </c>
      <c r="C353" s="167">
        <f>'Social Worker Table Data'!B8</f>
        <v>45</v>
      </c>
      <c r="D353" s="167">
        <f>'Social Worker Table Data'!C8</f>
        <v>1.7886243491394729</v>
      </c>
      <c r="E353" s="167" t="str">
        <f>'Social Worker Table Data'!D8</f>
        <v>-</v>
      </c>
      <c r="F353" s="167" t="str">
        <f>'Social Worker Table Data'!E8</f>
        <v>-</v>
      </c>
      <c r="G353" s="167">
        <f>'Social Worker Table Data'!F8</f>
        <v>45</v>
      </c>
      <c r="H353" s="167">
        <f>'Social Worker Table Data'!G8</f>
        <v>1.7886243491394729</v>
      </c>
      <c r="I353" s="167">
        <f>'Social Worker Table Data'!H8</f>
        <v>2.164835636085253</v>
      </c>
      <c r="J353" s="106" t="str">
        <f>'Social Worker Table Data'!I8</f>
        <v>Not known</v>
      </c>
    </row>
    <row r="354" spans="1:10" ht="15" x14ac:dyDescent="0.25">
      <c r="A354" s="95" t="s">
        <v>109</v>
      </c>
      <c r="B354" s="96" t="s">
        <v>66</v>
      </c>
      <c r="C354" s="167">
        <f>'Social Worker Table Data'!B9</f>
        <v>33</v>
      </c>
      <c r="D354" s="167">
        <f>'Social Worker Table Data'!C9</f>
        <v>2.6294820717131473</v>
      </c>
      <c r="E354" s="167" t="str">
        <f>'Social Worker Table Data'!D9</f>
        <v>-</v>
      </c>
      <c r="F354" s="167" t="str">
        <f>'Social Worker Table Data'!E9</f>
        <v>-</v>
      </c>
      <c r="G354" s="167">
        <f>'Social Worker Table Data'!F9</f>
        <v>167</v>
      </c>
      <c r="H354" s="167">
        <f>'Social Worker Table Data'!G9</f>
        <v>2.2480985394090327</v>
      </c>
      <c r="I354" s="167">
        <f>'Social Worker Table Data'!H9</f>
        <v>2.164835636085253</v>
      </c>
      <c r="J354" s="106" t="str">
        <f>'Social Worker Table Data'!I9</f>
        <v>Not known</v>
      </c>
    </row>
    <row r="355" spans="1:10" ht="15" x14ac:dyDescent="0.25">
      <c r="A355" s="95" t="s">
        <v>109</v>
      </c>
      <c r="B355" s="96" t="s">
        <v>67</v>
      </c>
      <c r="C355" s="167">
        <f>'Social Worker Table Data'!B10</f>
        <v>43</v>
      </c>
      <c r="D355" s="167">
        <f>'Social Worker Table Data'!C10</f>
        <v>1.7432903591988971</v>
      </c>
      <c r="E355" s="167" t="str">
        <f>'Social Worker Table Data'!D10</f>
        <v>-</v>
      </c>
      <c r="F355" s="167" t="str">
        <f>'Social Worker Table Data'!E10</f>
        <v>-</v>
      </c>
      <c r="G355" s="167">
        <f>'Social Worker Table Data'!F10</f>
        <v>167</v>
      </c>
      <c r="H355" s="167">
        <f>'Social Worker Table Data'!G10</f>
        <v>2.2480985394090327</v>
      </c>
      <c r="I355" s="167">
        <f>'Social Worker Table Data'!H10</f>
        <v>2.164835636085253</v>
      </c>
      <c r="J355" s="106" t="str">
        <f>'Social Worker Table Data'!I10</f>
        <v>Not known</v>
      </c>
    </row>
    <row r="356" spans="1:10" ht="15" x14ac:dyDescent="0.25">
      <c r="A356" s="95" t="s">
        <v>109</v>
      </c>
      <c r="B356" s="96" t="s">
        <v>68</v>
      </c>
      <c r="C356" s="167">
        <f>'Social Worker Table Data'!B11</f>
        <v>91</v>
      </c>
      <c r="D356" s="167">
        <f>'Social Worker Table Data'!C11</f>
        <v>2.4548814373195933</v>
      </c>
      <c r="E356" s="167" t="str">
        <f>'Social Worker Table Data'!D11</f>
        <v>-</v>
      </c>
      <c r="F356" s="167" t="str">
        <f>'Social Worker Table Data'!E11</f>
        <v>-</v>
      </c>
      <c r="G356" s="167">
        <f>'Social Worker Table Data'!F11</f>
        <v>167</v>
      </c>
      <c r="H356" s="167">
        <f>'Social Worker Table Data'!G11</f>
        <v>2.2480985394090327</v>
      </c>
      <c r="I356" s="167">
        <f>'Social Worker Table Data'!H11</f>
        <v>2.164835636085253</v>
      </c>
      <c r="J356" s="106" t="str">
        <f>'Social Worker Table Data'!I11</f>
        <v>Not known</v>
      </c>
    </row>
    <row r="357" spans="1:10" ht="15" x14ac:dyDescent="0.25">
      <c r="A357" s="95" t="s">
        <v>109</v>
      </c>
      <c r="B357" s="96" t="s">
        <v>69</v>
      </c>
      <c r="C357" s="167">
        <f>'Social Worker Table Data'!B12</f>
        <v>124</v>
      </c>
      <c r="D357" s="167">
        <f>'Social Worker Table Data'!C12</f>
        <v>2.6366149266425682</v>
      </c>
      <c r="E357" s="167" t="str">
        <f>'Social Worker Table Data'!D12</f>
        <v>-</v>
      </c>
      <c r="F357" s="167" t="str">
        <f>'Social Worker Table Data'!E12</f>
        <v>-</v>
      </c>
      <c r="G357" s="167">
        <f>'Social Worker Table Data'!F12</f>
        <v>290</v>
      </c>
      <c r="H357" s="167">
        <f>'Social Worker Table Data'!G12</f>
        <v>2.7893734490121771</v>
      </c>
      <c r="I357" s="167">
        <f>'Social Worker Table Data'!H12</f>
        <v>2.164835636085253</v>
      </c>
      <c r="J357" s="106" t="str">
        <f>'Social Worker Table Data'!I12</f>
        <v>Not known</v>
      </c>
    </row>
    <row r="358" spans="1:10" ht="15" x14ac:dyDescent="0.25">
      <c r="A358" s="95" t="s">
        <v>109</v>
      </c>
      <c r="B358" s="96" t="s">
        <v>92</v>
      </c>
      <c r="C358" s="167">
        <f>'Social Worker Table Data'!B13</f>
        <v>98</v>
      </c>
      <c r="D358" s="167">
        <f>'Social Worker Table Data'!C13</f>
        <v>3.5125448028673834</v>
      </c>
      <c r="E358" s="167" t="str">
        <f>'Social Worker Table Data'!D13</f>
        <v>-</v>
      </c>
      <c r="F358" s="167" t="str">
        <f>'Social Worker Table Data'!E13</f>
        <v>-</v>
      </c>
      <c r="G358" s="167">
        <f>'Social Worker Table Data'!F13</f>
        <v>290</v>
      </c>
      <c r="H358" s="167">
        <f>'Social Worker Table Data'!G13</f>
        <v>2.7893734490121771</v>
      </c>
      <c r="I358" s="167">
        <f>'Social Worker Table Data'!H13</f>
        <v>2.164835636085253</v>
      </c>
      <c r="J358" s="106" t="str">
        <f>'Social Worker Table Data'!I13</f>
        <v>Not known</v>
      </c>
    </row>
    <row r="359" spans="1:10" ht="15" x14ac:dyDescent="0.25">
      <c r="A359" s="95" t="s">
        <v>109</v>
      </c>
      <c r="B359" s="96" t="s">
        <v>71</v>
      </c>
      <c r="C359" s="167">
        <f>'Social Worker Table Data'!B14</f>
        <v>68</v>
      </c>
      <c r="D359" s="167">
        <f>'Social Worker Table Data'!C14</f>
        <v>2.3419203747072599</v>
      </c>
      <c r="E359" s="167" t="str">
        <f>'Social Worker Table Data'!D14</f>
        <v>-</v>
      </c>
      <c r="F359" s="167" t="str">
        <f>'Social Worker Table Data'!E14</f>
        <v>-</v>
      </c>
      <c r="G359" s="167">
        <f>'Social Worker Table Data'!F14</f>
        <v>290</v>
      </c>
      <c r="H359" s="167">
        <f>'Social Worker Table Data'!G14</f>
        <v>2.7893734490121771</v>
      </c>
      <c r="I359" s="167">
        <f>'Social Worker Table Data'!H14</f>
        <v>2.164835636085253</v>
      </c>
      <c r="J359" s="106" t="str">
        <f>'Social Worker Table Data'!I14</f>
        <v>Not known</v>
      </c>
    </row>
    <row r="360" spans="1:10" ht="15" x14ac:dyDescent="0.25">
      <c r="A360" s="95" t="s">
        <v>109</v>
      </c>
      <c r="B360" s="96" t="s">
        <v>72</v>
      </c>
      <c r="C360" s="167">
        <f>'Social Worker Table Data'!B15</f>
        <v>36</v>
      </c>
      <c r="D360" s="167">
        <f>'Social Worker Table Data'!C15</f>
        <v>1.332198497576139</v>
      </c>
      <c r="E360" s="167" t="str">
        <f>'Social Worker Table Data'!D15</f>
        <v>-</v>
      </c>
      <c r="F360" s="167" t="str">
        <f>'Social Worker Table Data'!E15</f>
        <v>-</v>
      </c>
      <c r="G360" s="167">
        <f>'Social Worker Table Data'!F15</f>
        <v>155</v>
      </c>
      <c r="H360" s="167">
        <f>'Social Worker Table Data'!G15</f>
        <v>1.5482968734392168</v>
      </c>
      <c r="I360" s="167">
        <f>'Social Worker Table Data'!H15</f>
        <v>2.164835636085253</v>
      </c>
      <c r="J360" s="106" t="str">
        <f>'Social Worker Table Data'!I15</f>
        <v>Not known</v>
      </c>
    </row>
    <row r="361" spans="1:10" ht="15" x14ac:dyDescent="0.25">
      <c r="A361" s="95" t="s">
        <v>109</v>
      </c>
      <c r="B361" s="96" t="s">
        <v>73</v>
      </c>
      <c r="C361" s="167">
        <f>'Social Worker Table Data'!B16</f>
        <v>119</v>
      </c>
      <c r="D361" s="167">
        <f>'Social Worker Table Data'!C16</f>
        <v>1.6281965328991475</v>
      </c>
      <c r="E361" s="167" t="str">
        <f>'Social Worker Table Data'!D16</f>
        <v>-</v>
      </c>
      <c r="F361" s="167" t="str">
        <f>'Social Worker Table Data'!E16</f>
        <v>-</v>
      </c>
      <c r="G361" s="167">
        <f>'Social Worker Table Data'!F16</f>
        <v>155</v>
      </c>
      <c r="H361" s="167">
        <f>'Social Worker Table Data'!G16</f>
        <v>1.5482968734392168</v>
      </c>
      <c r="I361" s="167">
        <f>'Social Worker Table Data'!H16</f>
        <v>2.164835636085253</v>
      </c>
      <c r="J361" s="106" t="str">
        <f>'Social Worker Table Data'!I16</f>
        <v>Not known</v>
      </c>
    </row>
    <row r="362" spans="1:10" ht="15" x14ac:dyDescent="0.25">
      <c r="A362" s="95" t="s">
        <v>109</v>
      </c>
      <c r="B362" s="96" t="s">
        <v>74</v>
      </c>
      <c r="C362" s="167">
        <f>'Social Worker Table Data'!B17</f>
        <v>111</v>
      </c>
      <c r="D362" s="167">
        <f>'Social Worker Table Data'!C17</f>
        <v>2.2210216699681853</v>
      </c>
      <c r="E362" s="167" t="str">
        <f>'Social Worker Table Data'!D17</f>
        <v>-</v>
      </c>
      <c r="F362" s="167" t="str">
        <f>'Social Worker Table Data'!E17</f>
        <v>-</v>
      </c>
      <c r="G362" s="167">
        <f>'Social Worker Table Data'!F17</f>
        <v>146</v>
      </c>
      <c r="H362" s="167">
        <f>'Social Worker Table Data'!G17</f>
        <v>2.3376831318549356</v>
      </c>
      <c r="I362" s="167">
        <f>'Social Worker Table Data'!H17</f>
        <v>2.164835636085253</v>
      </c>
      <c r="J362" s="106" t="str">
        <f>'Social Worker Table Data'!I17</f>
        <v>Not known</v>
      </c>
    </row>
    <row r="363" spans="1:10" ht="15" x14ac:dyDescent="0.25">
      <c r="A363" s="95" t="s">
        <v>109</v>
      </c>
      <c r="B363" s="96" t="s">
        <v>93</v>
      </c>
      <c r="C363" s="167">
        <f>'Social Worker Table Data'!B18</f>
        <v>35</v>
      </c>
      <c r="D363" s="167">
        <f>'Social Worker Table Data'!C18</f>
        <v>2.8049366885718867</v>
      </c>
      <c r="E363" s="167" t="str">
        <f>'Social Worker Table Data'!D18</f>
        <v>-</v>
      </c>
      <c r="F363" s="167" t="str">
        <f>'Social Worker Table Data'!E18</f>
        <v>-</v>
      </c>
      <c r="G363" s="167">
        <f>'Social Worker Table Data'!F18</f>
        <v>146</v>
      </c>
      <c r="H363" s="167">
        <f>'Social Worker Table Data'!G18</f>
        <v>2.3376831318549356</v>
      </c>
      <c r="I363" s="167">
        <f>'Social Worker Table Data'!H18</f>
        <v>2.164835636085253</v>
      </c>
      <c r="J363" s="106" t="str">
        <f>'Social Worker Table Data'!I18</f>
        <v>Not known</v>
      </c>
    </row>
    <row r="364" spans="1:10" ht="15" x14ac:dyDescent="0.25">
      <c r="A364" s="95" t="s">
        <v>109</v>
      </c>
      <c r="B364" s="96" t="s">
        <v>14</v>
      </c>
      <c r="C364" s="167">
        <f>'Social Worker Table Data'!B19</f>
        <v>58</v>
      </c>
      <c r="D364" s="167">
        <f>'Social Worker Table Data'!C19</f>
        <v>1.4932289789403224</v>
      </c>
      <c r="E364" s="167" t="str">
        <f>'Social Worker Table Data'!D19</f>
        <v>-</v>
      </c>
      <c r="F364" s="167" t="str">
        <f>'Social Worker Table Data'!E19</f>
        <v>-</v>
      </c>
      <c r="G364" s="167">
        <f>'Social Worker Table Data'!F19</f>
        <v>264</v>
      </c>
      <c r="H364" s="167">
        <f>'Social Worker Table Data'!G19</f>
        <v>2.1370980798497552</v>
      </c>
      <c r="I364" s="167">
        <f>'Social Worker Table Data'!H19</f>
        <v>2.164835636085253</v>
      </c>
      <c r="J364" s="106" t="str">
        <f>'Social Worker Table Data'!I19</f>
        <v>Not known</v>
      </c>
    </row>
    <row r="365" spans="1:10" ht="15" x14ac:dyDescent="0.25">
      <c r="A365" s="95" t="s">
        <v>109</v>
      </c>
      <c r="B365" s="96" t="s">
        <v>76</v>
      </c>
      <c r="C365" s="167">
        <f>'Social Worker Table Data'!B20</f>
        <v>48</v>
      </c>
      <c r="D365" s="167">
        <f>'Social Worker Table Data'!C20</f>
        <v>3.4403669724770642</v>
      </c>
      <c r="E365" s="167" t="str">
        <f>'Social Worker Table Data'!D20</f>
        <v>-</v>
      </c>
      <c r="F365" s="167" t="str">
        <f>'Social Worker Table Data'!E20</f>
        <v>-</v>
      </c>
      <c r="G365" s="167">
        <f>'Social Worker Table Data'!F20</f>
        <v>264</v>
      </c>
      <c r="H365" s="167">
        <f>'Social Worker Table Data'!G20</f>
        <v>2.1370980798497552</v>
      </c>
      <c r="I365" s="167">
        <f>'Social Worker Table Data'!H20</f>
        <v>2.164835636085253</v>
      </c>
      <c r="J365" s="106" t="str">
        <f>'Social Worker Table Data'!I20</f>
        <v>Not known</v>
      </c>
    </row>
    <row r="366" spans="1:10" ht="15" x14ac:dyDescent="0.25">
      <c r="A366" s="95" t="s">
        <v>109</v>
      </c>
      <c r="B366" s="96" t="s">
        <v>77</v>
      </c>
      <c r="C366" s="167">
        <f>'Social Worker Table Data'!B21</f>
        <v>48</v>
      </c>
      <c r="D366" s="167">
        <f>'Social Worker Table Data'!C21</f>
        <v>2.4792107845669125</v>
      </c>
      <c r="E366" s="167" t="str">
        <f>'Social Worker Table Data'!D21</f>
        <v>-</v>
      </c>
      <c r="F366" s="167" t="str">
        <f>'Social Worker Table Data'!E21</f>
        <v>-</v>
      </c>
      <c r="G366" s="167">
        <f>'Social Worker Table Data'!F21</f>
        <v>264</v>
      </c>
      <c r="H366" s="167">
        <f>'Social Worker Table Data'!G21</f>
        <v>2.1370980798497552</v>
      </c>
      <c r="I366" s="167">
        <f>'Social Worker Table Data'!H21</f>
        <v>2.164835636085253</v>
      </c>
      <c r="J366" s="106" t="str">
        <f>'Social Worker Table Data'!I21</f>
        <v>Not known</v>
      </c>
    </row>
    <row r="367" spans="1:10" ht="15" x14ac:dyDescent="0.25">
      <c r="A367" s="95" t="s">
        <v>109</v>
      </c>
      <c r="B367" s="96" t="s">
        <v>15</v>
      </c>
      <c r="C367" s="167">
        <f>'Social Worker Table Data'!B22</f>
        <v>33</v>
      </c>
      <c r="D367" s="167">
        <f>'Social Worker Table Data'!C22</f>
        <v>1.8230029830957906</v>
      </c>
      <c r="E367" s="167" t="str">
        <f>'Social Worker Table Data'!D22</f>
        <v>-</v>
      </c>
      <c r="F367" s="167" t="str">
        <f>'Social Worker Table Data'!E22</f>
        <v>-</v>
      </c>
      <c r="G367" s="167">
        <f>'Social Worker Table Data'!F22</f>
        <v>264</v>
      </c>
      <c r="H367" s="167">
        <f>'Social Worker Table Data'!G22</f>
        <v>2.1370980798497552</v>
      </c>
      <c r="I367" s="167">
        <f>'Social Worker Table Data'!H22</f>
        <v>2.164835636085253</v>
      </c>
      <c r="J367" s="106" t="str">
        <f>'Social Worker Table Data'!I22</f>
        <v>Not known</v>
      </c>
    </row>
    <row r="368" spans="1:10" ht="15" x14ac:dyDescent="0.25">
      <c r="A368" s="95" t="s">
        <v>109</v>
      </c>
      <c r="B368" s="96" t="s">
        <v>78</v>
      </c>
      <c r="C368" s="167">
        <f>'Social Worker Table Data'!B23</f>
        <v>77</v>
      </c>
      <c r="D368" s="167">
        <f>'Social Worker Table Data'!C23</f>
        <v>2.3140495867768598</v>
      </c>
      <c r="E368" s="167" t="str">
        <f>'Social Worker Table Data'!D23</f>
        <v>-</v>
      </c>
      <c r="F368" s="167" t="str">
        <f>'Social Worker Table Data'!E23</f>
        <v>-</v>
      </c>
      <c r="G368" s="167">
        <f>'Social Worker Table Data'!F23</f>
        <v>264</v>
      </c>
      <c r="H368" s="167">
        <f>'Social Worker Table Data'!G23</f>
        <v>2.1370980798497552</v>
      </c>
      <c r="I368" s="167">
        <f>'Social Worker Table Data'!H23</f>
        <v>2.164835636085253</v>
      </c>
      <c r="J368" s="106" t="str">
        <f>'Social Worker Table Data'!I23</f>
        <v>Not known</v>
      </c>
    </row>
    <row r="369" spans="1:10" ht="15" x14ac:dyDescent="0.25">
      <c r="A369" s="95" t="s">
        <v>109</v>
      </c>
      <c r="B369" s="96" t="s">
        <v>94</v>
      </c>
      <c r="C369" s="167">
        <f>'Social Worker Table Data'!B24</f>
        <v>296</v>
      </c>
      <c r="D369" s="167">
        <f>'Social Worker Table Data'!C24</f>
        <v>2.1127464276027466</v>
      </c>
      <c r="E369" s="167" t="str">
        <f>'Social Worker Table Data'!D24</f>
        <v>-</v>
      </c>
      <c r="F369" s="167" t="str">
        <f>'Social Worker Table Data'!E24</f>
        <v>-</v>
      </c>
      <c r="G369" s="167">
        <f>'Social Worker Table Data'!F24</f>
        <v>296</v>
      </c>
      <c r="H369" s="167">
        <f>'Social Worker Table Data'!G24</f>
        <v>2.1127464276027466</v>
      </c>
      <c r="I369" s="167">
        <f>'Social Worker Table Data'!H24</f>
        <v>2.164835636085253</v>
      </c>
      <c r="J369" s="106" t="str">
        <f>'Social Worker Table Data'!I24</f>
        <v>Not known</v>
      </c>
    </row>
    <row r="370" spans="1:10" ht="15" x14ac:dyDescent="0.25">
      <c r="A370" s="95" t="s">
        <v>109</v>
      </c>
      <c r="B370" s="96" t="s">
        <v>95</v>
      </c>
      <c r="C370" s="167">
        <f>'Social Worker Table Data'!B25</f>
        <v>167</v>
      </c>
      <c r="D370" s="167">
        <f>'Social Worker Table Data'!C25</f>
        <v>2.2480985394090327</v>
      </c>
      <c r="E370" s="167" t="str">
        <f>'Social Worker Table Data'!D25</f>
        <v>-</v>
      </c>
      <c r="F370" s="167" t="str">
        <f>'Social Worker Table Data'!E25</f>
        <v>-</v>
      </c>
      <c r="G370" s="167">
        <f>'Social Worker Table Data'!F25</f>
        <v>167</v>
      </c>
      <c r="H370" s="167">
        <f>'Social Worker Table Data'!G25</f>
        <v>2.2480985394090327</v>
      </c>
      <c r="I370" s="167">
        <f>'Social Worker Table Data'!H25</f>
        <v>2.164835636085253</v>
      </c>
      <c r="J370" s="106" t="str">
        <f>'Social Worker Table Data'!I25</f>
        <v>Not known</v>
      </c>
    </row>
    <row r="371" spans="1:10" ht="15" x14ac:dyDescent="0.25">
      <c r="A371" s="95" t="s">
        <v>109</v>
      </c>
      <c r="B371" s="96" t="s">
        <v>96</v>
      </c>
      <c r="C371" s="167">
        <f>'Social Worker Table Data'!B26</f>
        <v>45</v>
      </c>
      <c r="D371" s="167">
        <f>'Social Worker Table Data'!C26</f>
        <v>1.7886243491394729</v>
      </c>
      <c r="E371" s="167" t="str">
        <f>'Social Worker Table Data'!D26</f>
        <v>-</v>
      </c>
      <c r="F371" s="167" t="str">
        <f>'Social Worker Table Data'!E26</f>
        <v>-</v>
      </c>
      <c r="G371" s="167">
        <f>'Social Worker Table Data'!F26</f>
        <v>45</v>
      </c>
      <c r="H371" s="167">
        <f>'Social Worker Table Data'!G26</f>
        <v>1.7886243491394729</v>
      </c>
      <c r="I371" s="167">
        <f>'Social Worker Table Data'!H26</f>
        <v>2.164835636085253</v>
      </c>
      <c r="J371" s="106" t="str">
        <f>'Social Worker Table Data'!I26</f>
        <v>Not known</v>
      </c>
    </row>
    <row r="372" spans="1:10" ht="15" x14ac:dyDescent="0.25">
      <c r="A372" s="95" t="s">
        <v>109</v>
      </c>
      <c r="B372" s="96" t="s">
        <v>97</v>
      </c>
      <c r="C372" s="167">
        <f>'Social Worker Table Data'!B27</f>
        <v>290</v>
      </c>
      <c r="D372" s="167">
        <f>'Social Worker Table Data'!C27</f>
        <v>2.7893734490121771</v>
      </c>
      <c r="E372" s="167" t="str">
        <f>'Social Worker Table Data'!D27</f>
        <v>-</v>
      </c>
      <c r="F372" s="167" t="str">
        <f>'Social Worker Table Data'!E27</f>
        <v>-</v>
      </c>
      <c r="G372" s="167">
        <f>'Social Worker Table Data'!F27</f>
        <v>290</v>
      </c>
      <c r="H372" s="167">
        <f>'Social Worker Table Data'!G27</f>
        <v>2.7893734490121771</v>
      </c>
      <c r="I372" s="167">
        <f>'Social Worker Table Data'!H27</f>
        <v>2.164835636085253</v>
      </c>
      <c r="J372" s="106" t="str">
        <f>'Social Worker Table Data'!I27</f>
        <v>Not known</v>
      </c>
    </row>
    <row r="373" spans="1:10" ht="15" x14ac:dyDescent="0.25">
      <c r="A373" s="95" t="s">
        <v>109</v>
      </c>
      <c r="B373" s="96" t="s">
        <v>98</v>
      </c>
      <c r="C373" s="167">
        <f>'Social Worker Table Data'!B28</f>
        <v>146</v>
      </c>
      <c r="D373" s="167">
        <f>'Social Worker Table Data'!C28</f>
        <v>2.3376831318549356</v>
      </c>
      <c r="E373" s="167" t="str">
        <f>'Social Worker Table Data'!D28</f>
        <v>-</v>
      </c>
      <c r="F373" s="167" t="str">
        <f>'Social Worker Table Data'!E28</f>
        <v>-</v>
      </c>
      <c r="G373" s="167">
        <f>'Social Worker Table Data'!F28</f>
        <v>146</v>
      </c>
      <c r="H373" s="167">
        <f>'Social Worker Table Data'!G28</f>
        <v>2.3376831318549356</v>
      </c>
      <c r="I373" s="167">
        <f>'Social Worker Table Data'!H28</f>
        <v>2.164835636085253</v>
      </c>
      <c r="J373" s="106" t="str">
        <f>'Social Worker Table Data'!I28</f>
        <v>Not known</v>
      </c>
    </row>
    <row r="374" spans="1:10" ht="15" x14ac:dyDescent="0.25">
      <c r="A374" s="95" t="s">
        <v>109</v>
      </c>
      <c r="B374" s="96" t="s">
        <v>99</v>
      </c>
      <c r="C374" s="167">
        <f>'Social Worker Table Data'!B29</f>
        <v>155</v>
      </c>
      <c r="D374" s="167">
        <f>'Social Worker Table Data'!C29</f>
        <v>1.5482968734392168</v>
      </c>
      <c r="E374" s="167" t="str">
        <f>'Social Worker Table Data'!D29</f>
        <v>-</v>
      </c>
      <c r="F374" s="167" t="str">
        <f>'Social Worker Table Data'!E29</f>
        <v>-</v>
      </c>
      <c r="G374" s="167">
        <f>'Social Worker Table Data'!F29</f>
        <v>155</v>
      </c>
      <c r="H374" s="167">
        <f>'Social Worker Table Data'!G29</f>
        <v>1.5482968734392168</v>
      </c>
      <c r="I374" s="167">
        <f>'Social Worker Table Data'!H29</f>
        <v>2.164835636085253</v>
      </c>
      <c r="J374" s="106" t="str">
        <f>'Social Worker Table Data'!I29</f>
        <v>Not known</v>
      </c>
    </row>
    <row r="375" spans="1:10" ht="15" x14ac:dyDescent="0.25">
      <c r="A375" s="95" t="s">
        <v>109</v>
      </c>
      <c r="B375" s="96" t="s">
        <v>100</v>
      </c>
      <c r="C375" s="167">
        <f>'Social Worker Table Data'!B30</f>
        <v>264</v>
      </c>
      <c r="D375" s="167">
        <f>'Social Worker Table Data'!C30</f>
        <v>2.1370980798497552</v>
      </c>
      <c r="E375" s="167" t="str">
        <f>'Social Worker Table Data'!D30</f>
        <v>-</v>
      </c>
      <c r="F375" s="167" t="str">
        <f>'Social Worker Table Data'!E30</f>
        <v>-</v>
      </c>
      <c r="G375" s="167">
        <f>'Social Worker Table Data'!F30</f>
        <v>264</v>
      </c>
      <c r="H375" s="167">
        <f>'Social Worker Table Data'!G30</f>
        <v>2.1370980798497552</v>
      </c>
      <c r="I375" s="167">
        <f>'Social Worker Table Data'!H30</f>
        <v>2.164835636085253</v>
      </c>
      <c r="J375" s="106" t="str">
        <f>'Social Worker Table Data'!I30</f>
        <v>Not known</v>
      </c>
    </row>
    <row r="376" spans="1:10" ht="15" x14ac:dyDescent="0.25">
      <c r="A376" s="95" t="s">
        <v>109</v>
      </c>
      <c r="B376" s="96" t="s">
        <v>13</v>
      </c>
      <c r="C376" s="167">
        <f>'Social Worker Table Data'!B31</f>
        <v>1363</v>
      </c>
      <c r="D376" s="167">
        <f>'Social Worker Table Data'!C31</f>
        <v>2.164835636085253</v>
      </c>
      <c r="E376" s="167" t="str">
        <f>'Social Worker Table Data'!D31</f>
        <v>-</v>
      </c>
      <c r="F376" s="167" t="str">
        <f>'Social Worker Table Data'!E31</f>
        <v>-</v>
      </c>
      <c r="G376" s="167">
        <f>'Social Worker Table Data'!F31</f>
        <v>1363</v>
      </c>
      <c r="H376" s="167">
        <f>'Social Worker Table Data'!G31</f>
        <v>2.164835636085253</v>
      </c>
      <c r="I376" s="167">
        <f>'Social Worker Table Data'!H31</f>
        <v>2.164835636085253</v>
      </c>
      <c r="J376" s="106" t="str">
        <f>'Social Worker Table Data'!I31</f>
        <v>Not known</v>
      </c>
    </row>
  </sheetData>
  <pageMargins left="0.70866141732283472" right="0.70866141732283472" top="0.74803149606299213" bottom="0.74803149606299213" header="0.31496062992125984" footer="0.31496062992125984"/>
  <pageSetup paperSize="9" scale="49" fitToHeight="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376"/>
  <sheetViews>
    <sheetView workbookViewId="0">
      <pane ySplit="4" topLeftCell="A185" activePane="bottomLeft" state="frozen"/>
      <selection activeCell="C185" sqref="C185"/>
      <selection pane="bottomLeft" activeCell="C185" sqref="C185"/>
    </sheetView>
  </sheetViews>
  <sheetFormatPr defaultRowHeight="11.25" x14ac:dyDescent="0.15"/>
  <cols>
    <col min="1" max="1" width="18.75" bestFit="1" customWidth="1"/>
    <col min="2" max="2" width="28" customWidth="1"/>
    <col min="3" max="3" width="6.875" bestFit="1" customWidth="1"/>
    <col min="4" max="9" width="6.375" bestFit="1" customWidth="1"/>
    <col min="10" max="11" width="6.5" bestFit="1" customWidth="1"/>
    <col min="12" max="12" width="9.875" bestFit="1" customWidth="1"/>
  </cols>
  <sheetData>
    <row r="1" spans="1:14" s="12" customFormat="1" x14ac:dyDescent="0.15"/>
    <row r="2" spans="1:14" s="12" customFormat="1" x14ac:dyDescent="0.15">
      <c r="B2" s="85" t="s">
        <v>124</v>
      </c>
      <c r="C2" s="85"/>
      <c r="D2" s="85"/>
      <c r="E2" s="85"/>
      <c r="F2" s="84"/>
      <c r="G2" s="84"/>
      <c r="H2" s="84"/>
      <c r="I2" s="84"/>
      <c r="J2" s="84"/>
      <c r="K2" s="84"/>
      <c r="L2" s="95"/>
    </row>
    <row r="3" spans="1:14" s="12" customFormat="1" x14ac:dyDescent="0.15"/>
    <row r="4" spans="1:14" ht="12.75" x14ac:dyDescent="0.2">
      <c r="A4" s="2" t="s">
        <v>0</v>
      </c>
      <c r="B4" s="51" t="s">
        <v>87</v>
      </c>
      <c r="C4" s="51" t="s">
        <v>142</v>
      </c>
      <c r="D4" s="51" t="s">
        <v>141</v>
      </c>
      <c r="E4" s="51" t="s">
        <v>140</v>
      </c>
      <c r="F4" s="51" t="s">
        <v>139</v>
      </c>
      <c r="G4" s="51" t="s">
        <v>138</v>
      </c>
      <c r="H4" s="51" t="s">
        <v>137</v>
      </c>
      <c r="I4" s="51" t="s">
        <v>136</v>
      </c>
      <c r="J4" s="51" t="s">
        <v>135</v>
      </c>
      <c r="K4" s="51" t="s">
        <v>134</v>
      </c>
      <c r="L4" s="51" t="s">
        <v>133</v>
      </c>
    </row>
    <row r="5" spans="1:14" ht="15" x14ac:dyDescent="0.25">
      <c r="A5" s="2"/>
      <c r="B5" s="51"/>
      <c r="C5" s="51"/>
      <c r="D5" s="51"/>
      <c r="E5" s="51"/>
      <c r="F5" s="51"/>
      <c r="G5" s="50"/>
    </row>
    <row r="6" spans="1:14" ht="15" x14ac:dyDescent="0.25">
      <c r="A6" s="48" t="s">
        <v>101</v>
      </c>
      <c r="B6" s="52" t="s">
        <v>59</v>
      </c>
      <c r="C6" s="48" t="str">
        <f>'Poverty Chart Data'!B2</f>
        <v>-</v>
      </c>
      <c r="D6" s="48" t="str">
        <f>'Poverty Chart Data'!C2</f>
        <v>-</v>
      </c>
      <c r="E6" s="48" t="str">
        <f>'Poverty Chart Data'!D2</f>
        <v>-</v>
      </c>
      <c r="F6" s="48" t="str">
        <f>'Poverty Chart Data'!E2</f>
        <v>-</v>
      </c>
      <c r="G6" s="48" t="str">
        <f>'Poverty Chart Data'!F2</f>
        <v>-</v>
      </c>
      <c r="H6" s="48" t="str">
        <f>'Poverty Chart Data'!G2</f>
        <v>-</v>
      </c>
      <c r="I6" s="48" t="str">
        <f>'Poverty Chart Data'!H2</f>
        <v>-</v>
      </c>
      <c r="J6" s="48" t="str">
        <f>'Poverty Chart Data'!I2</f>
        <v>-</v>
      </c>
      <c r="K6" s="48" t="str">
        <f>'Poverty Chart Data'!J2</f>
        <v>-</v>
      </c>
      <c r="L6" s="48" t="str">
        <f>'Poverty Chart Data'!K2</f>
        <v>-</v>
      </c>
      <c r="N6" s="114">
        <f>MAX(C6:L35)</f>
        <v>0</v>
      </c>
    </row>
    <row r="7" spans="1:14" ht="15" x14ac:dyDescent="0.25">
      <c r="A7" s="48" t="s">
        <v>101</v>
      </c>
      <c r="B7" s="52" t="s">
        <v>60</v>
      </c>
      <c r="C7" s="48" t="str">
        <f>'Poverty Chart Data'!B3</f>
        <v>-</v>
      </c>
      <c r="D7" s="48" t="str">
        <f>'Poverty Chart Data'!C3</f>
        <v>-</v>
      </c>
      <c r="E7" s="48" t="str">
        <f>'Poverty Chart Data'!D3</f>
        <v>-</v>
      </c>
      <c r="F7" s="48" t="str">
        <f>'Poverty Chart Data'!E3</f>
        <v>-</v>
      </c>
      <c r="G7" s="48" t="str">
        <f>'Poverty Chart Data'!F3</f>
        <v>-</v>
      </c>
      <c r="H7" s="48" t="str">
        <f>'Poverty Chart Data'!G3</f>
        <v>-</v>
      </c>
      <c r="I7" s="48" t="str">
        <f>'Poverty Chart Data'!H3</f>
        <v>-</v>
      </c>
      <c r="J7" s="48" t="str">
        <f>'Poverty Chart Data'!I3</f>
        <v>-</v>
      </c>
      <c r="K7" s="48" t="str">
        <f>'Poverty Chart Data'!J3</f>
        <v>-</v>
      </c>
      <c r="L7" s="48" t="str">
        <f>'Poverty Chart Data'!K3</f>
        <v>-</v>
      </c>
    </row>
    <row r="8" spans="1:14" ht="15" x14ac:dyDescent="0.25">
      <c r="A8" s="48" t="s">
        <v>101</v>
      </c>
      <c r="B8" s="52" t="s">
        <v>61</v>
      </c>
      <c r="C8" s="48" t="str">
        <f>'Poverty Chart Data'!B4</f>
        <v>-</v>
      </c>
      <c r="D8" s="48" t="str">
        <f>'Poverty Chart Data'!C4</f>
        <v>-</v>
      </c>
      <c r="E8" s="48" t="str">
        <f>'Poverty Chart Data'!D4</f>
        <v>-</v>
      </c>
      <c r="F8" s="48" t="str">
        <f>'Poverty Chart Data'!E4</f>
        <v>-</v>
      </c>
      <c r="G8" s="48" t="str">
        <f>'Poverty Chart Data'!F4</f>
        <v>-</v>
      </c>
      <c r="H8" s="48" t="str">
        <f>'Poverty Chart Data'!G4</f>
        <v>-</v>
      </c>
      <c r="I8" s="48" t="str">
        <f>'Poverty Chart Data'!H4</f>
        <v>-</v>
      </c>
      <c r="J8" s="48" t="str">
        <f>'Poverty Chart Data'!I4</f>
        <v>-</v>
      </c>
      <c r="K8" s="48" t="str">
        <f>'Poverty Chart Data'!J4</f>
        <v>-</v>
      </c>
      <c r="L8" s="48" t="str">
        <f>'Poverty Chart Data'!K4</f>
        <v>-</v>
      </c>
    </row>
    <row r="9" spans="1:14" ht="15" x14ac:dyDescent="0.25">
      <c r="A9" s="48" t="s">
        <v>101</v>
      </c>
      <c r="B9" s="52" t="s">
        <v>62</v>
      </c>
      <c r="C9" s="48" t="str">
        <f>'Poverty Chart Data'!B5</f>
        <v>-</v>
      </c>
      <c r="D9" s="48" t="str">
        <f>'Poverty Chart Data'!C5</f>
        <v>-</v>
      </c>
      <c r="E9" s="48" t="str">
        <f>'Poverty Chart Data'!D5</f>
        <v>-</v>
      </c>
      <c r="F9" s="48" t="str">
        <f>'Poverty Chart Data'!E5</f>
        <v>-</v>
      </c>
      <c r="G9" s="48" t="str">
        <f>'Poverty Chart Data'!F5</f>
        <v>-</v>
      </c>
      <c r="H9" s="48" t="str">
        <f>'Poverty Chart Data'!G5</f>
        <v>-</v>
      </c>
      <c r="I9" s="48" t="str">
        <f>'Poverty Chart Data'!H5</f>
        <v>-</v>
      </c>
      <c r="J9" s="48" t="str">
        <f>'Poverty Chart Data'!I5</f>
        <v>-</v>
      </c>
      <c r="K9" s="48" t="str">
        <f>'Poverty Chart Data'!J5</f>
        <v>-</v>
      </c>
      <c r="L9" s="48" t="str">
        <f>'Poverty Chart Data'!K5</f>
        <v>-</v>
      </c>
      <c r="N9" s="51"/>
    </row>
    <row r="10" spans="1:14" ht="15" x14ac:dyDescent="0.25">
      <c r="A10" s="48" t="s">
        <v>101</v>
      </c>
      <c r="B10" s="52" t="s">
        <v>63</v>
      </c>
      <c r="C10" s="48" t="str">
        <f>'Poverty Chart Data'!B6</f>
        <v>-</v>
      </c>
      <c r="D10" s="48" t="str">
        <f>'Poverty Chart Data'!C6</f>
        <v>-</v>
      </c>
      <c r="E10" s="48" t="str">
        <f>'Poverty Chart Data'!D6</f>
        <v>-</v>
      </c>
      <c r="F10" s="48" t="str">
        <f>'Poverty Chart Data'!E6</f>
        <v>-</v>
      </c>
      <c r="G10" s="48" t="str">
        <f>'Poverty Chart Data'!F6</f>
        <v>-</v>
      </c>
      <c r="H10" s="48" t="str">
        <f>'Poverty Chart Data'!G6</f>
        <v>-</v>
      </c>
      <c r="I10" s="48" t="str">
        <f>'Poverty Chart Data'!H6</f>
        <v>-</v>
      </c>
      <c r="J10" s="48" t="str">
        <f>'Poverty Chart Data'!I6</f>
        <v>-</v>
      </c>
      <c r="K10" s="48" t="str">
        <f>'Poverty Chart Data'!J6</f>
        <v>-</v>
      </c>
      <c r="L10" s="48" t="str">
        <f>'Poverty Chart Data'!K6</f>
        <v>-</v>
      </c>
      <c r="N10" s="51"/>
    </row>
    <row r="11" spans="1:14" ht="15" x14ac:dyDescent="0.25">
      <c r="A11" s="48" t="s">
        <v>101</v>
      </c>
      <c r="B11" s="52" t="s">
        <v>64</v>
      </c>
      <c r="C11" s="48" t="str">
        <f>'Poverty Chart Data'!B7</f>
        <v>-</v>
      </c>
      <c r="D11" s="48" t="str">
        <f>'Poverty Chart Data'!C7</f>
        <v>-</v>
      </c>
      <c r="E11" s="48" t="str">
        <f>'Poverty Chart Data'!D7</f>
        <v>-</v>
      </c>
      <c r="F11" s="48" t="str">
        <f>'Poverty Chart Data'!E7</f>
        <v>-</v>
      </c>
      <c r="G11" s="48" t="str">
        <f>'Poverty Chart Data'!F7</f>
        <v>-</v>
      </c>
      <c r="H11" s="48" t="str">
        <f>'Poverty Chart Data'!G7</f>
        <v>-</v>
      </c>
      <c r="I11" s="48" t="str">
        <f>'Poverty Chart Data'!H7</f>
        <v>-</v>
      </c>
      <c r="J11" s="48" t="str">
        <f>'Poverty Chart Data'!I7</f>
        <v>-</v>
      </c>
      <c r="K11" s="48" t="str">
        <f>'Poverty Chart Data'!J7</f>
        <v>-</v>
      </c>
      <c r="L11" s="48" t="str">
        <f>'Poverty Chart Data'!K7</f>
        <v>-</v>
      </c>
      <c r="N11" s="51"/>
    </row>
    <row r="12" spans="1:14" ht="15" x14ac:dyDescent="0.25">
      <c r="A12" s="48" t="s">
        <v>101</v>
      </c>
      <c r="B12" s="52" t="s">
        <v>91</v>
      </c>
      <c r="C12" s="48" t="str">
        <f>'Poverty Chart Data'!B8</f>
        <v>-</v>
      </c>
      <c r="D12" s="48" t="str">
        <f>'Poverty Chart Data'!C8</f>
        <v>-</v>
      </c>
      <c r="E12" s="48" t="str">
        <f>'Poverty Chart Data'!D8</f>
        <v>-</v>
      </c>
      <c r="F12" s="48" t="str">
        <f>'Poverty Chart Data'!E8</f>
        <v>-</v>
      </c>
      <c r="G12" s="48" t="str">
        <f>'Poverty Chart Data'!F8</f>
        <v>-</v>
      </c>
      <c r="H12" s="48" t="str">
        <f>'Poverty Chart Data'!G8</f>
        <v>-</v>
      </c>
      <c r="I12" s="48" t="str">
        <f>'Poverty Chart Data'!H8</f>
        <v>-</v>
      </c>
      <c r="J12" s="48" t="str">
        <f>'Poverty Chart Data'!I8</f>
        <v>-</v>
      </c>
      <c r="K12" s="48" t="str">
        <f>'Poverty Chart Data'!J8</f>
        <v>-</v>
      </c>
      <c r="L12" s="48" t="str">
        <f>'Poverty Chart Data'!K8</f>
        <v>-</v>
      </c>
      <c r="N12" s="51"/>
    </row>
    <row r="13" spans="1:14" ht="15" x14ac:dyDescent="0.25">
      <c r="A13" s="48" t="s">
        <v>101</v>
      </c>
      <c r="B13" s="52" t="s">
        <v>66</v>
      </c>
      <c r="C13" s="48" t="str">
        <f>'Poverty Chart Data'!B9</f>
        <v>-</v>
      </c>
      <c r="D13" s="48" t="str">
        <f>'Poverty Chart Data'!C9</f>
        <v>-</v>
      </c>
      <c r="E13" s="48" t="str">
        <f>'Poverty Chart Data'!D9</f>
        <v>-</v>
      </c>
      <c r="F13" s="48" t="str">
        <f>'Poverty Chart Data'!E9</f>
        <v>-</v>
      </c>
      <c r="G13" s="48" t="str">
        <f>'Poverty Chart Data'!F9</f>
        <v>-</v>
      </c>
      <c r="H13" s="48" t="str">
        <f>'Poverty Chart Data'!G9</f>
        <v>-</v>
      </c>
      <c r="I13" s="48" t="str">
        <f>'Poverty Chart Data'!H9</f>
        <v>-</v>
      </c>
      <c r="J13" s="48" t="str">
        <f>'Poverty Chart Data'!I9</f>
        <v>-</v>
      </c>
      <c r="K13" s="48" t="str">
        <f>'Poverty Chart Data'!J9</f>
        <v>-</v>
      </c>
      <c r="L13" s="48" t="str">
        <f>'Poverty Chart Data'!K9</f>
        <v>-</v>
      </c>
      <c r="N13" s="51"/>
    </row>
    <row r="14" spans="1:14" ht="15" x14ac:dyDescent="0.25">
      <c r="A14" s="48" t="s">
        <v>101</v>
      </c>
      <c r="B14" s="52" t="s">
        <v>67</v>
      </c>
      <c r="C14" s="48" t="str">
        <f>'Poverty Chart Data'!B10</f>
        <v>-</v>
      </c>
      <c r="D14" s="48" t="str">
        <f>'Poverty Chart Data'!C10</f>
        <v>-</v>
      </c>
      <c r="E14" s="48" t="str">
        <f>'Poverty Chart Data'!D10</f>
        <v>-</v>
      </c>
      <c r="F14" s="48" t="str">
        <f>'Poverty Chart Data'!E10</f>
        <v>-</v>
      </c>
      <c r="G14" s="48" t="str">
        <f>'Poverty Chart Data'!F10</f>
        <v>-</v>
      </c>
      <c r="H14" s="48" t="str">
        <f>'Poverty Chart Data'!G10</f>
        <v>-</v>
      </c>
      <c r="I14" s="48" t="str">
        <f>'Poverty Chart Data'!H10</f>
        <v>-</v>
      </c>
      <c r="J14" s="48" t="str">
        <f>'Poverty Chart Data'!I10</f>
        <v>-</v>
      </c>
      <c r="K14" s="48" t="str">
        <f>'Poverty Chart Data'!J10</f>
        <v>-</v>
      </c>
      <c r="L14" s="48" t="str">
        <f>'Poverty Chart Data'!K10</f>
        <v>-</v>
      </c>
      <c r="N14" s="51"/>
    </row>
    <row r="15" spans="1:14" ht="15" x14ac:dyDescent="0.25">
      <c r="A15" s="48" t="s">
        <v>101</v>
      </c>
      <c r="B15" s="52" t="s">
        <v>68</v>
      </c>
      <c r="C15" s="48" t="str">
        <f>'Poverty Chart Data'!B11</f>
        <v>-</v>
      </c>
      <c r="D15" s="48" t="str">
        <f>'Poverty Chart Data'!C11</f>
        <v>-</v>
      </c>
      <c r="E15" s="48" t="str">
        <f>'Poverty Chart Data'!D11</f>
        <v>-</v>
      </c>
      <c r="F15" s="48" t="str">
        <f>'Poverty Chart Data'!E11</f>
        <v>-</v>
      </c>
      <c r="G15" s="48" t="str">
        <f>'Poverty Chart Data'!F11</f>
        <v>-</v>
      </c>
      <c r="H15" s="48" t="str">
        <f>'Poverty Chart Data'!G11</f>
        <v>-</v>
      </c>
      <c r="I15" s="48" t="str">
        <f>'Poverty Chart Data'!H11</f>
        <v>-</v>
      </c>
      <c r="J15" s="48" t="str">
        <f>'Poverty Chart Data'!I11</f>
        <v>-</v>
      </c>
      <c r="K15" s="48" t="str">
        <f>'Poverty Chart Data'!J11</f>
        <v>-</v>
      </c>
      <c r="L15" s="48" t="str">
        <f>'Poverty Chart Data'!K11</f>
        <v>-</v>
      </c>
      <c r="N15" s="51"/>
    </row>
    <row r="16" spans="1:14" ht="15" x14ac:dyDescent="0.25">
      <c r="A16" s="48" t="s">
        <v>101</v>
      </c>
      <c r="B16" s="52" t="s">
        <v>69</v>
      </c>
      <c r="C16" s="48" t="str">
        <f>'Poverty Chart Data'!B12</f>
        <v>-</v>
      </c>
      <c r="D16" s="48" t="str">
        <f>'Poverty Chart Data'!C12</f>
        <v>-</v>
      </c>
      <c r="E16" s="48" t="str">
        <f>'Poverty Chart Data'!D12</f>
        <v>-</v>
      </c>
      <c r="F16" s="48" t="str">
        <f>'Poverty Chart Data'!E12</f>
        <v>-</v>
      </c>
      <c r="G16" s="48" t="str">
        <f>'Poverty Chart Data'!F12</f>
        <v>-</v>
      </c>
      <c r="H16" s="48" t="str">
        <f>'Poverty Chart Data'!G12</f>
        <v>-</v>
      </c>
      <c r="I16" s="48" t="str">
        <f>'Poverty Chart Data'!H12</f>
        <v>-</v>
      </c>
      <c r="J16" s="48" t="str">
        <f>'Poverty Chart Data'!I12</f>
        <v>-</v>
      </c>
      <c r="K16" s="48" t="str">
        <f>'Poverty Chart Data'!J12</f>
        <v>-</v>
      </c>
      <c r="L16" s="48" t="str">
        <f>'Poverty Chart Data'!K12</f>
        <v>-</v>
      </c>
      <c r="N16" s="51"/>
    </row>
    <row r="17" spans="1:14" ht="15" x14ac:dyDescent="0.25">
      <c r="A17" s="48" t="s">
        <v>101</v>
      </c>
      <c r="B17" s="52" t="s">
        <v>92</v>
      </c>
      <c r="C17" s="48" t="str">
        <f>'Poverty Chart Data'!B13</f>
        <v>-</v>
      </c>
      <c r="D17" s="48" t="str">
        <f>'Poverty Chart Data'!C13</f>
        <v>-</v>
      </c>
      <c r="E17" s="48" t="str">
        <f>'Poverty Chart Data'!D13</f>
        <v>-</v>
      </c>
      <c r="F17" s="48" t="str">
        <f>'Poverty Chart Data'!E13</f>
        <v>-</v>
      </c>
      <c r="G17" s="48" t="str">
        <f>'Poverty Chart Data'!F13</f>
        <v>-</v>
      </c>
      <c r="H17" s="48" t="str">
        <f>'Poverty Chart Data'!G13</f>
        <v>-</v>
      </c>
      <c r="I17" s="48" t="str">
        <f>'Poverty Chart Data'!H13</f>
        <v>-</v>
      </c>
      <c r="J17" s="48" t="str">
        <f>'Poverty Chart Data'!I13</f>
        <v>-</v>
      </c>
      <c r="K17" s="48" t="str">
        <f>'Poverty Chart Data'!J13</f>
        <v>-</v>
      </c>
      <c r="L17" s="48" t="str">
        <f>'Poverty Chart Data'!K13</f>
        <v>-</v>
      </c>
      <c r="N17" s="51"/>
    </row>
    <row r="18" spans="1:14" ht="15" x14ac:dyDescent="0.25">
      <c r="A18" s="48" t="s">
        <v>101</v>
      </c>
      <c r="B18" s="52" t="s">
        <v>71</v>
      </c>
      <c r="C18" s="48" t="str">
        <f>'Poverty Chart Data'!B14</f>
        <v>-</v>
      </c>
      <c r="D18" s="48" t="str">
        <f>'Poverty Chart Data'!C14</f>
        <v>-</v>
      </c>
      <c r="E18" s="48" t="str">
        <f>'Poverty Chart Data'!D14</f>
        <v>-</v>
      </c>
      <c r="F18" s="48" t="str">
        <f>'Poverty Chart Data'!E14</f>
        <v>-</v>
      </c>
      <c r="G18" s="48" t="str">
        <f>'Poverty Chart Data'!F14</f>
        <v>-</v>
      </c>
      <c r="H18" s="48" t="str">
        <f>'Poverty Chart Data'!G14</f>
        <v>-</v>
      </c>
      <c r="I18" s="48" t="str">
        <f>'Poverty Chart Data'!H14</f>
        <v>-</v>
      </c>
      <c r="J18" s="48" t="str">
        <f>'Poverty Chart Data'!I14</f>
        <v>-</v>
      </c>
      <c r="K18" s="48" t="str">
        <f>'Poverty Chart Data'!J14</f>
        <v>-</v>
      </c>
      <c r="L18" s="48" t="str">
        <f>'Poverty Chart Data'!K14</f>
        <v>-</v>
      </c>
      <c r="N18" s="51"/>
    </row>
    <row r="19" spans="1:14" ht="15" x14ac:dyDescent="0.25">
      <c r="A19" s="48" t="s">
        <v>101</v>
      </c>
      <c r="B19" s="52" t="s">
        <v>72</v>
      </c>
      <c r="C19" s="48" t="str">
        <f>'Poverty Chart Data'!B15</f>
        <v>-</v>
      </c>
      <c r="D19" s="48" t="str">
        <f>'Poverty Chart Data'!C15</f>
        <v>-</v>
      </c>
      <c r="E19" s="48" t="str">
        <f>'Poverty Chart Data'!D15</f>
        <v>-</v>
      </c>
      <c r="F19" s="48" t="str">
        <f>'Poverty Chart Data'!E15</f>
        <v>-</v>
      </c>
      <c r="G19" s="48" t="str">
        <f>'Poverty Chart Data'!F15</f>
        <v>-</v>
      </c>
      <c r="H19" s="48" t="str">
        <f>'Poverty Chart Data'!G15</f>
        <v>-</v>
      </c>
      <c r="I19" s="48" t="str">
        <f>'Poverty Chart Data'!H15</f>
        <v>-</v>
      </c>
      <c r="J19" s="48" t="str">
        <f>'Poverty Chart Data'!I15</f>
        <v>-</v>
      </c>
      <c r="K19" s="48" t="str">
        <f>'Poverty Chart Data'!J15</f>
        <v>-</v>
      </c>
      <c r="L19" s="48" t="str">
        <f>'Poverty Chart Data'!K15</f>
        <v>-</v>
      </c>
    </row>
    <row r="20" spans="1:14" ht="15" x14ac:dyDescent="0.25">
      <c r="A20" s="48" t="s">
        <v>101</v>
      </c>
      <c r="B20" s="52" t="s">
        <v>73</v>
      </c>
      <c r="C20" s="48" t="str">
        <f>'Poverty Chart Data'!B16</f>
        <v>-</v>
      </c>
      <c r="D20" s="48" t="str">
        <f>'Poverty Chart Data'!C16</f>
        <v>-</v>
      </c>
      <c r="E20" s="48" t="str">
        <f>'Poverty Chart Data'!D16</f>
        <v>-</v>
      </c>
      <c r="F20" s="48" t="str">
        <f>'Poverty Chart Data'!E16</f>
        <v>-</v>
      </c>
      <c r="G20" s="48" t="str">
        <f>'Poverty Chart Data'!F16</f>
        <v>-</v>
      </c>
      <c r="H20" s="48" t="str">
        <f>'Poverty Chart Data'!G16</f>
        <v>-</v>
      </c>
      <c r="I20" s="48" t="str">
        <f>'Poverty Chart Data'!H16</f>
        <v>-</v>
      </c>
      <c r="J20" s="48" t="str">
        <f>'Poverty Chart Data'!I16</f>
        <v>-</v>
      </c>
      <c r="K20" s="48" t="str">
        <f>'Poverty Chart Data'!J16</f>
        <v>-</v>
      </c>
      <c r="L20" s="48" t="str">
        <f>'Poverty Chart Data'!K16</f>
        <v>-</v>
      </c>
    </row>
    <row r="21" spans="1:14" ht="15" x14ac:dyDescent="0.25">
      <c r="A21" s="48" t="s">
        <v>101</v>
      </c>
      <c r="B21" s="52" t="s">
        <v>74</v>
      </c>
      <c r="C21" s="48" t="str">
        <f>'Poverty Chart Data'!B17</f>
        <v>-</v>
      </c>
      <c r="D21" s="48" t="str">
        <f>'Poverty Chart Data'!C17</f>
        <v>-</v>
      </c>
      <c r="E21" s="48" t="str">
        <f>'Poverty Chart Data'!D17</f>
        <v>-</v>
      </c>
      <c r="F21" s="48" t="str">
        <f>'Poverty Chart Data'!E17</f>
        <v>-</v>
      </c>
      <c r="G21" s="48" t="str">
        <f>'Poverty Chart Data'!F17</f>
        <v>-</v>
      </c>
      <c r="H21" s="48" t="str">
        <f>'Poverty Chart Data'!G17</f>
        <v>-</v>
      </c>
      <c r="I21" s="48" t="str">
        <f>'Poverty Chart Data'!H17</f>
        <v>-</v>
      </c>
      <c r="J21" s="48" t="str">
        <f>'Poverty Chart Data'!I17</f>
        <v>-</v>
      </c>
      <c r="K21" s="48" t="str">
        <f>'Poverty Chart Data'!J17</f>
        <v>-</v>
      </c>
      <c r="L21" s="48" t="str">
        <f>'Poverty Chart Data'!K17</f>
        <v>-</v>
      </c>
    </row>
    <row r="22" spans="1:14" ht="15" x14ac:dyDescent="0.25">
      <c r="A22" s="48" t="s">
        <v>101</v>
      </c>
      <c r="B22" s="52" t="s">
        <v>93</v>
      </c>
      <c r="C22" s="48" t="str">
        <f>'Poverty Chart Data'!B18</f>
        <v>-</v>
      </c>
      <c r="D22" s="48" t="str">
        <f>'Poverty Chart Data'!C18</f>
        <v>-</v>
      </c>
      <c r="E22" s="48" t="str">
        <f>'Poverty Chart Data'!D18</f>
        <v>-</v>
      </c>
      <c r="F22" s="48" t="str">
        <f>'Poverty Chart Data'!E18</f>
        <v>-</v>
      </c>
      <c r="G22" s="48" t="str">
        <f>'Poverty Chart Data'!F18</f>
        <v>-</v>
      </c>
      <c r="H22" s="48" t="str">
        <f>'Poverty Chart Data'!G18</f>
        <v>-</v>
      </c>
      <c r="I22" s="48" t="str">
        <f>'Poverty Chart Data'!H18</f>
        <v>-</v>
      </c>
      <c r="J22" s="48" t="str">
        <f>'Poverty Chart Data'!I18</f>
        <v>-</v>
      </c>
      <c r="K22" s="48" t="str">
        <f>'Poverty Chart Data'!J18</f>
        <v>-</v>
      </c>
      <c r="L22" s="48" t="str">
        <f>'Poverty Chart Data'!K18</f>
        <v>-</v>
      </c>
    </row>
    <row r="23" spans="1:14" ht="15" x14ac:dyDescent="0.25">
      <c r="A23" s="48" t="s">
        <v>101</v>
      </c>
      <c r="B23" s="52" t="s">
        <v>14</v>
      </c>
      <c r="C23" s="48" t="str">
        <f>'Poverty Chart Data'!B19</f>
        <v>-</v>
      </c>
      <c r="D23" s="48" t="str">
        <f>'Poverty Chart Data'!C19</f>
        <v>-</v>
      </c>
      <c r="E23" s="48" t="str">
        <f>'Poverty Chart Data'!D19</f>
        <v>-</v>
      </c>
      <c r="F23" s="48" t="str">
        <f>'Poverty Chart Data'!E19</f>
        <v>-</v>
      </c>
      <c r="G23" s="48" t="str">
        <f>'Poverty Chart Data'!F19</f>
        <v>-</v>
      </c>
      <c r="H23" s="48" t="str">
        <f>'Poverty Chart Data'!G19</f>
        <v>-</v>
      </c>
      <c r="I23" s="48" t="str">
        <f>'Poverty Chart Data'!H19</f>
        <v>-</v>
      </c>
      <c r="J23" s="48" t="str">
        <f>'Poverty Chart Data'!I19</f>
        <v>-</v>
      </c>
      <c r="K23" s="48" t="str">
        <f>'Poverty Chart Data'!J19</f>
        <v>-</v>
      </c>
      <c r="L23" s="48" t="str">
        <f>'Poverty Chart Data'!K19</f>
        <v>-</v>
      </c>
    </row>
    <row r="24" spans="1:14" ht="15" x14ac:dyDescent="0.25">
      <c r="A24" s="48" t="s">
        <v>101</v>
      </c>
      <c r="B24" s="52" t="s">
        <v>76</v>
      </c>
      <c r="C24" s="48" t="str">
        <f>'Poverty Chart Data'!B20</f>
        <v>-</v>
      </c>
      <c r="D24" s="48" t="str">
        <f>'Poverty Chart Data'!C20</f>
        <v>-</v>
      </c>
      <c r="E24" s="48" t="str">
        <f>'Poverty Chart Data'!D20</f>
        <v>-</v>
      </c>
      <c r="F24" s="48" t="str">
        <f>'Poverty Chart Data'!E20</f>
        <v>-</v>
      </c>
      <c r="G24" s="48" t="str">
        <f>'Poverty Chart Data'!F20</f>
        <v>-</v>
      </c>
      <c r="H24" s="48" t="str">
        <f>'Poverty Chart Data'!G20</f>
        <v>-</v>
      </c>
      <c r="I24" s="48" t="str">
        <f>'Poverty Chart Data'!H20</f>
        <v>-</v>
      </c>
      <c r="J24" s="48" t="str">
        <f>'Poverty Chart Data'!I20</f>
        <v>-</v>
      </c>
      <c r="K24" s="48" t="str">
        <f>'Poverty Chart Data'!J20</f>
        <v>-</v>
      </c>
      <c r="L24" s="48" t="str">
        <f>'Poverty Chart Data'!K20</f>
        <v>-</v>
      </c>
    </row>
    <row r="25" spans="1:14" ht="15" x14ac:dyDescent="0.25">
      <c r="A25" s="48" t="s">
        <v>101</v>
      </c>
      <c r="B25" s="52" t="s">
        <v>77</v>
      </c>
      <c r="C25" s="48" t="str">
        <f>'Poverty Chart Data'!B21</f>
        <v>-</v>
      </c>
      <c r="D25" s="48" t="str">
        <f>'Poverty Chart Data'!C21</f>
        <v>-</v>
      </c>
      <c r="E25" s="48" t="str">
        <f>'Poverty Chart Data'!D21</f>
        <v>-</v>
      </c>
      <c r="F25" s="48" t="str">
        <f>'Poverty Chart Data'!E21</f>
        <v>-</v>
      </c>
      <c r="G25" s="48" t="str">
        <f>'Poverty Chart Data'!F21</f>
        <v>-</v>
      </c>
      <c r="H25" s="48" t="str">
        <f>'Poverty Chart Data'!G21</f>
        <v>-</v>
      </c>
      <c r="I25" s="48" t="str">
        <f>'Poverty Chart Data'!H21</f>
        <v>-</v>
      </c>
      <c r="J25" s="48" t="str">
        <f>'Poverty Chart Data'!I21</f>
        <v>-</v>
      </c>
      <c r="K25" s="48" t="str">
        <f>'Poverty Chart Data'!J21</f>
        <v>-</v>
      </c>
      <c r="L25" s="48" t="str">
        <f>'Poverty Chart Data'!K21</f>
        <v>-</v>
      </c>
    </row>
    <row r="26" spans="1:14" ht="15" x14ac:dyDescent="0.25">
      <c r="A26" s="48" t="s">
        <v>101</v>
      </c>
      <c r="B26" s="52" t="s">
        <v>15</v>
      </c>
      <c r="C26" s="48" t="str">
        <f>'Poverty Chart Data'!B22</f>
        <v>-</v>
      </c>
      <c r="D26" s="48" t="str">
        <f>'Poverty Chart Data'!C22</f>
        <v>-</v>
      </c>
      <c r="E26" s="48" t="str">
        <f>'Poverty Chart Data'!D22</f>
        <v>-</v>
      </c>
      <c r="F26" s="48" t="str">
        <f>'Poverty Chart Data'!E22</f>
        <v>-</v>
      </c>
      <c r="G26" s="48" t="str">
        <f>'Poverty Chart Data'!F22</f>
        <v>-</v>
      </c>
      <c r="H26" s="48" t="str">
        <f>'Poverty Chart Data'!G22</f>
        <v>-</v>
      </c>
      <c r="I26" s="48" t="str">
        <f>'Poverty Chart Data'!H22</f>
        <v>-</v>
      </c>
      <c r="J26" s="48" t="str">
        <f>'Poverty Chart Data'!I22</f>
        <v>-</v>
      </c>
      <c r="K26" s="48" t="str">
        <f>'Poverty Chart Data'!J22</f>
        <v>-</v>
      </c>
      <c r="L26" s="48" t="str">
        <f>'Poverty Chart Data'!K22</f>
        <v>-</v>
      </c>
    </row>
    <row r="27" spans="1:14" ht="15" x14ac:dyDescent="0.25">
      <c r="A27" s="48" t="s">
        <v>101</v>
      </c>
      <c r="B27" s="52" t="s">
        <v>78</v>
      </c>
      <c r="C27" s="48" t="str">
        <f>'Poverty Chart Data'!B23</f>
        <v>-</v>
      </c>
      <c r="D27" s="48" t="str">
        <f>'Poverty Chart Data'!C23</f>
        <v>-</v>
      </c>
      <c r="E27" s="48" t="str">
        <f>'Poverty Chart Data'!D23</f>
        <v>-</v>
      </c>
      <c r="F27" s="48" t="str">
        <f>'Poverty Chart Data'!E23</f>
        <v>-</v>
      </c>
      <c r="G27" s="48" t="str">
        <f>'Poverty Chart Data'!F23</f>
        <v>-</v>
      </c>
      <c r="H27" s="48" t="str">
        <f>'Poverty Chart Data'!G23</f>
        <v>-</v>
      </c>
      <c r="I27" s="48" t="str">
        <f>'Poverty Chart Data'!H23</f>
        <v>-</v>
      </c>
      <c r="J27" s="48" t="str">
        <f>'Poverty Chart Data'!I23</f>
        <v>-</v>
      </c>
      <c r="K27" s="48" t="str">
        <f>'Poverty Chart Data'!J23</f>
        <v>-</v>
      </c>
      <c r="L27" s="48" t="str">
        <f>'Poverty Chart Data'!K23</f>
        <v>-</v>
      </c>
    </row>
    <row r="28" spans="1:14" ht="15" x14ac:dyDescent="0.25">
      <c r="A28" s="48" t="s">
        <v>101</v>
      </c>
      <c r="B28" s="52" t="s">
        <v>94</v>
      </c>
      <c r="C28" s="48" t="str">
        <f>'Poverty Chart Data'!B24</f>
        <v>-</v>
      </c>
      <c r="D28" s="48" t="str">
        <f>'Poverty Chart Data'!C24</f>
        <v>-</v>
      </c>
      <c r="E28" s="48" t="str">
        <f>'Poverty Chart Data'!D24</f>
        <v>-</v>
      </c>
      <c r="F28" s="48" t="str">
        <f>'Poverty Chart Data'!E24</f>
        <v>-</v>
      </c>
      <c r="G28" s="48" t="str">
        <f>'Poverty Chart Data'!F24</f>
        <v>-</v>
      </c>
      <c r="H28" s="48" t="str">
        <f>'Poverty Chart Data'!G24</f>
        <v>-</v>
      </c>
      <c r="I28" s="48" t="str">
        <f>'Poverty Chart Data'!H24</f>
        <v>-</v>
      </c>
      <c r="J28" s="48" t="str">
        <f>'Poverty Chart Data'!I24</f>
        <v>-</v>
      </c>
      <c r="K28" s="48" t="str">
        <f>'Poverty Chart Data'!J24</f>
        <v>-</v>
      </c>
      <c r="L28" s="48" t="str">
        <f>'Poverty Chart Data'!K24</f>
        <v>-</v>
      </c>
    </row>
    <row r="29" spans="1:14" ht="15" x14ac:dyDescent="0.25">
      <c r="A29" s="48" t="s">
        <v>101</v>
      </c>
      <c r="B29" s="52" t="s">
        <v>95</v>
      </c>
      <c r="C29" s="48" t="str">
        <f>'Poverty Chart Data'!B25</f>
        <v>-</v>
      </c>
      <c r="D29" s="48" t="str">
        <f>'Poverty Chart Data'!C25</f>
        <v>-</v>
      </c>
      <c r="E29" s="48" t="str">
        <f>'Poverty Chart Data'!D25</f>
        <v>-</v>
      </c>
      <c r="F29" s="48" t="str">
        <f>'Poverty Chart Data'!E25</f>
        <v>-</v>
      </c>
      <c r="G29" s="48" t="str">
        <f>'Poverty Chart Data'!F25</f>
        <v>-</v>
      </c>
      <c r="H29" s="48" t="str">
        <f>'Poverty Chart Data'!G25</f>
        <v>-</v>
      </c>
      <c r="I29" s="48" t="str">
        <f>'Poverty Chart Data'!H25</f>
        <v>-</v>
      </c>
      <c r="J29" s="48" t="str">
        <f>'Poverty Chart Data'!I25</f>
        <v>-</v>
      </c>
      <c r="K29" s="48" t="str">
        <f>'Poverty Chart Data'!J25</f>
        <v>-</v>
      </c>
      <c r="L29" s="48" t="str">
        <f>'Poverty Chart Data'!K25</f>
        <v>-</v>
      </c>
    </row>
    <row r="30" spans="1:14" ht="15" x14ac:dyDescent="0.25">
      <c r="A30" s="48" t="s">
        <v>101</v>
      </c>
      <c r="B30" s="52" t="s">
        <v>96</v>
      </c>
      <c r="C30" s="48" t="str">
        <f>'Poverty Chart Data'!B26</f>
        <v>-</v>
      </c>
      <c r="D30" s="48" t="str">
        <f>'Poverty Chart Data'!C26</f>
        <v>-</v>
      </c>
      <c r="E30" s="48" t="str">
        <f>'Poverty Chart Data'!D26</f>
        <v>-</v>
      </c>
      <c r="F30" s="48" t="str">
        <f>'Poverty Chart Data'!E26</f>
        <v>-</v>
      </c>
      <c r="G30" s="48" t="str">
        <f>'Poverty Chart Data'!F26</f>
        <v>-</v>
      </c>
      <c r="H30" s="48" t="str">
        <f>'Poverty Chart Data'!G26</f>
        <v>-</v>
      </c>
      <c r="I30" s="48" t="str">
        <f>'Poverty Chart Data'!H26</f>
        <v>-</v>
      </c>
      <c r="J30" s="48" t="str">
        <f>'Poverty Chart Data'!I26</f>
        <v>-</v>
      </c>
      <c r="K30" s="48" t="str">
        <f>'Poverty Chart Data'!J26</f>
        <v>-</v>
      </c>
      <c r="L30" s="48" t="str">
        <f>'Poverty Chart Data'!K26</f>
        <v>-</v>
      </c>
    </row>
    <row r="31" spans="1:14" ht="15" x14ac:dyDescent="0.25">
      <c r="A31" s="48" t="s">
        <v>101</v>
      </c>
      <c r="B31" s="52" t="s">
        <v>97</v>
      </c>
      <c r="C31" s="48" t="str">
        <f>'Poverty Chart Data'!B27</f>
        <v>-</v>
      </c>
      <c r="D31" s="48" t="str">
        <f>'Poverty Chart Data'!C27</f>
        <v>-</v>
      </c>
      <c r="E31" s="48" t="str">
        <f>'Poverty Chart Data'!D27</f>
        <v>-</v>
      </c>
      <c r="F31" s="48" t="str">
        <f>'Poverty Chart Data'!E27</f>
        <v>-</v>
      </c>
      <c r="G31" s="48" t="str">
        <f>'Poverty Chart Data'!F27</f>
        <v>-</v>
      </c>
      <c r="H31" s="48" t="str">
        <f>'Poverty Chart Data'!G27</f>
        <v>-</v>
      </c>
      <c r="I31" s="48" t="str">
        <f>'Poverty Chart Data'!H27</f>
        <v>-</v>
      </c>
      <c r="J31" s="48" t="str">
        <f>'Poverty Chart Data'!I27</f>
        <v>-</v>
      </c>
      <c r="K31" s="48" t="str">
        <f>'Poverty Chart Data'!J27</f>
        <v>-</v>
      </c>
      <c r="L31" s="48" t="str">
        <f>'Poverty Chart Data'!K27</f>
        <v>-</v>
      </c>
    </row>
    <row r="32" spans="1:14" ht="15" x14ac:dyDescent="0.25">
      <c r="A32" s="48" t="s">
        <v>101</v>
      </c>
      <c r="B32" s="52" t="s">
        <v>98</v>
      </c>
      <c r="C32" s="48" t="str">
        <f>'Poverty Chart Data'!B28</f>
        <v>-</v>
      </c>
      <c r="D32" s="48" t="str">
        <f>'Poverty Chart Data'!C28</f>
        <v>-</v>
      </c>
      <c r="E32" s="48" t="str">
        <f>'Poverty Chart Data'!D28</f>
        <v>-</v>
      </c>
      <c r="F32" s="48" t="str">
        <f>'Poverty Chart Data'!E28</f>
        <v>-</v>
      </c>
      <c r="G32" s="48" t="str">
        <f>'Poverty Chart Data'!F28</f>
        <v>-</v>
      </c>
      <c r="H32" s="48" t="str">
        <f>'Poverty Chart Data'!G28</f>
        <v>-</v>
      </c>
      <c r="I32" s="48" t="str">
        <f>'Poverty Chart Data'!H28</f>
        <v>-</v>
      </c>
      <c r="J32" s="48" t="str">
        <f>'Poverty Chart Data'!I28</f>
        <v>-</v>
      </c>
      <c r="K32" s="48" t="str">
        <f>'Poverty Chart Data'!J28</f>
        <v>-</v>
      </c>
      <c r="L32" s="48" t="str">
        <f>'Poverty Chart Data'!K28</f>
        <v>-</v>
      </c>
    </row>
    <row r="33" spans="1:14" ht="15" x14ac:dyDescent="0.25">
      <c r="A33" s="48" t="s">
        <v>101</v>
      </c>
      <c r="B33" s="52" t="s">
        <v>99</v>
      </c>
      <c r="C33" s="48" t="str">
        <f>'Poverty Chart Data'!B29</f>
        <v>-</v>
      </c>
      <c r="D33" s="48" t="str">
        <f>'Poverty Chart Data'!C29</f>
        <v>-</v>
      </c>
      <c r="E33" s="48" t="str">
        <f>'Poverty Chart Data'!D29</f>
        <v>-</v>
      </c>
      <c r="F33" s="48" t="str">
        <f>'Poverty Chart Data'!E29</f>
        <v>-</v>
      </c>
      <c r="G33" s="48" t="str">
        <f>'Poverty Chart Data'!F29</f>
        <v>-</v>
      </c>
      <c r="H33" s="48" t="str">
        <f>'Poverty Chart Data'!G29</f>
        <v>-</v>
      </c>
      <c r="I33" s="48" t="str">
        <f>'Poverty Chart Data'!H29</f>
        <v>-</v>
      </c>
      <c r="J33" s="48" t="str">
        <f>'Poverty Chart Data'!I29</f>
        <v>-</v>
      </c>
      <c r="K33" s="48" t="str">
        <f>'Poverty Chart Data'!J29</f>
        <v>-</v>
      </c>
      <c r="L33" s="48" t="str">
        <f>'Poverty Chart Data'!K29</f>
        <v>-</v>
      </c>
    </row>
    <row r="34" spans="1:14" ht="15" x14ac:dyDescent="0.25">
      <c r="A34" s="48" t="s">
        <v>101</v>
      </c>
      <c r="B34" s="52" t="s">
        <v>100</v>
      </c>
      <c r="C34" s="48" t="str">
        <f>'Poverty Chart Data'!B30</f>
        <v>-</v>
      </c>
      <c r="D34" s="48" t="str">
        <f>'Poverty Chart Data'!C30</f>
        <v>-</v>
      </c>
      <c r="E34" s="48" t="str">
        <f>'Poverty Chart Data'!D30</f>
        <v>-</v>
      </c>
      <c r="F34" s="48" t="str">
        <f>'Poverty Chart Data'!E30</f>
        <v>-</v>
      </c>
      <c r="G34" s="48" t="str">
        <f>'Poverty Chart Data'!F30</f>
        <v>-</v>
      </c>
      <c r="H34" s="48" t="str">
        <f>'Poverty Chart Data'!G30</f>
        <v>-</v>
      </c>
      <c r="I34" s="48" t="str">
        <f>'Poverty Chart Data'!H30</f>
        <v>-</v>
      </c>
      <c r="J34" s="48" t="str">
        <f>'Poverty Chart Data'!I30</f>
        <v>-</v>
      </c>
      <c r="K34" s="48" t="str">
        <f>'Poverty Chart Data'!J30</f>
        <v>-</v>
      </c>
      <c r="L34" s="48" t="str">
        <f>'Poverty Chart Data'!K30</f>
        <v>-</v>
      </c>
    </row>
    <row r="35" spans="1:14" ht="15" x14ac:dyDescent="0.25">
      <c r="A35" s="48" t="s">
        <v>101</v>
      </c>
      <c r="B35" s="52" t="s">
        <v>13</v>
      </c>
      <c r="C35" s="48" t="str">
        <f>'Poverty Chart Data'!B31</f>
        <v>-</v>
      </c>
      <c r="D35" s="48" t="str">
        <f>'Poverty Chart Data'!C31</f>
        <v>-</v>
      </c>
      <c r="E35" s="48" t="str">
        <f>'Poverty Chart Data'!D31</f>
        <v>-</v>
      </c>
      <c r="F35" s="48" t="str">
        <f>'Poverty Chart Data'!E31</f>
        <v>-</v>
      </c>
      <c r="G35" s="48" t="str">
        <f>'Poverty Chart Data'!F31</f>
        <v>-</v>
      </c>
      <c r="H35" s="48" t="str">
        <f>'Poverty Chart Data'!G31</f>
        <v>-</v>
      </c>
      <c r="I35" s="48" t="str">
        <f>'Poverty Chart Data'!H31</f>
        <v>-</v>
      </c>
      <c r="J35" s="48" t="str">
        <f>'Poverty Chart Data'!I31</f>
        <v>-</v>
      </c>
      <c r="K35" s="48" t="str">
        <f>'Poverty Chart Data'!J31</f>
        <v>-</v>
      </c>
      <c r="L35" s="48" t="str">
        <f>'Poverty Chart Data'!K31</f>
        <v>-</v>
      </c>
    </row>
    <row r="36" spans="1:14" x14ac:dyDescent="0.15">
      <c r="A36" s="12"/>
      <c r="B36" s="12"/>
      <c r="C36" s="12"/>
      <c r="D36" s="12"/>
      <c r="E36" s="12"/>
      <c r="F36" s="12"/>
      <c r="G36" s="12"/>
      <c r="H36" s="12"/>
      <c r="I36" s="12"/>
      <c r="J36" s="12"/>
      <c r="K36" s="12"/>
      <c r="L36" s="12"/>
    </row>
    <row r="37" spans="1:14" ht="15" x14ac:dyDescent="0.25">
      <c r="A37" s="12" t="s">
        <v>24</v>
      </c>
      <c r="B37" s="56" t="s">
        <v>59</v>
      </c>
      <c r="C37" s="114">
        <f>'Homelessness Chart Data'!B2</f>
        <v>44.29530201342282</v>
      </c>
      <c r="D37" s="114">
        <f>'Homelessness Chart Data'!C2</f>
        <v>54.193548387096783</v>
      </c>
      <c r="E37" s="114">
        <f>'Homelessness Chart Data'!D2</f>
        <v>60.093896713615024</v>
      </c>
      <c r="F37" s="114">
        <f>'Homelessness Chart Data'!E2</f>
        <v>64.38356164383562</v>
      </c>
      <c r="G37" s="114">
        <f>'Homelessness Chart Data'!F2</f>
        <v>47.014925373134332</v>
      </c>
      <c r="H37" s="114">
        <f>'Homelessness Chart Data'!G2</f>
        <v>60</v>
      </c>
      <c r="I37" s="114">
        <f>'Homelessness Chart Data'!H2</f>
        <v>0</v>
      </c>
      <c r="J37" s="114">
        <f>'Homelessness Chart Data'!I2</f>
        <v>37.878787878787875</v>
      </c>
      <c r="K37" s="114">
        <f>'Homelessness Chart Data'!J2</f>
        <v>59.677419354838712</v>
      </c>
      <c r="L37" s="114">
        <f>'Homelessness Chart Data'!K2</f>
        <v>41.304347826086953</v>
      </c>
      <c r="N37" s="114">
        <f>MAX(C37:L66)</f>
        <v>65.686274509803923</v>
      </c>
    </row>
    <row r="38" spans="1:14" ht="15" x14ac:dyDescent="0.25">
      <c r="A38" s="12" t="s">
        <v>24</v>
      </c>
      <c r="B38" s="56" t="s">
        <v>60</v>
      </c>
      <c r="C38" s="114">
        <f>'Homelessness Chart Data'!B3</f>
        <v>49.438202247191008</v>
      </c>
      <c r="D38" s="114">
        <f>'Homelessness Chart Data'!C3</f>
        <v>44.086021505376344</v>
      </c>
      <c r="E38" s="114">
        <f>'Homelessness Chart Data'!D3</f>
        <v>52.397260273972599</v>
      </c>
      <c r="F38" s="114">
        <f>'Homelessness Chart Data'!E3</f>
        <v>52.380952380952387</v>
      </c>
      <c r="G38" s="114">
        <f>'Homelessness Chart Data'!F3</f>
        <v>50.813008130081307</v>
      </c>
      <c r="H38" s="114">
        <f>'Homelessness Chart Data'!G3</f>
        <v>42.241379310344826</v>
      </c>
      <c r="I38" s="114">
        <f>'Homelessness Chart Data'!H3</f>
        <v>41.048034934497821</v>
      </c>
      <c r="J38" s="114">
        <f>'Homelessness Chart Data'!I3</f>
        <v>44.642857142857146</v>
      </c>
      <c r="K38" s="114">
        <f>'Homelessness Chart Data'!J3</f>
        <v>45.054945054945058</v>
      </c>
      <c r="L38" s="114">
        <f>'Homelessness Chart Data'!K3</f>
        <v>41.666666666666671</v>
      </c>
    </row>
    <row r="39" spans="1:14" ht="15" x14ac:dyDescent="0.25">
      <c r="A39" s="12" t="s">
        <v>24</v>
      </c>
      <c r="B39" s="56" t="s">
        <v>61</v>
      </c>
      <c r="C39" s="114">
        <f>'Homelessness Chart Data'!B4</f>
        <v>45.428571428571431</v>
      </c>
      <c r="D39" s="114">
        <f>'Homelessness Chart Data'!C4</f>
        <v>45.283018867924532</v>
      </c>
      <c r="E39" s="114">
        <f>'Homelessness Chart Data'!D4</f>
        <v>42.372881355932201</v>
      </c>
      <c r="F39" s="114">
        <f>'Homelessness Chart Data'!E4</f>
        <v>38.620689655172413</v>
      </c>
      <c r="G39" s="114">
        <f>'Homelessness Chart Data'!F4</f>
        <v>46.32352941176471</v>
      </c>
      <c r="H39" s="114">
        <f>'Homelessness Chart Data'!G4</f>
        <v>40.54054054054054</v>
      </c>
      <c r="I39" s="114">
        <f>'Homelessness Chart Data'!H4</f>
        <v>34.677419354838712</v>
      </c>
      <c r="J39" s="114">
        <f>'Homelessness Chart Data'!I4</f>
        <v>32.972972972972975</v>
      </c>
      <c r="K39" s="114">
        <f>'Homelessness Chart Data'!J4</f>
        <v>37.5</v>
      </c>
      <c r="L39" s="114">
        <f>'Homelessness Chart Data'!K4</f>
        <v>32.631578947368425</v>
      </c>
    </row>
    <row r="40" spans="1:14" ht="15" x14ac:dyDescent="0.25">
      <c r="A40" s="12" t="s">
        <v>24</v>
      </c>
      <c r="B40" s="56" t="s">
        <v>62</v>
      </c>
      <c r="C40" s="114">
        <f>'Homelessness Chart Data'!B5</f>
        <v>62.359550561797747</v>
      </c>
      <c r="D40" s="114">
        <f>'Homelessness Chart Data'!C5</f>
        <v>61.904761904761905</v>
      </c>
      <c r="E40" s="114">
        <f>'Homelessness Chart Data'!D5</f>
        <v>50</v>
      </c>
      <c r="F40" s="114">
        <f>'Homelessness Chart Data'!E5</f>
        <v>48.245614035087719</v>
      </c>
      <c r="G40" s="114">
        <f>'Homelessness Chart Data'!F5</f>
        <v>48.913043478260867</v>
      </c>
      <c r="H40" s="114">
        <f>'Homelessness Chart Data'!G5</f>
        <v>42.528735632183903</v>
      </c>
      <c r="I40" s="114">
        <f>'Homelessness Chart Data'!H5</f>
        <v>44.871794871794876</v>
      </c>
      <c r="J40" s="114">
        <f>'Homelessness Chart Data'!I5</f>
        <v>23.232323232323232</v>
      </c>
      <c r="K40" s="114">
        <f>'Homelessness Chart Data'!J5</f>
        <v>41.818181818181813</v>
      </c>
      <c r="L40" s="114">
        <f>'Homelessness Chart Data'!K5</f>
        <v>36.666666666666664</v>
      </c>
    </row>
    <row r="41" spans="1:14" ht="15" x14ac:dyDescent="0.25">
      <c r="A41" s="12" t="s">
        <v>24</v>
      </c>
      <c r="B41" s="56" t="s">
        <v>63</v>
      </c>
      <c r="C41" s="114">
        <f>'Homelessness Chart Data'!B6</f>
        <v>52.867830423940156</v>
      </c>
      <c r="D41" s="114">
        <f>'Homelessness Chart Data'!C6</f>
        <v>59.504132231404959</v>
      </c>
      <c r="E41" s="114">
        <f>'Homelessness Chart Data'!D6</f>
        <v>65.277777777777786</v>
      </c>
      <c r="F41" s="114">
        <f>'Homelessness Chart Data'!E6</f>
        <v>65.686274509803923</v>
      </c>
      <c r="G41" s="114">
        <f>'Homelessness Chart Data'!F6</f>
        <v>60.317460317460316</v>
      </c>
      <c r="H41" s="114">
        <f>'Homelessness Chart Data'!G6</f>
        <v>52.72727272727272</v>
      </c>
      <c r="I41" s="114">
        <f>'Homelessness Chart Data'!H6</f>
        <v>57.142857142857139</v>
      </c>
      <c r="J41" s="114">
        <f>'Homelessness Chart Data'!I6</f>
        <v>45.348837209302324</v>
      </c>
      <c r="K41" s="114">
        <f>'Homelessness Chart Data'!J6</f>
        <v>47.560975609756099</v>
      </c>
      <c r="L41" s="114">
        <f>'Homelessness Chart Data'!K6</f>
        <v>37.234042553191486</v>
      </c>
    </row>
    <row r="42" spans="1:14" ht="15" x14ac:dyDescent="0.25">
      <c r="A42" s="12" t="s">
        <v>24</v>
      </c>
      <c r="B42" s="56" t="s">
        <v>64</v>
      </c>
      <c r="C42" s="114">
        <f>'Homelessness Chart Data'!B7</f>
        <v>53.383458646616546</v>
      </c>
      <c r="D42" s="114">
        <f>'Homelessness Chart Data'!C7</f>
        <v>49.122807017543856</v>
      </c>
      <c r="E42" s="114">
        <f>'Homelessness Chart Data'!D7</f>
        <v>46.280991735537192</v>
      </c>
      <c r="F42" s="114">
        <f>'Homelessness Chart Data'!E7</f>
        <v>44.936708860759495</v>
      </c>
      <c r="G42" s="114">
        <f>'Homelessness Chart Data'!F7</f>
        <v>43.621399176954732</v>
      </c>
      <c r="H42" s="114">
        <f>'Homelessness Chart Data'!G7</f>
        <v>46.931407942238266</v>
      </c>
      <c r="I42" s="114">
        <f>'Homelessness Chart Data'!H7</f>
        <v>42.70386266094421</v>
      </c>
      <c r="J42" s="114">
        <f>'Homelessness Chart Data'!I7</f>
        <v>40.255591054313101</v>
      </c>
      <c r="K42" s="114">
        <f>'Homelessness Chart Data'!J7</f>
        <v>41.573033707865171</v>
      </c>
      <c r="L42" s="114">
        <f>'Homelessness Chart Data'!K7</f>
        <v>43.684210526315795</v>
      </c>
    </row>
    <row r="43" spans="1:14" ht="15" x14ac:dyDescent="0.25">
      <c r="A43" s="12" t="s">
        <v>24</v>
      </c>
      <c r="B43" s="56" t="s">
        <v>91</v>
      </c>
      <c r="C43" s="114">
        <f>'Homelessness Chart Data'!B8</f>
        <v>45.569620253164558</v>
      </c>
      <c r="D43" s="114">
        <f>'Homelessness Chart Data'!C8</f>
        <v>45.454545454545453</v>
      </c>
      <c r="E43" s="114">
        <f>'Homelessness Chart Data'!D8</f>
        <v>44.881889763779526</v>
      </c>
      <c r="F43" s="114">
        <f>'Homelessness Chart Data'!E8</f>
        <v>47.321428571428569</v>
      </c>
      <c r="G43" s="114">
        <f>'Homelessness Chart Data'!F8</f>
        <v>39.682539682539684</v>
      </c>
      <c r="H43" s="114">
        <f>'Homelessness Chart Data'!G8</f>
        <v>47.037037037037038</v>
      </c>
      <c r="I43" s="114">
        <f>'Homelessness Chart Data'!H8</f>
        <v>37.804878048780488</v>
      </c>
      <c r="J43" s="114">
        <f>'Homelessness Chart Data'!I8</f>
        <v>41.085271317829459</v>
      </c>
      <c r="K43" s="114">
        <f>'Homelessness Chart Data'!J8</f>
        <v>35.858585858585855</v>
      </c>
      <c r="L43" s="114">
        <f>'Homelessness Chart Data'!K8</f>
        <v>43.147208121827411</v>
      </c>
    </row>
    <row r="44" spans="1:14" ht="15" x14ac:dyDescent="0.25">
      <c r="A44" s="12" t="s">
        <v>24</v>
      </c>
      <c r="B44" s="56" t="s">
        <v>66</v>
      </c>
      <c r="C44" s="114">
        <f>'Homelessness Chart Data'!B9</f>
        <v>45.061728395061728</v>
      </c>
      <c r="D44" s="114">
        <f>'Homelessness Chart Data'!C9</f>
        <v>44.554455445544555</v>
      </c>
      <c r="E44" s="114">
        <f>'Homelessness Chart Data'!D9</f>
        <v>51.612903225806448</v>
      </c>
      <c r="F44" s="114">
        <f>'Homelessness Chart Data'!E9</f>
        <v>47.272727272727273</v>
      </c>
      <c r="G44" s="114">
        <f>'Homelessness Chart Data'!F9</f>
        <v>44.354838709677416</v>
      </c>
      <c r="H44" s="114">
        <f>'Homelessness Chart Data'!G9</f>
        <v>47.692307692307693</v>
      </c>
      <c r="I44" s="114">
        <f>'Homelessness Chart Data'!H9</f>
        <v>41.216216216216218</v>
      </c>
      <c r="J44" s="114">
        <f>'Homelessness Chart Data'!I9</f>
        <v>36.666666666666664</v>
      </c>
      <c r="K44" s="114">
        <f>'Homelessness Chart Data'!J9</f>
        <v>33.093525179856115</v>
      </c>
      <c r="L44" s="114">
        <f>'Homelessness Chart Data'!K9</f>
        <v>38.461538461538467</v>
      </c>
    </row>
    <row r="45" spans="1:14" ht="15" x14ac:dyDescent="0.25">
      <c r="A45" s="12" t="s">
        <v>24</v>
      </c>
      <c r="B45" s="56" t="s">
        <v>67</v>
      </c>
      <c r="C45" s="114">
        <f>'Homelessness Chart Data'!B10</f>
        <v>52.371541501976282</v>
      </c>
      <c r="D45" s="114">
        <f>'Homelessness Chart Data'!C10</f>
        <v>47.516198704103672</v>
      </c>
      <c r="E45" s="114">
        <f>'Homelessness Chart Data'!D10</f>
        <v>46.198830409356724</v>
      </c>
      <c r="F45" s="114">
        <f>'Homelessness Chart Data'!E10</f>
        <v>41.946308724832214</v>
      </c>
      <c r="G45" s="114">
        <f>'Homelessness Chart Data'!F10</f>
        <v>38.028169014084504</v>
      </c>
      <c r="H45" s="114">
        <f>'Homelessness Chart Data'!G10</f>
        <v>36.697247706422019</v>
      </c>
      <c r="I45" s="114">
        <f>'Homelessness Chart Data'!H10</f>
        <v>33.771929824561404</v>
      </c>
      <c r="J45" s="114">
        <f>'Homelessness Chart Data'!I10</f>
        <v>40.434782608695649</v>
      </c>
      <c r="K45" s="114">
        <f>'Homelessness Chart Data'!J10</f>
        <v>35.036496350364963</v>
      </c>
      <c r="L45" s="114">
        <f>'Homelessness Chart Data'!K10</f>
        <v>36.507936507936506</v>
      </c>
    </row>
    <row r="46" spans="1:14" ht="15" x14ac:dyDescent="0.25">
      <c r="A46" s="12" t="s">
        <v>24</v>
      </c>
      <c r="B46" s="56" t="s">
        <v>68</v>
      </c>
      <c r="C46" s="114">
        <f>'Homelessness Chart Data'!B11</f>
        <v>48.201438848920866</v>
      </c>
      <c r="D46" s="114">
        <f>'Homelessness Chart Data'!C11</f>
        <v>50.709939148073026</v>
      </c>
      <c r="E46" s="114">
        <f>'Homelessness Chart Data'!D11</f>
        <v>54.493307839388152</v>
      </c>
      <c r="F46" s="114">
        <f>'Homelessness Chart Data'!E11</f>
        <v>50.660792951541858</v>
      </c>
      <c r="G46" s="114">
        <f>'Homelessness Chart Data'!F11</f>
        <v>45.534407027818446</v>
      </c>
      <c r="H46" s="114">
        <f>'Homelessness Chart Data'!G11</f>
        <v>42.458100558659218</v>
      </c>
      <c r="I46" s="114">
        <f>'Homelessness Chart Data'!H11</f>
        <v>40.431654676258994</v>
      </c>
      <c r="J46" s="114">
        <f>'Homelessness Chart Data'!I11</f>
        <v>42.258652094717668</v>
      </c>
      <c r="K46" s="114">
        <f>'Homelessness Chart Data'!J11</f>
        <v>41.935483870967744</v>
      </c>
      <c r="L46" s="114">
        <f>'Homelessness Chart Data'!K11</f>
        <v>44.29530201342282</v>
      </c>
    </row>
    <row r="47" spans="1:14" ht="15" x14ac:dyDescent="0.25">
      <c r="A47" s="12" t="s">
        <v>24</v>
      </c>
      <c r="B47" s="56" t="s">
        <v>69</v>
      </c>
      <c r="C47" s="114">
        <f>'Homelessness Chart Data'!B12</f>
        <v>51.178781925343806</v>
      </c>
      <c r="D47" s="114">
        <f>'Homelessness Chart Data'!C12</f>
        <v>42.823803967327891</v>
      </c>
      <c r="E47" s="114">
        <f>'Homelessness Chart Data'!D12</f>
        <v>53.286384976525824</v>
      </c>
      <c r="F47" s="114">
        <f>'Homelessness Chart Data'!E12</f>
        <v>48.246674727932287</v>
      </c>
      <c r="G47" s="114">
        <f>'Homelessness Chart Data'!F12</f>
        <v>43.044906900328591</v>
      </c>
      <c r="H47" s="114">
        <f>'Homelessness Chart Data'!G12</f>
        <v>45.93572778827977</v>
      </c>
      <c r="I47" s="114">
        <f>'Homelessness Chart Data'!H12</f>
        <v>41.004672897196258</v>
      </c>
      <c r="J47" s="114">
        <f>'Homelessness Chart Data'!I12</f>
        <v>42.775229357798167</v>
      </c>
      <c r="K47" s="114">
        <f>'Homelessness Chart Data'!J12</f>
        <v>42.384887839433297</v>
      </c>
      <c r="L47" s="114">
        <f>'Homelessness Chart Data'!K12</f>
        <v>39.070351758793969</v>
      </c>
    </row>
    <row r="48" spans="1:14" ht="15" x14ac:dyDescent="0.25">
      <c r="A48" s="12" t="s">
        <v>24</v>
      </c>
      <c r="B48" s="56" t="s">
        <v>92</v>
      </c>
      <c r="C48" s="114">
        <f>'Homelessness Chart Data'!B13</f>
        <v>47.810218978102192</v>
      </c>
      <c r="D48" s="114">
        <f>'Homelessness Chart Data'!C13</f>
        <v>45.806451612903224</v>
      </c>
      <c r="E48" s="114">
        <f>'Homelessness Chart Data'!D13</f>
        <v>40.506329113924053</v>
      </c>
      <c r="F48" s="114">
        <f>'Homelessness Chart Data'!E13</f>
        <v>31.481481481481481</v>
      </c>
      <c r="G48" s="114">
        <f>'Homelessness Chart Data'!F13</f>
        <v>21.98581560283688</v>
      </c>
      <c r="H48" s="114">
        <f>'Homelessness Chart Data'!G13</f>
        <v>26.428571428571431</v>
      </c>
      <c r="I48" s="114">
        <f>'Homelessness Chart Data'!H13</f>
        <v>24.46043165467626</v>
      </c>
      <c r="J48" s="114">
        <f>'Homelessness Chart Data'!I13</f>
        <v>21.705426356589147</v>
      </c>
      <c r="K48" s="114">
        <f>'Homelessness Chart Data'!J13</f>
        <v>34.946236559139784</v>
      </c>
      <c r="L48" s="114">
        <f>'Homelessness Chart Data'!K13</f>
        <v>39.175257731958766</v>
      </c>
    </row>
    <row r="49" spans="1:12" ht="15" x14ac:dyDescent="0.25">
      <c r="A49" s="12" t="s">
        <v>24</v>
      </c>
      <c r="B49" s="56" t="s">
        <v>71</v>
      </c>
      <c r="C49" s="114">
        <f>'Homelessness Chart Data'!B14</f>
        <v>55.754475703324815</v>
      </c>
      <c r="D49" s="114">
        <f>'Homelessness Chart Data'!C14</f>
        <v>41.513292433537835</v>
      </c>
      <c r="E49" s="114">
        <f>'Homelessness Chart Data'!D14</f>
        <v>45.215311004784688</v>
      </c>
      <c r="F49" s="114">
        <f>'Homelessness Chart Data'!E14</f>
        <v>38.390804597701148</v>
      </c>
      <c r="G49" s="114">
        <f>'Homelessness Chart Data'!F14</f>
        <v>29.88826815642458</v>
      </c>
      <c r="H49" s="114">
        <f>'Homelessness Chart Data'!G14</f>
        <v>32.905982905982903</v>
      </c>
      <c r="I49" s="114">
        <f>'Homelessness Chart Data'!H14</f>
        <v>34.597156398104268</v>
      </c>
      <c r="J49" s="114">
        <f>'Homelessness Chart Data'!I14</f>
        <v>32.307692307692307</v>
      </c>
      <c r="K49" s="114">
        <f>'Homelessness Chart Data'!J14</f>
        <v>30.414746543778804</v>
      </c>
      <c r="L49" s="114">
        <f>'Homelessness Chart Data'!K14</f>
        <v>34.722222222222221</v>
      </c>
    </row>
    <row r="50" spans="1:12" ht="15" x14ac:dyDescent="0.25">
      <c r="A50" s="12" t="s">
        <v>24</v>
      </c>
      <c r="B50" s="56" t="s">
        <v>72</v>
      </c>
      <c r="C50" s="114">
        <f>'Homelessness Chart Data'!B15</f>
        <v>44.311377245508979</v>
      </c>
      <c r="D50" s="114">
        <f>'Homelessness Chart Data'!C15</f>
        <v>37.654320987654323</v>
      </c>
      <c r="E50" s="114">
        <f>'Homelessness Chart Data'!D15</f>
        <v>49.315068493150683</v>
      </c>
      <c r="F50" s="114">
        <f>'Homelessness Chart Data'!E15</f>
        <v>40.501792114695341</v>
      </c>
      <c r="G50" s="114">
        <f>'Homelessness Chart Data'!F15</f>
        <v>31.351351351351354</v>
      </c>
      <c r="H50" s="114">
        <f>'Homelessness Chart Data'!G15</f>
        <v>44.725738396624472</v>
      </c>
      <c r="I50" s="114">
        <f>'Homelessness Chart Data'!H15</f>
        <v>52.674897119341566</v>
      </c>
      <c r="J50" s="114">
        <f>'Homelessness Chart Data'!I15</f>
        <v>37.373737373737377</v>
      </c>
      <c r="K50" s="114">
        <f>'Homelessness Chart Data'!J15</f>
        <v>41.450777202072537</v>
      </c>
      <c r="L50" s="114">
        <f>'Homelessness Chart Data'!K15</f>
        <v>40.677966101694921</v>
      </c>
    </row>
    <row r="51" spans="1:12" ht="15" x14ac:dyDescent="0.25">
      <c r="A51" s="12" t="s">
        <v>24</v>
      </c>
      <c r="B51" s="56" t="s">
        <v>73</v>
      </c>
      <c r="C51" s="114">
        <f>'Homelessness Chart Data'!B16</f>
        <v>39.384116693679097</v>
      </c>
      <c r="D51" s="114">
        <f>'Homelessness Chart Data'!C16</f>
        <v>45.774647887323944</v>
      </c>
      <c r="E51" s="114">
        <f>'Homelessness Chart Data'!D16</f>
        <v>58.87323943661972</v>
      </c>
      <c r="F51" s="114">
        <f>'Homelessness Chart Data'!E16</f>
        <v>46.116504854368934</v>
      </c>
      <c r="G51" s="114">
        <f>'Homelessness Chart Data'!F16</f>
        <v>42.457231726283048</v>
      </c>
      <c r="H51" s="114">
        <f>'Homelessness Chart Data'!G16</f>
        <v>49.575757575757571</v>
      </c>
      <c r="I51" s="114">
        <f>'Homelessness Chart Data'!H16</f>
        <v>50.324254215304798</v>
      </c>
      <c r="J51" s="114">
        <f>'Homelessness Chart Data'!I16</f>
        <v>46.44670050761421</v>
      </c>
      <c r="K51" s="114">
        <f>'Homelessness Chart Data'!J16</f>
        <v>47.681159420289852</v>
      </c>
      <c r="L51" s="114">
        <f>'Homelessness Chart Data'!K16</f>
        <v>57.926829268292678</v>
      </c>
    </row>
    <row r="52" spans="1:12" ht="15" x14ac:dyDescent="0.25">
      <c r="A52" s="12" t="s">
        <v>24</v>
      </c>
      <c r="B52" s="56" t="s">
        <v>74</v>
      </c>
      <c r="C52" s="114">
        <f>'Homelessness Chart Data'!B17</f>
        <v>27.66798418972332</v>
      </c>
      <c r="D52" s="114">
        <f>'Homelessness Chart Data'!C17</f>
        <v>35.567010309278352</v>
      </c>
      <c r="E52" s="114">
        <f>'Homelessness Chart Data'!D17</f>
        <v>31.05263157894737</v>
      </c>
      <c r="F52" s="114">
        <f>'Homelessness Chart Data'!E17</f>
        <v>20.300751879699249</v>
      </c>
      <c r="G52" s="114">
        <f>'Homelessness Chart Data'!F17</f>
        <v>31.372549019607842</v>
      </c>
      <c r="H52" s="114">
        <f>'Homelessness Chart Data'!G17</f>
        <v>35.714285714285715</v>
      </c>
      <c r="I52" s="114">
        <f>'Homelessness Chart Data'!H17</f>
        <v>33.333333333333329</v>
      </c>
      <c r="J52" s="114">
        <f>'Homelessness Chart Data'!I17</f>
        <v>32.327586206896555</v>
      </c>
      <c r="K52" s="114">
        <f>'Homelessness Chart Data'!J17</f>
        <v>20.11173184357542</v>
      </c>
      <c r="L52" s="114">
        <f>'Homelessness Chart Data'!K17</f>
        <v>21.82741116751269</v>
      </c>
    </row>
    <row r="53" spans="1:12" ht="15" x14ac:dyDescent="0.25">
      <c r="A53" s="12" t="s">
        <v>24</v>
      </c>
      <c r="B53" s="56" t="s">
        <v>93</v>
      </c>
      <c r="C53" s="114">
        <f>'Homelessness Chart Data'!B18</f>
        <v>62.773722627737229</v>
      </c>
      <c r="D53" s="114">
        <f>'Homelessness Chart Data'!C18</f>
        <v>50.318471337579616</v>
      </c>
      <c r="E53" s="114">
        <f>'Homelessness Chart Data'!D18</f>
        <v>51.875000000000007</v>
      </c>
      <c r="F53" s="114">
        <f>'Homelessness Chart Data'!E18</f>
        <v>52.459016393442624</v>
      </c>
      <c r="G53" s="114">
        <f>'Homelessness Chart Data'!F18</f>
        <v>60.215053763440864</v>
      </c>
      <c r="H53" s="114">
        <f>'Homelessness Chart Data'!G18</f>
        <v>54.330708661417326</v>
      </c>
      <c r="I53" s="114">
        <f>'Homelessness Chart Data'!H18</f>
        <v>63.513513513513509</v>
      </c>
      <c r="J53" s="114">
        <f>'Homelessness Chart Data'!I18</f>
        <v>53.030303030303031</v>
      </c>
      <c r="K53" s="114">
        <f>'Homelessness Chart Data'!J18</f>
        <v>42.857142857142854</v>
      </c>
      <c r="L53" s="114">
        <f>'Homelessness Chart Data'!K18</f>
        <v>22.857142857142858</v>
      </c>
    </row>
    <row r="54" spans="1:12" ht="15" x14ac:dyDescent="0.25">
      <c r="A54" s="12" t="s">
        <v>24</v>
      </c>
      <c r="B54" s="56" t="s">
        <v>14</v>
      </c>
      <c r="C54" s="114">
        <f>'Homelessness Chart Data'!B19</f>
        <v>53.333333333333336</v>
      </c>
      <c r="D54" s="114">
        <f>'Homelessness Chart Data'!C19</f>
        <v>45.017182130584196</v>
      </c>
      <c r="E54" s="114">
        <f>'Homelessness Chart Data'!D19</f>
        <v>41.228070175438596</v>
      </c>
      <c r="F54" s="114">
        <f>'Homelessness Chart Data'!E19</f>
        <v>37.264150943396224</v>
      </c>
      <c r="G54" s="114">
        <f>'Homelessness Chart Data'!F19</f>
        <v>30.851063829787233</v>
      </c>
      <c r="H54" s="114">
        <f>'Homelessness Chart Data'!G19</f>
        <v>33.609958506224068</v>
      </c>
      <c r="I54" s="114">
        <f>'Homelessness Chart Data'!H19</f>
        <v>33.333333333333329</v>
      </c>
      <c r="J54" s="114">
        <f>'Homelessness Chart Data'!I19</f>
        <v>33.196721311475407</v>
      </c>
      <c r="K54" s="114">
        <f>'Homelessness Chart Data'!J19</f>
        <v>30.396475770925107</v>
      </c>
      <c r="L54" s="114">
        <f>'Homelessness Chart Data'!K19</f>
        <v>30.152671755725191</v>
      </c>
    </row>
    <row r="55" spans="1:12" ht="15" x14ac:dyDescent="0.25">
      <c r="A55" s="12" t="s">
        <v>24</v>
      </c>
      <c r="B55" s="56" t="s">
        <v>76</v>
      </c>
      <c r="C55" s="114">
        <f>'Homelessness Chart Data'!B20</f>
        <v>38.064516129032256</v>
      </c>
      <c r="D55" s="114">
        <f>'Homelessness Chart Data'!C20</f>
        <v>52.702702702702695</v>
      </c>
      <c r="E55" s="114">
        <f>'Homelessness Chart Data'!D20</f>
        <v>52.173913043478258</v>
      </c>
      <c r="F55" s="114">
        <f>'Homelessness Chart Data'!E20</f>
        <v>46.666666666666664</v>
      </c>
      <c r="G55" s="114">
        <f>'Homelessness Chart Data'!F20</f>
        <v>34.545454545454547</v>
      </c>
      <c r="H55" s="114">
        <f>'Homelessness Chart Data'!G20</f>
        <v>40.54054054054054</v>
      </c>
      <c r="I55" s="114">
        <f>'Homelessness Chart Data'!H20</f>
        <v>30.463576158940398</v>
      </c>
      <c r="J55" s="114">
        <f>'Homelessness Chart Data'!I20</f>
        <v>32.330827067669169</v>
      </c>
      <c r="K55" s="114">
        <f>'Homelessness Chart Data'!J20</f>
        <v>26.056338028169012</v>
      </c>
      <c r="L55" s="114">
        <f>'Homelessness Chart Data'!K20</f>
        <v>15.068493150684931</v>
      </c>
    </row>
    <row r="56" spans="1:12" ht="15" x14ac:dyDescent="0.25">
      <c r="A56" s="12" t="s">
        <v>24</v>
      </c>
      <c r="B56" s="56" t="s">
        <v>77</v>
      </c>
      <c r="C56" s="114">
        <f>'Homelessness Chart Data'!B21</f>
        <v>51.02639296187683</v>
      </c>
      <c r="D56" s="114">
        <f>'Homelessness Chart Data'!C21</f>
        <v>40.963855421686745</v>
      </c>
      <c r="E56" s="114">
        <f>'Homelessness Chart Data'!D21</f>
        <v>43.577981651376149</v>
      </c>
      <c r="F56" s="114">
        <f>'Homelessness Chart Data'!E21</f>
        <v>40.555555555555557</v>
      </c>
      <c r="G56" s="114">
        <f>'Homelessness Chart Data'!F21</f>
        <v>39.772727272727273</v>
      </c>
      <c r="H56" s="114">
        <f>'Homelessness Chart Data'!G21</f>
        <v>46.073298429319372</v>
      </c>
      <c r="I56" s="114">
        <f>'Homelessness Chart Data'!H21</f>
        <v>42.328042328042329</v>
      </c>
      <c r="J56" s="114">
        <f>'Homelessness Chart Data'!I21</f>
        <v>39.285714285714285</v>
      </c>
      <c r="K56" s="114">
        <f>'Homelessness Chart Data'!J21</f>
        <v>40.476190476190474</v>
      </c>
      <c r="L56" s="114">
        <f>'Homelessness Chart Data'!K21</f>
        <v>40.495867768595041</v>
      </c>
    </row>
    <row r="57" spans="1:12" ht="15" x14ac:dyDescent="0.25">
      <c r="A57" s="12" t="s">
        <v>24</v>
      </c>
      <c r="B57" s="56" t="s">
        <v>15</v>
      </c>
      <c r="C57" s="114">
        <f>'Homelessness Chart Data'!B22</f>
        <v>44.897959183673471</v>
      </c>
      <c r="D57" s="114">
        <f>'Homelessness Chart Data'!C22</f>
        <v>46.496815286624205</v>
      </c>
      <c r="E57" s="114">
        <f>'Homelessness Chart Data'!D22</f>
        <v>54.744525547445257</v>
      </c>
      <c r="F57" s="114">
        <f>'Homelessness Chart Data'!E22</f>
        <v>42.068965517241381</v>
      </c>
      <c r="G57" s="114">
        <f>'Homelessness Chart Data'!F22</f>
        <v>39.506172839506171</v>
      </c>
      <c r="H57" s="114">
        <f>'Homelessness Chart Data'!G22</f>
        <v>54.700854700854705</v>
      </c>
      <c r="I57" s="114">
        <f>'Homelessness Chart Data'!H22</f>
        <v>41.666666666666671</v>
      </c>
      <c r="J57" s="114">
        <f>'Homelessness Chart Data'!I22</f>
        <v>40</v>
      </c>
      <c r="K57" s="114">
        <f>'Homelessness Chart Data'!J22</f>
        <v>41.764705882352942</v>
      </c>
      <c r="L57" s="114">
        <f>'Homelessness Chart Data'!K22</f>
        <v>44.642857142857146</v>
      </c>
    </row>
    <row r="58" spans="1:12" ht="15" x14ac:dyDescent="0.25">
      <c r="A58" s="12" t="s">
        <v>24</v>
      </c>
      <c r="B58" s="56" t="s">
        <v>78</v>
      </c>
      <c r="C58" s="114">
        <f>'Homelessness Chart Data'!B23</f>
        <v>37.595907928388748</v>
      </c>
      <c r="D58" s="114">
        <f>'Homelessness Chart Data'!C23</f>
        <v>45.585585585585584</v>
      </c>
      <c r="E58" s="114">
        <f>'Homelessness Chart Data'!D23</f>
        <v>43.772241992882563</v>
      </c>
      <c r="F58" s="114">
        <f>'Homelessness Chart Data'!E23</f>
        <v>45.322245322245323</v>
      </c>
      <c r="G58" s="114">
        <f>'Homelessness Chart Data'!F23</f>
        <v>32.747252747252745</v>
      </c>
      <c r="H58" s="114">
        <f>'Homelessness Chart Data'!G23</f>
        <v>40.039447731755423</v>
      </c>
      <c r="I58" s="114">
        <f>'Homelessness Chart Data'!H23</f>
        <v>47.534516765285993</v>
      </c>
      <c r="J58" s="114">
        <f>'Homelessness Chart Data'!I23</f>
        <v>48.625792811839325</v>
      </c>
      <c r="K58" s="114">
        <f>'Homelessness Chart Data'!J23</f>
        <v>35.675675675675677</v>
      </c>
      <c r="L58" s="114">
        <f>'Homelessness Chart Data'!K23</f>
        <v>42.990654205607477</v>
      </c>
    </row>
    <row r="59" spans="1:12" ht="15" x14ac:dyDescent="0.25">
      <c r="A59" s="12" t="s">
        <v>24</v>
      </c>
      <c r="B59" s="56" t="s">
        <v>94</v>
      </c>
      <c r="C59" s="114" t="str">
        <f>'Homelessness Chart Data'!B24</f>
        <v>-</v>
      </c>
      <c r="D59" s="114" t="str">
        <f>'Homelessness Chart Data'!C24</f>
        <v>-</v>
      </c>
      <c r="E59" s="114" t="str">
        <f>'Homelessness Chart Data'!D24</f>
        <v>-</v>
      </c>
      <c r="F59" s="114" t="str">
        <f>'Homelessness Chart Data'!E24</f>
        <v>-</v>
      </c>
      <c r="G59" s="114" t="str">
        <f>'Homelessness Chart Data'!F24</f>
        <v>-</v>
      </c>
      <c r="H59" s="114" t="str">
        <f>'Homelessness Chart Data'!G24</f>
        <v>-</v>
      </c>
      <c r="I59" s="114" t="str">
        <f>'Homelessness Chart Data'!H24</f>
        <v>-</v>
      </c>
      <c r="J59" s="114" t="str">
        <f>'Homelessness Chart Data'!I24</f>
        <v>-</v>
      </c>
      <c r="K59" s="114" t="str">
        <f>'Homelessness Chart Data'!J24</f>
        <v>-</v>
      </c>
      <c r="L59" s="114" t="str">
        <f>'Homelessness Chart Data'!K24</f>
        <v>-</v>
      </c>
    </row>
    <row r="60" spans="1:12" ht="15" x14ac:dyDescent="0.25">
      <c r="A60" s="12" t="s">
        <v>24</v>
      </c>
      <c r="B60" s="56" t="s">
        <v>95</v>
      </c>
      <c r="C60" s="114" t="str">
        <f>'Homelessness Chart Data'!B25</f>
        <v>-</v>
      </c>
      <c r="D60" s="114" t="str">
        <f>'Homelessness Chart Data'!C25</f>
        <v>-</v>
      </c>
      <c r="E60" s="114" t="str">
        <f>'Homelessness Chart Data'!D25</f>
        <v>-</v>
      </c>
      <c r="F60" s="114" t="str">
        <f>'Homelessness Chart Data'!E25</f>
        <v>-</v>
      </c>
      <c r="G60" s="114" t="str">
        <f>'Homelessness Chart Data'!F25</f>
        <v>-</v>
      </c>
      <c r="H60" s="114" t="str">
        <f>'Homelessness Chart Data'!G25</f>
        <v>-</v>
      </c>
      <c r="I60" s="114" t="str">
        <f>'Homelessness Chart Data'!H25</f>
        <v>-</v>
      </c>
      <c r="J60" s="114" t="str">
        <f>'Homelessness Chart Data'!I25</f>
        <v>-</v>
      </c>
      <c r="K60" s="114" t="str">
        <f>'Homelessness Chart Data'!J25</f>
        <v>-</v>
      </c>
      <c r="L60" s="114" t="str">
        <f>'Homelessness Chart Data'!K25</f>
        <v>-</v>
      </c>
    </row>
    <row r="61" spans="1:12" ht="15" x14ac:dyDescent="0.25">
      <c r="A61" s="12" t="s">
        <v>24</v>
      </c>
      <c r="B61" s="56" t="s">
        <v>96</v>
      </c>
      <c r="C61" s="114" t="str">
        <f>'Homelessness Chart Data'!B26</f>
        <v>-</v>
      </c>
      <c r="D61" s="114" t="str">
        <f>'Homelessness Chart Data'!C26</f>
        <v>-</v>
      </c>
      <c r="E61" s="114" t="str">
        <f>'Homelessness Chart Data'!D26</f>
        <v>-</v>
      </c>
      <c r="F61" s="114" t="str">
        <f>'Homelessness Chart Data'!E26</f>
        <v>-</v>
      </c>
      <c r="G61" s="114" t="str">
        <f>'Homelessness Chart Data'!F26</f>
        <v>-</v>
      </c>
      <c r="H61" s="114" t="str">
        <f>'Homelessness Chart Data'!G26</f>
        <v>-</v>
      </c>
      <c r="I61" s="114" t="str">
        <f>'Homelessness Chart Data'!H26</f>
        <v>-</v>
      </c>
      <c r="J61" s="114" t="str">
        <f>'Homelessness Chart Data'!I26</f>
        <v>-</v>
      </c>
      <c r="K61" s="114" t="str">
        <f>'Homelessness Chart Data'!J26</f>
        <v>-</v>
      </c>
      <c r="L61" s="114" t="str">
        <f>'Homelessness Chart Data'!K26</f>
        <v>-</v>
      </c>
    </row>
    <row r="62" spans="1:12" ht="15" x14ac:dyDescent="0.25">
      <c r="A62" s="12" t="s">
        <v>24</v>
      </c>
      <c r="B62" s="56" t="s">
        <v>97</v>
      </c>
      <c r="C62" s="114" t="str">
        <f>'Homelessness Chart Data'!B27</f>
        <v>-</v>
      </c>
      <c r="D62" s="114" t="str">
        <f>'Homelessness Chart Data'!C27</f>
        <v>-</v>
      </c>
      <c r="E62" s="114" t="str">
        <f>'Homelessness Chart Data'!D27</f>
        <v>-</v>
      </c>
      <c r="F62" s="114" t="str">
        <f>'Homelessness Chart Data'!E27</f>
        <v>-</v>
      </c>
      <c r="G62" s="114" t="str">
        <f>'Homelessness Chart Data'!F27</f>
        <v>-</v>
      </c>
      <c r="H62" s="114" t="str">
        <f>'Homelessness Chart Data'!G27</f>
        <v>-</v>
      </c>
      <c r="I62" s="114" t="str">
        <f>'Homelessness Chart Data'!H27</f>
        <v>-</v>
      </c>
      <c r="J62" s="114" t="str">
        <f>'Homelessness Chart Data'!I27</f>
        <v>-</v>
      </c>
      <c r="K62" s="114" t="str">
        <f>'Homelessness Chart Data'!J27</f>
        <v>-</v>
      </c>
      <c r="L62" s="114" t="str">
        <f>'Homelessness Chart Data'!K27</f>
        <v>-</v>
      </c>
    </row>
    <row r="63" spans="1:12" ht="15" x14ac:dyDescent="0.25">
      <c r="A63" s="12" t="s">
        <v>24</v>
      </c>
      <c r="B63" s="56" t="s">
        <v>98</v>
      </c>
      <c r="C63" s="114" t="str">
        <f>'Homelessness Chart Data'!B28</f>
        <v>-</v>
      </c>
      <c r="D63" s="114" t="str">
        <f>'Homelessness Chart Data'!C28</f>
        <v>-</v>
      </c>
      <c r="E63" s="114" t="str">
        <f>'Homelessness Chart Data'!D28</f>
        <v>-</v>
      </c>
      <c r="F63" s="114" t="str">
        <f>'Homelessness Chart Data'!E28</f>
        <v>-</v>
      </c>
      <c r="G63" s="114" t="str">
        <f>'Homelessness Chart Data'!F28</f>
        <v>-</v>
      </c>
      <c r="H63" s="114" t="str">
        <f>'Homelessness Chart Data'!G28</f>
        <v>-</v>
      </c>
      <c r="I63" s="114" t="str">
        <f>'Homelessness Chart Data'!H28</f>
        <v>-</v>
      </c>
      <c r="J63" s="114" t="str">
        <f>'Homelessness Chart Data'!I28</f>
        <v>-</v>
      </c>
      <c r="K63" s="114" t="str">
        <f>'Homelessness Chart Data'!J28</f>
        <v>-</v>
      </c>
      <c r="L63" s="114" t="str">
        <f>'Homelessness Chart Data'!K28</f>
        <v>-</v>
      </c>
    </row>
    <row r="64" spans="1:12" ht="15" x14ac:dyDescent="0.25">
      <c r="A64" s="12" t="s">
        <v>24</v>
      </c>
      <c r="B64" s="56" t="s">
        <v>99</v>
      </c>
      <c r="C64" s="114" t="str">
        <f>'Homelessness Chart Data'!B29</f>
        <v>-</v>
      </c>
      <c r="D64" s="114" t="str">
        <f>'Homelessness Chart Data'!C29</f>
        <v>-</v>
      </c>
      <c r="E64" s="114" t="str">
        <f>'Homelessness Chart Data'!D29</f>
        <v>-</v>
      </c>
      <c r="F64" s="114" t="str">
        <f>'Homelessness Chart Data'!E29</f>
        <v>-</v>
      </c>
      <c r="G64" s="114" t="str">
        <f>'Homelessness Chart Data'!F29</f>
        <v>-</v>
      </c>
      <c r="H64" s="114" t="str">
        <f>'Homelessness Chart Data'!G29</f>
        <v>-</v>
      </c>
      <c r="I64" s="114" t="str">
        <f>'Homelessness Chart Data'!H29</f>
        <v>-</v>
      </c>
      <c r="J64" s="114" t="str">
        <f>'Homelessness Chart Data'!I29</f>
        <v>-</v>
      </c>
      <c r="K64" s="114" t="str">
        <f>'Homelessness Chart Data'!J29</f>
        <v>-</v>
      </c>
      <c r="L64" s="114" t="str">
        <f>'Homelessness Chart Data'!K29</f>
        <v>-</v>
      </c>
    </row>
    <row r="65" spans="1:14" ht="15" x14ac:dyDescent="0.25">
      <c r="A65" s="12" t="s">
        <v>24</v>
      </c>
      <c r="B65" s="56" t="s">
        <v>100</v>
      </c>
      <c r="C65" s="114" t="str">
        <f>'Homelessness Chart Data'!B30</f>
        <v>-</v>
      </c>
      <c r="D65" s="114" t="str">
        <f>'Homelessness Chart Data'!C30</f>
        <v>-</v>
      </c>
      <c r="E65" s="114" t="str">
        <f>'Homelessness Chart Data'!D30</f>
        <v>-</v>
      </c>
      <c r="F65" s="114" t="str">
        <f>'Homelessness Chart Data'!E30</f>
        <v>-</v>
      </c>
      <c r="G65" s="114" t="str">
        <f>'Homelessness Chart Data'!F30</f>
        <v>-</v>
      </c>
      <c r="H65" s="114" t="str">
        <f>'Homelessness Chart Data'!G30</f>
        <v>-</v>
      </c>
      <c r="I65" s="114" t="str">
        <f>'Homelessness Chart Data'!H30</f>
        <v>-</v>
      </c>
      <c r="J65" s="114" t="str">
        <f>'Homelessness Chart Data'!I30</f>
        <v>-</v>
      </c>
      <c r="K65" s="114" t="str">
        <f>'Homelessness Chart Data'!J30</f>
        <v>-</v>
      </c>
      <c r="L65" s="114" t="str">
        <f>'Homelessness Chart Data'!K30</f>
        <v>-</v>
      </c>
    </row>
    <row r="66" spans="1:14" ht="15" x14ac:dyDescent="0.25">
      <c r="A66" s="12" t="s">
        <v>24</v>
      </c>
      <c r="B66" s="56" t="s">
        <v>13</v>
      </c>
      <c r="C66" s="114">
        <f>'Homelessness Chart Data'!B31</f>
        <v>48.342081679682494</v>
      </c>
      <c r="D66" s="114">
        <f>'Homelessness Chart Data'!C31</f>
        <v>46.25110261687739</v>
      </c>
      <c r="E66" s="114">
        <f>'Homelessness Chart Data'!D31</f>
        <v>49.81938118423119</v>
      </c>
      <c r="F66" s="114">
        <f>'Homelessness Chart Data'!E31</f>
        <v>45.158540743266279</v>
      </c>
      <c r="G66" s="114">
        <f>'Homelessness Chart Data'!F31</f>
        <v>40.546369518332135</v>
      </c>
      <c r="H66" s="114">
        <f>'Homelessness Chart Data'!G31</f>
        <v>43.829923273657286</v>
      </c>
      <c r="I66" s="114">
        <f>'Homelessness Chart Data'!H31</f>
        <v>41.12952731737262</v>
      </c>
      <c r="J66" s="114">
        <f>'Homelessness Chart Data'!I31</f>
        <v>40.490162236796685</v>
      </c>
      <c r="K66" s="114">
        <f>'Homelessness Chart Data'!J31</f>
        <v>39.433040078201373</v>
      </c>
      <c r="L66" s="114">
        <f>'Homelessness Chart Data'!K31</f>
        <v>40.978110826267006</v>
      </c>
    </row>
    <row r="67" spans="1:14" x14ac:dyDescent="0.15">
      <c r="A67" s="12"/>
      <c r="B67" s="12"/>
      <c r="C67" s="12"/>
      <c r="D67" s="12"/>
      <c r="E67" s="12"/>
      <c r="F67" s="12"/>
      <c r="G67" s="12"/>
      <c r="H67" s="12"/>
      <c r="I67" s="12"/>
      <c r="J67" s="12"/>
      <c r="K67" s="12"/>
      <c r="L67" s="12"/>
    </row>
    <row r="68" spans="1:14" ht="15" x14ac:dyDescent="0.25">
      <c r="A68" s="48" t="s">
        <v>102</v>
      </c>
      <c r="B68" s="52" t="s">
        <v>59</v>
      </c>
      <c r="C68" s="48" t="str">
        <f>'CIN Chart Data'!B2</f>
        <v>-</v>
      </c>
      <c r="D68" s="48" t="str">
        <f>'CIN Chart Data'!C2</f>
        <v>-</v>
      </c>
      <c r="E68" s="48" t="str">
        <f>'CIN Chart Data'!D2</f>
        <v>-</v>
      </c>
      <c r="F68" s="48" t="str">
        <f>'CIN Chart Data'!E2</f>
        <v>-</v>
      </c>
      <c r="G68" s="48" t="str">
        <f>'CIN Chart Data'!F2</f>
        <v>-</v>
      </c>
      <c r="H68" s="48" t="str">
        <f>'CIN Chart Data'!G2</f>
        <v>-</v>
      </c>
      <c r="I68" s="48" t="str">
        <f>'CIN Chart Data'!H2</f>
        <v>-</v>
      </c>
      <c r="J68" s="68">
        <f>'CIN Chart Data'!I2</f>
        <v>262.85143902844783</v>
      </c>
      <c r="K68" s="68">
        <f>'CIN Chart Data'!J2</f>
        <v>237.3597788977402</v>
      </c>
      <c r="L68" s="68">
        <f>'CIN Chart Data'!K2</f>
        <v>204.63197969543145</v>
      </c>
      <c r="N68" s="114">
        <f>MAX(C68:L97)</f>
        <v>519.95305164319257</v>
      </c>
    </row>
    <row r="69" spans="1:14" ht="15" x14ac:dyDescent="0.25">
      <c r="A69" s="48" t="s">
        <v>102</v>
      </c>
      <c r="B69" s="52" t="s">
        <v>60</v>
      </c>
      <c r="C69" s="48" t="str">
        <f>'CIN Chart Data'!B3</f>
        <v>-</v>
      </c>
      <c r="D69" s="48" t="str">
        <f>'CIN Chart Data'!C3</f>
        <v>-</v>
      </c>
      <c r="E69" s="48" t="str">
        <f>'CIN Chart Data'!D3</f>
        <v>-</v>
      </c>
      <c r="F69" s="48" t="str">
        <f>'CIN Chart Data'!E3</f>
        <v>-</v>
      </c>
      <c r="G69" s="48" t="str">
        <f>'CIN Chart Data'!F3</f>
        <v>-</v>
      </c>
      <c r="H69" s="48" t="str">
        <f>'CIN Chart Data'!G3</f>
        <v>-</v>
      </c>
      <c r="I69" s="48" t="str">
        <f>'CIN Chart Data'!H3</f>
        <v>-</v>
      </c>
      <c r="J69" s="68">
        <f>'CIN Chart Data'!I3</f>
        <v>211.65527714502659</v>
      </c>
      <c r="K69" s="68">
        <f>'CIN Chart Data'!J3</f>
        <v>243.99260628465802</v>
      </c>
      <c r="L69" s="68">
        <f>'CIN Chart Data'!K3</f>
        <v>254.40132731127292</v>
      </c>
    </row>
    <row r="70" spans="1:14" ht="15" x14ac:dyDescent="0.25">
      <c r="A70" s="48" t="s">
        <v>102</v>
      </c>
      <c r="B70" s="52" t="s">
        <v>61</v>
      </c>
      <c r="C70" s="48" t="str">
        <f>'CIN Chart Data'!B4</f>
        <v>-</v>
      </c>
      <c r="D70" s="48" t="str">
        <f>'CIN Chart Data'!C4</f>
        <v>-</v>
      </c>
      <c r="E70" s="48" t="str">
        <f>'CIN Chart Data'!D4</f>
        <v>-</v>
      </c>
      <c r="F70" s="48" t="str">
        <f>'CIN Chart Data'!E4</f>
        <v>-</v>
      </c>
      <c r="G70" s="48" t="str">
        <f>'CIN Chart Data'!F4</f>
        <v>-</v>
      </c>
      <c r="H70" s="48" t="str">
        <f>'CIN Chart Data'!G4</f>
        <v>-</v>
      </c>
      <c r="I70" s="48" t="str">
        <f>'CIN Chart Data'!H4</f>
        <v>-</v>
      </c>
      <c r="J70" s="68">
        <f>'CIN Chart Data'!I4</f>
        <v>182.76197685735914</v>
      </c>
      <c r="K70" s="68">
        <f>'CIN Chart Data'!J4</f>
        <v>207.55322563389325</v>
      </c>
      <c r="L70" s="68">
        <f>'CIN Chart Data'!K4</f>
        <v>259.07836058611173</v>
      </c>
    </row>
    <row r="71" spans="1:14" ht="15" x14ac:dyDescent="0.25">
      <c r="A71" s="48" t="s">
        <v>102</v>
      </c>
      <c r="B71" s="52" t="s">
        <v>62</v>
      </c>
      <c r="C71" s="48" t="str">
        <f>'CIN Chart Data'!B5</f>
        <v>-</v>
      </c>
      <c r="D71" s="48" t="str">
        <f>'CIN Chart Data'!C5</f>
        <v>-</v>
      </c>
      <c r="E71" s="48" t="str">
        <f>'CIN Chart Data'!D5</f>
        <v>-</v>
      </c>
      <c r="F71" s="48" t="str">
        <f>'CIN Chart Data'!E5</f>
        <v>-</v>
      </c>
      <c r="G71" s="48" t="str">
        <f>'CIN Chart Data'!F5</f>
        <v>-</v>
      </c>
      <c r="H71" s="48" t="str">
        <f>'CIN Chart Data'!G5</f>
        <v>-</v>
      </c>
      <c r="I71" s="48" t="str">
        <f>'CIN Chart Data'!H5</f>
        <v>-</v>
      </c>
      <c r="J71" s="68">
        <f>'CIN Chart Data'!I5</f>
        <v>268.98357533920495</v>
      </c>
      <c r="K71" s="68">
        <f>'CIN Chart Data'!J5</f>
        <v>211.73979531819785</v>
      </c>
      <c r="L71" s="68">
        <f>'CIN Chart Data'!K5</f>
        <v>222.9152229152229</v>
      </c>
    </row>
    <row r="72" spans="1:14" ht="15" x14ac:dyDescent="0.25">
      <c r="A72" s="48" t="s">
        <v>102</v>
      </c>
      <c r="B72" s="52" t="s">
        <v>63</v>
      </c>
      <c r="C72" s="48" t="str">
        <f>'CIN Chart Data'!B6</f>
        <v>-</v>
      </c>
      <c r="D72" s="48" t="str">
        <f>'CIN Chart Data'!C6</f>
        <v>-</v>
      </c>
      <c r="E72" s="48" t="str">
        <f>'CIN Chart Data'!D6</f>
        <v>-</v>
      </c>
      <c r="F72" s="48" t="str">
        <f>'CIN Chart Data'!E6</f>
        <v>-</v>
      </c>
      <c r="G72" s="48" t="str">
        <f>'CIN Chart Data'!F6</f>
        <v>-</v>
      </c>
      <c r="H72" s="48" t="str">
        <f>'CIN Chart Data'!G6</f>
        <v>-</v>
      </c>
      <c r="I72" s="48" t="str">
        <f>'CIN Chart Data'!H6</f>
        <v>-</v>
      </c>
      <c r="J72" s="68">
        <f>'CIN Chart Data'!I6</f>
        <v>119.38444551790766</v>
      </c>
      <c r="K72" s="68">
        <f>'CIN Chart Data'!J6</f>
        <v>112.62962708605177</v>
      </c>
      <c r="L72" s="68">
        <f>'CIN Chart Data'!K6</f>
        <v>175.65612729902873</v>
      </c>
    </row>
    <row r="73" spans="1:14" ht="15" x14ac:dyDescent="0.25">
      <c r="A73" s="48" t="s">
        <v>102</v>
      </c>
      <c r="B73" s="52" t="s">
        <v>64</v>
      </c>
      <c r="C73" s="48" t="str">
        <f>'CIN Chart Data'!B7</f>
        <v>-</v>
      </c>
      <c r="D73" s="48" t="str">
        <f>'CIN Chart Data'!C7</f>
        <v>-</v>
      </c>
      <c r="E73" s="48" t="str">
        <f>'CIN Chart Data'!D7</f>
        <v>-</v>
      </c>
      <c r="F73" s="48" t="str">
        <f>'CIN Chart Data'!E7</f>
        <v>-</v>
      </c>
      <c r="G73" s="48" t="str">
        <f>'CIN Chart Data'!F7</f>
        <v>-</v>
      </c>
      <c r="H73" s="48" t="str">
        <f>'CIN Chart Data'!G7</f>
        <v>-</v>
      </c>
      <c r="I73" s="48" t="str">
        <f>'CIN Chart Data'!H7</f>
        <v>-</v>
      </c>
      <c r="J73" s="68">
        <f>'CIN Chart Data'!I7</f>
        <v>224.41520467836258</v>
      </c>
      <c r="K73" s="68">
        <f>'CIN Chart Data'!J7</f>
        <v>255.7325523251661</v>
      </c>
      <c r="L73" s="68">
        <f>'CIN Chart Data'!K7</f>
        <v>225.90040491582013</v>
      </c>
    </row>
    <row r="74" spans="1:14" ht="15" x14ac:dyDescent="0.25">
      <c r="A74" s="48" t="s">
        <v>102</v>
      </c>
      <c r="B74" s="52" t="s">
        <v>91</v>
      </c>
      <c r="C74" s="48" t="str">
        <f>'CIN Chart Data'!B8</f>
        <v>-</v>
      </c>
      <c r="D74" s="48" t="str">
        <f>'CIN Chart Data'!C8</f>
        <v>-</v>
      </c>
      <c r="E74" s="48" t="str">
        <f>'CIN Chart Data'!D8</f>
        <v>-</v>
      </c>
      <c r="F74" s="48" t="str">
        <f>'CIN Chart Data'!E8</f>
        <v>-</v>
      </c>
      <c r="G74" s="48" t="str">
        <f>'CIN Chart Data'!F8</f>
        <v>-</v>
      </c>
      <c r="H74" s="48" t="str">
        <f>'CIN Chart Data'!G8</f>
        <v>-</v>
      </c>
      <c r="I74" s="48" t="str">
        <f>'CIN Chart Data'!H8</f>
        <v>-</v>
      </c>
      <c r="J74" s="68">
        <f>'CIN Chart Data'!I8</f>
        <v>259.39600492284393</v>
      </c>
      <c r="K74" s="68">
        <f>'CIN Chart Data'!J8</f>
        <v>215.97661039328491</v>
      </c>
      <c r="L74" s="68">
        <f>'CIN Chart Data'!K8</f>
        <v>211.75576868293609</v>
      </c>
    </row>
    <row r="75" spans="1:14" ht="15" x14ac:dyDescent="0.25">
      <c r="A75" s="48" t="s">
        <v>102</v>
      </c>
      <c r="B75" s="52" t="s">
        <v>66</v>
      </c>
      <c r="C75" s="48" t="str">
        <f>'CIN Chart Data'!B9</f>
        <v>-</v>
      </c>
      <c r="D75" s="48" t="str">
        <f>'CIN Chart Data'!C9</f>
        <v>-</v>
      </c>
      <c r="E75" s="48" t="str">
        <f>'CIN Chart Data'!D9</f>
        <v>-</v>
      </c>
      <c r="F75" s="48" t="str">
        <f>'CIN Chart Data'!E9</f>
        <v>-</v>
      </c>
      <c r="G75" s="48" t="str">
        <f>'CIN Chart Data'!F9</f>
        <v>-</v>
      </c>
      <c r="H75" s="48" t="str">
        <f>'CIN Chart Data'!G9</f>
        <v>-</v>
      </c>
      <c r="I75" s="48" t="str">
        <f>'CIN Chart Data'!H9</f>
        <v>-</v>
      </c>
      <c r="J75" s="68">
        <f>'CIN Chart Data'!I9</f>
        <v>302.75229357798167</v>
      </c>
      <c r="K75" s="68">
        <f>'CIN Chart Data'!J9</f>
        <v>281.1170704642131</v>
      </c>
      <c r="L75" s="68">
        <f>'CIN Chart Data'!K9</f>
        <v>287.61061946902652</v>
      </c>
    </row>
    <row r="76" spans="1:14" ht="15" x14ac:dyDescent="0.25">
      <c r="A76" s="48" t="s">
        <v>102</v>
      </c>
      <c r="B76" s="52" t="s">
        <v>67</v>
      </c>
      <c r="C76" s="48" t="str">
        <f>'CIN Chart Data'!B10</f>
        <v>-</v>
      </c>
      <c r="D76" s="48" t="str">
        <f>'CIN Chart Data'!C10</f>
        <v>-</v>
      </c>
      <c r="E76" s="48" t="str">
        <f>'CIN Chart Data'!D10</f>
        <v>-</v>
      </c>
      <c r="F76" s="48" t="str">
        <f>'CIN Chart Data'!E10</f>
        <v>-</v>
      </c>
      <c r="G76" s="48" t="str">
        <f>'CIN Chart Data'!F10</f>
        <v>-</v>
      </c>
      <c r="H76" s="48" t="str">
        <f>'CIN Chart Data'!G10</f>
        <v>-</v>
      </c>
      <c r="I76" s="48" t="str">
        <f>'CIN Chart Data'!H10</f>
        <v>-</v>
      </c>
      <c r="J76" s="68">
        <f>'CIN Chart Data'!I10</f>
        <v>151.77065767284992</v>
      </c>
      <c r="K76" s="68">
        <f>'CIN Chart Data'!J10</f>
        <v>148.26411271756146</v>
      </c>
      <c r="L76" s="68">
        <f>'CIN Chart Data'!K10</f>
        <v>130.1218161683278</v>
      </c>
    </row>
    <row r="77" spans="1:14" ht="15" x14ac:dyDescent="0.25">
      <c r="A77" s="48" t="s">
        <v>102</v>
      </c>
      <c r="B77" s="52" t="s">
        <v>68</v>
      </c>
      <c r="C77" s="48" t="str">
        <f>'CIN Chart Data'!B11</f>
        <v>-</v>
      </c>
      <c r="D77" s="48" t="str">
        <f>'CIN Chart Data'!C11</f>
        <v>-</v>
      </c>
      <c r="E77" s="48" t="str">
        <f>'CIN Chart Data'!D11</f>
        <v>-</v>
      </c>
      <c r="F77" s="48" t="str">
        <f>'CIN Chart Data'!E11</f>
        <v>-</v>
      </c>
      <c r="G77" s="48" t="str">
        <f>'CIN Chart Data'!F11</f>
        <v>-</v>
      </c>
      <c r="H77" s="48" t="str">
        <f>'CIN Chart Data'!G11</f>
        <v>-</v>
      </c>
      <c r="I77" s="48" t="str">
        <f>'CIN Chart Data'!H11</f>
        <v>-</v>
      </c>
      <c r="J77" s="68">
        <f>'CIN Chart Data'!I11</f>
        <v>266.83921858630674</v>
      </c>
      <c r="K77" s="68">
        <f>'CIN Chart Data'!J11</f>
        <v>275.84116398908759</v>
      </c>
      <c r="L77" s="68">
        <f>'CIN Chart Data'!K11</f>
        <v>245.67348420670459</v>
      </c>
    </row>
    <row r="78" spans="1:14" ht="15" x14ac:dyDescent="0.25">
      <c r="A78" s="48" t="s">
        <v>102</v>
      </c>
      <c r="B78" s="52" t="s">
        <v>69</v>
      </c>
      <c r="C78" s="48" t="str">
        <f>'CIN Chart Data'!B12</f>
        <v>-</v>
      </c>
      <c r="D78" s="48" t="str">
        <f>'CIN Chart Data'!C12</f>
        <v>-</v>
      </c>
      <c r="E78" s="48" t="str">
        <f>'CIN Chart Data'!D12</f>
        <v>-</v>
      </c>
      <c r="F78" s="48" t="str">
        <f>'CIN Chart Data'!E12</f>
        <v>-</v>
      </c>
      <c r="G78" s="48" t="str">
        <f>'CIN Chart Data'!F12</f>
        <v>-</v>
      </c>
      <c r="H78" s="48" t="str">
        <f>'CIN Chart Data'!G12</f>
        <v>-</v>
      </c>
      <c r="I78" s="48" t="str">
        <f>'CIN Chart Data'!H12</f>
        <v>-</v>
      </c>
      <c r="J78" s="68">
        <f>'CIN Chart Data'!I12</f>
        <v>347.67407982907645</v>
      </c>
      <c r="K78" s="68">
        <f>'CIN Chart Data'!J12</f>
        <v>339.49579831932772</v>
      </c>
      <c r="L78" s="68">
        <f>'CIN Chart Data'!K12</f>
        <v>342.40728445414015</v>
      </c>
    </row>
    <row r="79" spans="1:14" ht="15" x14ac:dyDescent="0.25">
      <c r="A79" s="48" t="s">
        <v>102</v>
      </c>
      <c r="B79" s="52" t="s">
        <v>92</v>
      </c>
      <c r="C79" s="48" t="str">
        <f>'CIN Chart Data'!B13</f>
        <v>-</v>
      </c>
      <c r="D79" s="48" t="str">
        <f>'CIN Chart Data'!C13</f>
        <v>-</v>
      </c>
      <c r="E79" s="48" t="str">
        <f>'CIN Chart Data'!D13</f>
        <v>-</v>
      </c>
      <c r="F79" s="48" t="str">
        <f>'CIN Chart Data'!E13</f>
        <v>-</v>
      </c>
      <c r="G79" s="48" t="str">
        <f>'CIN Chart Data'!F13</f>
        <v>-</v>
      </c>
      <c r="H79" s="48" t="str">
        <f>'CIN Chart Data'!G13</f>
        <v>-</v>
      </c>
      <c r="I79" s="48" t="str">
        <f>'CIN Chart Data'!H13</f>
        <v>-</v>
      </c>
      <c r="J79" s="68">
        <f>'CIN Chart Data'!I13</f>
        <v>477.98022714274043</v>
      </c>
      <c r="K79" s="68">
        <f>'CIN Chart Data'!J13</f>
        <v>500.44466003718975</v>
      </c>
      <c r="L79" s="68">
        <f>'CIN Chart Data'!K13</f>
        <v>419.81938003417133</v>
      </c>
    </row>
    <row r="80" spans="1:14" ht="15" x14ac:dyDescent="0.25">
      <c r="A80" s="48" t="s">
        <v>102</v>
      </c>
      <c r="B80" s="52" t="s">
        <v>71</v>
      </c>
      <c r="C80" s="48" t="str">
        <f>'CIN Chart Data'!B14</f>
        <v>-</v>
      </c>
      <c r="D80" s="48" t="str">
        <f>'CIN Chart Data'!C14</f>
        <v>-</v>
      </c>
      <c r="E80" s="48" t="str">
        <f>'CIN Chart Data'!D14</f>
        <v>-</v>
      </c>
      <c r="F80" s="48" t="str">
        <f>'CIN Chart Data'!E14</f>
        <v>-</v>
      </c>
      <c r="G80" s="48" t="str">
        <f>'CIN Chart Data'!F14</f>
        <v>-</v>
      </c>
      <c r="H80" s="48" t="str">
        <f>'CIN Chart Data'!G14</f>
        <v>-</v>
      </c>
      <c r="I80" s="48" t="str">
        <f>'CIN Chart Data'!H14</f>
        <v>-</v>
      </c>
      <c r="J80" s="68">
        <f>'CIN Chart Data'!I14</f>
        <v>346.27154131100014</v>
      </c>
      <c r="K80" s="68">
        <f>'CIN Chart Data'!J14</f>
        <v>365.11316142260074</v>
      </c>
      <c r="L80" s="68">
        <f>'CIN Chart Data'!K14</f>
        <v>386.71448619990645</v>
      </c>
    </row>
    <row r="81" spans="1:12" ht="15" x14ac:dyDescent="0.25">
      <c r="A81" s="48" t="s">
        <v>102</v>
      </c>
      <c r="B81" s="52" t="s">
        <v>72</v>
      </c>
      <c r="C81" s="48" t="str">
        <f>'CIN Chart Data'!B15</f>
        <v>-</v>
      </c>
      <c r="D81" s="48" t="str">
        <f>'CIN Chart Data'!C15</f>
        <v>-</v>
      </c>
      <c r="E81" s="48" t="str">
        <f>'CIN Chart Data'!D15</f>
        <v>-</v>
      </c>
      <c r="F81" s="48" t="str">
        <f>'CIN Chart Data'!E15</f>
        <v>-</v>
      </c>
      <c r="G81" s="48" t="str">
        <f>'CIN Chart Data'!F15</f>
        <v>-</v>
      </c>
      <c r="H81" s="48" t="str">
        <f>'CIN Chart Data'!G15</f>
        <v>-</v>
      </c>
      <c r="I81" s="48" t="str">
        <f>'CIN Chart Data'!H15</f>
        <v>-</v>
      </c>
      <c r="J81" s="68">
        <f>'CIN Chart Data'!I15</f>
        <v>213.02285467874083</v>
      </c>
      <c r="K81" s="68">
        <f>'CIN Chart Data'!J15</f>
        <v>237.38872403560831</v>
      </c>
      <c r="L81" s="68">
        <f>'CIN Chart Data'!K15</f>
        <v>180.08116334122423</v>
      </c>
    </row>
    <row r="82" spans="1:12" ht="15" x14ac:dyDescent="0.25">
      <c r="A82" s="48" t="s">
        <v>102</v>
      </c>
      <c r="B82" s="52" t="s">
        <v>73</v>
      </c>
      <c r="C82" s="48" t="str">
        <f>'CIN Chart Data'!B16</f>
        <v>-</v>
      </c>
      <c r="D82" s="48" t="str">
        <f>'CIN Chart Data'!C16</f>
        <v>-</v>
      </c>
      <c r="E82" s="48" t="str">
        <f>'CIN Chart Data'!D16</f>
        <v>-</v>
      </c>
      <c r="F82" s="48" t="str">
        <f>'CIN Chart Data'!E16</f>
        <v>-</v>
      </c>
      <c r="G82" s="48" t="str">
        <f>'CIN Chart Data'!F16</f>
        <v>-</v>
      </c>
      <c r="H82" s="48" t="str">
        <f>'CIN Chart Data'!G16</f>
        <v>-</v>
      </c>
      <c r="I82" s="48" t="str">
        <f>'CIN Chart Data'!H16</f>
        <v>-</v>
      </c>
      <c r="J82" s="68">
        <f>'CIN Chart Data'!I16</f>
        <v>276.64116705212598</v>
      </c>
      <c r="K82" s="68">
        <f>'CIN Chart Data'!J16</f>
        <v>231.56629264941608</v>
      </c>
      <c r="L82" s="68">
        <f>'CIN Chart Data'!K16</f>
        <v>249.71337490562343</v>
      </c>
    </row>
    <row r="83" spans="1:12" ht="15" x14ac:dyDescent="0.25">
      <c r="A83" s="48" t="s">
        <v>102</v>
      </c>
      <c r="B83" s="52" t="s">
        <v>74</v>
      </c>
      <c r="C83" s="48" t="str">
        <f>'CIN Chart Data'!B17</f>
        <v>-</v>
      </c>
      <c r="D83" s="48" t="str">
        <f>'CIN Chart Data'!C17</f>
        <v>-</v>
      </c>
      <c r="E83" s="48" t="str">
        <f>'CIN Chart Data'!D17</f>
        <v>-</v>
      </c>
      <c r="F83" s="48" t="str">
        <f>'CIN Chart Data'!E17</f>
        <v>-</v>
      </c>
      <c r="G83" s="48" t="str">
        <f>'CIN Chart Data'!F17</f>
        <v>-</v>
      </c>
      <c r="H83" s="48" t="str">
        <f>'CIN Chart Data'!G17</f>
        <v>-</v>
      </c>
      <c r="I83" s="48" t="str">
        <f>'CIN Chart Data'!H17</f>
        <v>-</v>
      </c>
      <c r="J83" s="68">
        <f>'CIN Chart Data'!I17</f>
        <v>376.98412698412699</v>
      </c>
      <c r="K83" s="68">
        <f>'CIN Chart Data'!J17</f>
        <v>353.4385078009239</v>
      </c>
      <c r="L83" s="68">
        <f>'CIN Chart Data'!K17</f>
        <v>420.76526411578629</v>
      </c>
    </row>
    <row r="84" spans="1:12" ht="15" x14ac:dyDescent="0.25">
      <c r="A84" s="48" t="s">
        <v>102</v>
      </c>
      <c r="B84" s="52" t="s">
        <v>93</v>
      </c>
      <c r="C84" s="48" t="str">
        <f>'CIN Chart Data'!B18</f>
        <v>-</v>
      </c>
      <c r="D84" s="48" t="str">
        <f>'CIN Chart Data'!C18</f>
        <v>-</v>
      </c>
      <c r="E84" s="48" t="str">
        <f>'CIN Chart Data'!D18</f>
        <v>-</v>
      </c>
      <c r="F84" s="48" t="str">
        <f>'CIN Chart Data'!E18</f>
        <v>-</v>
      </c>
      <c r="G84" s="48" t="str">
        <f>'CIN Chart Data'!F18</f>
        <v>-</v>
      </c>
      <c r="H84" s="48" t="str">
        <f>'CIN Chart Data'!G18</f>
        <v>-</v>
      </c>
      <c r="I84" s="48" t="str">
        <f>'CIN Chart Data'!H18</f>
        <v>-</v>
      </c>
      <c r="J84" s="68">
        <f>'CIN Chart Data'!I18</f>
        <v>408.31074977416444</v>
      </c>
      <c r="K84" s="68">
        <f>'CIN Chart Data'!J18</f>
        <v>418.94032740714658</v>
      </c>
      <c r="L84" s="68">
        <f>'CIN Chart Data'!K18</f>
        <v>450.15522593997929</v>
      </c>
    </row>
    <row r="85" spans="1:12" ht="15" x14ac:dyDescent="0.25">
      <c r="A85" s="48" t="s">
        <v>102</v>
      </c>
      <c r="B85" s="52" t="s">
        <v>14</v>
      </c>
      <c r="C85" s="48" t="str">
        <f>'CIN Chart Data'!B19</f>
        <v>-</v>
      </c>
      <c r="D85" s="48" t="str">
        <f>'CIN Chart Data'!C19</f>
        <v>-</v>
      </c>
      <c r="E85" s="48" t="str">
        <f>'CIN Chart Data'!D19</f>
        <v>-</v>
      </c>
      <c r="F85" s="48" t="str">
        <f>'CIN Chart Data'!E19</f>
        <v>-</v>
      </c>
      <c r="G85" s="48" t="str">
        <f>'CIN Chart Data'!F19</f>
        <v>-</v>
      </c>
      <c r="H85" s="48" t="str">
        <f>'CIN Chart Data'!G19</f>
        <v>-</v>
      </c>
      <c r="I85" s="48" t="str">
        <f>'CIN Chart Data'!H19</f>
        <v>-</v>
      </c>
      <c r="J85" s="68">
        <f>'CIN Chart Data'!I19</f>
        <v>323.1321593434775</v>
      </c>
      <c r="K85" s="68">
        <f>'CIN Chart Data'!J19</f>
        <v>361.65228817916932</v>
      </c>
      <c r="L85" s="68">
        <f>'CIN Chart Data'!K19</f>
        <v>304.16951469583046</v>
      </c>
    </row>
    <row r="86" spans="1:12" ht="15" x14ac:dyDescent="0.25">
      <c r="A86" s="48" t="s">
        <v>102</v>
      </c>
      <c r="B86" s="52" t="s">
        <v>76</v>
      </c>
      <c r="C86" s="48" t="str">
        <f>'CIN Chart Data'!B20</f>
        <v>-</v>
      </c>
      <c r="D86" s="48" t="str">
        <f>'CIN Chart Data'!C20</f>
        <v>-</v>
      </c>
      <c r="E86" s="48" t="str">
        <f>'CIN Chart Data'!D20</f>
        <v>-</v>
      </c>
      <c r="F86" s="48" t="str">
        <f>'CIN Chart Data'!E20</f>
        <v>-</v>
      </c>
      <c r="G86" s="48" t="str">
        <f>'CIN Chart Data'!F20</f>
        <v>-</v>
      </c>
      <c r="H86" s="48" t="str">
        <f>'CIN Chart Data'!G20</f>
        <v>-</v>
      </c>
      <c r="I86" s="48" t="str">
        <f>'CIN Chart Data'!H20</f>
        <v>-</v>
      </c>
      <c r="J86" s="68">
        <f>'CIN Chart Data'!I20</f>
        <v>339.33407678827467</v>
      </c>
      <c r="K86" s="68">
        <f>'CIN Chart Data'!J20</f>
        <v>364.12358133669608</v>
      </c>
      <c r="L86" s="68">
        <f>'CIN Chart Data'!K20</f>
        <v>422.20484753713839</v>
      </c>
    </row>
    <row r="87" spans="1:12" ht="15" x14ac:dyDescent="0.25">
      <c r="A87" s="48" t="s">
        <v>102</v>
      </c>
      <c r="B87" s="52" t="s">
        <v>77</v>
      </c>
      <c r="C87" s="48" t="str">
        <f>'CIN Chart Data'!B21</f>
        <v>-</v>
      </c>
      <c r="D87" s="48" t="str">
        <f>'CIN Chart Data'!C21</f>
        <v>-</v>
      </c>
      <c r="E87" s="48" t="str">
        <f>'CIN Chart Data'!D21</f>
        <v>-</v>
      </c>
      <c r="F87" s="48" t="str">
        <f>'CIN Chart Data'!E21</f>
        <v>-</v>
      </c>
      <c r="G87" s="48" t="str">
        <f>'CIN Chart Data'!F21</f>
        <v>-</v>
      </c>
      <c r="H87" s="48" t="str">
        <f>'CIN Chart Data'!G21</f>
        <v>-</v>
      </c>
      <c r="I87" s="48" t="str">
        <f>'CIN Chart Data'!H21</f>
        <v>-</v>
      </c>
      <c r="J87" s="68">
        <f>'CIN Chart Data'!I21</f>
        <v>519.95305164319257</v>
      </c>
      <c r="K87" s="68">
        <f>'CIN Chart Data'!J21</f>
        <v>474.05876951331499</v>
      </c>
      <c r="L87" s="68">
        <f>'CIN Chart Data'!K21</f>
        <v>413.17571444967291</v>
      </c>
    </row>
    <row r="88" spans="1:12" ht="15" x14ac:dyDescent="0.25">
      <c r="A88" s="48" t="s">
        <v>102</v>
      </c>
      <c r="B88" s="52" t="s">
        <v>15</v>
      </c>
      <c r="C88" s="48" t="str">
        <f>'CIN Chart Data'!B22</f>
        <v>-</v>
      </c>
      <c r="D88" s="48" t="str">
        <f>'CIN Chart Data'!C22</f>
        <v>-</v>
      </c>
      <c r="E88" s="48" t="str">
        <f>'CIN Chart Data'!D22</f>
        <v>-</v>
      </c>
      <c r="F88" s="48" t="str">
        <f>'CIN Chart Data'!E22</f>
        <v>-</v>
      </c>
      <c r="G88" s="48" t="str">
        <f>'CIN Chart Data'!F22</f>
        <v>-</v>
      </c>
      <c r="H88" s="48" t="str">
        <f>'CIN Chart Data'!G22</f>
        <v>-</v>
      </c>
      <c r="I88" s="48" t="str">
        <f>'CIN Chart Data'!H22</f>
        <v>-</v>
      </c>
      <c r="J88" s="68">
        <f>'CIN Chart Data'!I22</f>
        <v>231.4071696094168</v>
      </c>
      <c r="K88" s="68">
        <f>'CIN Chart Data'!J22</f>
        <v>172.20503161576752</v>
      </c>
      <c r="L88" s="68">
        <f>'CIN Chart Data'!K22</f>
        <v>150.13404825737265</v>
      </c>
    </row>
    <row r="89" spans="1:12" ht="15" x14ac:dyDescent="0.25">
      <c r="A89" s="48" t="s">
        <v>102</v>
      </c>
      <c r="B89" s="52" t="s">
        <v>78</v>
      </c>
      <c r="C89" s="48" t="str">
        <f>'CIN Chart Data'!B23</f>
        <v>-</v>
      </c>
      <c r="D89" s="48" t="str">
        <f>'CIN Chart Data'!C23</f>
        <v>-</v>
      </c>
      <c r="E89" s="48" t="str">
        <f>'CIN Chart Data'!D23</f>
        <v>-</v>
      </c>
      <c r="F89" s="48" t="str">
        <f>'CIN Chart Data'!E23</f>
        <v>-</v>
      </c>
      <c r="G89" s="48" t="str">
        <f>'CIN Chart Data'!F23</f>
        <v>-</v>
      </c>
      <c r="H89" s="48" t="str">
        <f>'CIN Chart Data'!G23</f>
        <v>-</v>
      </c>
      <c r="I89" s="48" t="str">
        <f>'CIN Chart Data'!H23</f>
        <v>-</v>
      </c>
      <c r="J89" s="68">
        <f>'CIN Chart Data'!I23</f>
        <v>268.13454005133053</v>
      </c>
      <c r="K89" s="68">
        <f>'CIN Chart Data'!J23</f>
        <v>260.37157887727244</v>
      </c>
      <c r="L89" s="68">
        <f>'CIN Chart Data'!K23</f>
        <v>259.21052631578948</v>
      </c>
    </row>
    <row r="90" spans="1:12" ht="15" x14ac:dyDescent="0.25">
      <c r="A90" s="48" t="s">
        <v>102</v>
      </c>
      <c r="B90" s="52" t="s">
        <v>94</v>
      </c>
      <c r="C90" s="48" t="str">
        <f>'CIN Chart Data'!B24</f>
        <v>-</v>
      </c>
      <c r="D90" s="48" t="str">
        <f>'CIN Chart Data'!C24</f>
        <v>-</v>
      </c>
      <c r="E90" s="48" t="str">
        <f>'CIN Chart Data'!D24</f>
        <v>-</v>
      </c>
      <c r="F90" s="48" t="str">
        <f>'CIN Chart Data'!E24</f>
        <v>-</v>
      </c>
      <c r="G90" s="48" t="str">
        <f>'CIN Chart Data'!F24</f>
        <v>-</v>
      </c>
      <c r="H90" s="48" t="str">
        <f>'CIN Chart Data'!G24</f>
        <v>-</v>
      </c>
      <c r="I90" s="48" t="str">
        <f>'CIN Chart Data'!H24</f>
        <v>-</v>
      </c>
      <c r="J90" s="68">
        <f>'CIN Chart Data'!I24</f>
        <v>201.38855484470955</v>
      </c>
      <c r="K90" s="68">
        <f>'CIN Chart Data'!J24</f>
        <v>206.06194480821725</v>
      </c>
      <c r="L90" s="68">
        <f>'CIN Chart Data'!K24</f>
        <v>221.70690816790184</v>
      </c>
    </row>
    <row r="91" spans="1:12" ht="15" x14ac:dyDescent="0.25">
      <c r="A91" s="48" t="s">
        <v>102</v>
      </c>
      <c r="B91" s="52" t="s">
        <v>95</v>
      </c>
      <c r="C91" s="48" t="str">
        <f>'CIN Chart Data'!B25</f>
        <v>-</v>
      </c>
      <c r="D91" s="48" t="str">
        <f>'CIN Chart Data'!C25</f>
        <v>-</v>
      </c>
      <c r="E91" s="48" t="str">
        <f>'CIN Chart Data'!D25</f>
        <v>-</v>
      </c>
      <c r="F91" s="48" t="str">
        <f>'CIN Chart Data'!E25</f>
        <v>-</v>
      </c>
      <c r="G91" s="48" t="str">
        <f>'CIN Chart Data'!F25</f>
        <v>-</v>
      </c>
      <c r="H91" s="48" t="str">
        <f>'CIN Chart Data'!G25</f>
        <v>-</v>
      </c>
      <c r="I91" s="48" t="str">
        <f>'CIN Chart Data'!H25</f>
        <v>-</v>
      </c>
      <c r="J91" s="68">
        <f>'CIN Chart Data'!I25</f>
        <v>234.92318630026892</v>
      </c>
      <c r="K91" s="68">
        <f>'CIN Chart Data'!J25</f>
        <v>234.42507859955435</v>
      </c>
      <c r="L91" s="68">
        <f>'CIN Chart Data'!K25</f>
        <v>214.42078936131276</v>
      </c>
    </row>
    <row r="92" spans="1:12" ht="15" x14ac:dyDescent="0.25">
      <c r="A92" s="48" t="s">
        <v>102</v>
      </c>
      <c r="B92" s="52" t="s">
        <v>96</v>
      </c>
      <c r="C92" s="48" t="str">
        <f>'CIN Chart Data'!B26</f>
        <v>-</v>
      </c>
      <c r="D92" s="48" t="str">
        <f>'CIN Chart Data'!C26</f>
        <v>-</v>
      </c>
      <c r="E92" s="48" t="str">
        <f>'CIN Chart Data'!D26</f>
        <v>-</v>
      </c>
      <c r="F92" s="48" t="str">
        <f>'CIN Chart Data'!E26</f>
        <v>-</v>
      </c>
      <c r="G92" s="48" t="str">
        <f>'CIN Chart Data'!F26</f>
        <v>-</v>
      </c>
      <c r="H92" s="48" t="str">
        <f>'CIN Chart Data'!G26</f>
        <v>-</v>
      </c>
      <c r="I92" s="48" t="str">
        <f>'CIN Chart Data'!H26</f>
        <v>-</v>
      </c>
      <c r="J92" s="68">
        <f>'CIN Chart Data'!I26</f>
        <v>259.39600492284393</v>
      </c>
      <c r="K92" s="68">
        <f>'CIN Chart Data'!J26</f>
        <v>215.97661039328491</v>
      </c>
      <c r="L92" s="68">
        <f>'CIN Chart Data'!K26</f>
        <v>211.75576868293609</v>
      </c>
    </row>
    <row r="93" spans="1:12" ht="15" x14ac:dyDescent="0.25">
      <c r="A93" s="48" t="s">
        <v>102</v>
      </c>
      <c r="B93" s="52" t="s">
        <v>97</v>
      </c>
      <c r="C93" s="48" t="str">
        <f>'CIN Chart Data'!B27</f>
        <v>-</v>
      </c>
      <c r="D93" s="48" t="str">
        <f>'CIN Chart Data'!C27</f>
        <v>-</v>
      </c>
      <c r="E93" s="48" t="str">
        <f>'CIN Chart Data'!D27</f>
        <v>-</v>
      </c>
      <c r="F93" s="48" t="str">
        <f>'CIN Chart Data'!E27</f>
        <v>-</v>
      </c>
      <c r="G93" s="48" t="str">
        <f>'CIN Chart Data'!F27</f>
        <v>-</v>
      </c>
      <c r="H93" s="48" t="str">
        <f>'CIN Chart Data'!G27</f>
        <v>-</v>
      </c>
      <c r="I93" s="48" t="str">
        <f>'CIN Chart Data'!H27</f>
        <v>-</v>
      </c>
      <c r="J93" s="68">
        <f>'CIN Chart Data'!I27</f>
        <v>382.53298269651498</v>
      </c>
      <c r="K93" s="68">
        <f>'CIN Chart Data'!J27</f>
        <v>389.97275204359676</v>
      </c>
      <c r="L93" s="68">
        <f>'CIN Chart Data'!K27</f>
        <v>375.30030517498864</v>
      </c>
    </row>
    <row r="94" spans="1:12" ht="15" x14ac:dyDescent="0.25">
      <c r="A94" s="48" t="s">
        <v>102</v>
      </c>
      <c r="B94" s="52" t="s">
        <v>98</v>
      </c>
      <c r="C94" s="48" t="str">
        <f>'CIN Chart Data'!B28</f>
        <v>-</v>
      </c>
      <c r="D94" s="48" t="str">
        <f>'CIN Chart Data'!C28</f>
        <v>-</v>
      </c>
      <c r="E94" s="48" t="str">
        <f>'CIN Chart Data'!D28</f>
        <v>-</v>
      </c>
      <c r="F94" s="48" t="str">
        <f>'CIN Chart Data'!E28</f>
        <v>-</v>
      </c>
      <c r="G94" s="48" t="str">
        <f>'CIN Chart Data'!F28</f>
        <v>-</v>
      </c>
      <c r="H94" s="48" t="str">
        <f>'CIN Chart Data'!G28</f>
        <v>-</v>
      </c>
      <c r="I94" s="48" t="str">
        <f>'CIN Chart Data'!H28</f>
        <v>-</v>
      </c>
      <c r="J94" s="68">
        <f>'CIN Chart Data'!I28</f>
        <v>383.12954102427784</v>
      </c>
      <c r="K94" s="68">
        <f>'CIN Chart Data'!J28</f>
        <v>366.43727949138929</v>
      </c>
      <c r="L94" s="68">
        <f>'CIN Chart Data'!K28</f>
        <v>426.66666666666663</v>
      </c>
    </row>
    <row r="95" spans="1:12" ht="15" x14ac:dyDescent="0.25">
      <c r="A95" s="48" t="s">
        <v>102</v>
      </c>
      <c r="B95" s="52" t="s">
        <v>99</v>
      </c>
      <c r="C95" s="48" t="str">
        <f>'CIN Chart Data'!B29</f>
        <v>-</v>
      </c>
      <c r="D95" s="48" t="str">
        <f>'CIN Chart Data'!C29</f>
        <v>-</v>
      </c>
      <c r="E95" s="48" t="str">
        <f>'CIN Chart Data'!D29</f>
        <v>-</v>
      </c>
      <c r="F95" s="48" t="str">
        <f>'CIN Chart Data'!E29</f>
        <v>-</v>
      </c>
      <c r="G95" s="48" t="str">
        <f>'CIN Chart Data'!F29</f>
        <v>-</v>
      </c>
      <c r="H95" s="48" t="str">
        <f>'CIN Chart Data'!G29</f>
        <v>-</v>
      </c>
      <c r="I95" s="48" t="str">
        <f>'CIN Chart Data'!H29</f>
        <v>-</v>
      </c>
      <c r="J95" s="68">
        <f>'CIN Chart Data'!I29</f>
        <v>260.36495222965073</v>
      </c>
      <c r="K95" s="68">
        <f>'CIN Chart Data'!J29</f>
        <v>233.03588624253709</v>
      </c>
      <c r="L95" s="68">
        <f>'CIN Chart Data'!K29</f>
        <v>232.40664859526362</v>
      </c>
    </row>
    <row r="96" spans="1:12" ht="15" x14ac:dyDescent="0.25">
      <c r="A96" s="48" t="s">
        <v>102</v>
      </c>
      <c r="B96" s="52" t="s">
        <v>100</v>
      </c>
      <c r="C96" s="48" t="str">
        <f>'CIN Chart Data'!B30</f>
        <v>-</v>
      </c>
      <c r="D96" s="48" t="str">
        <f>'CIN Chart Data'!C30</f>
        <v>-</v>
      </c>
      <c r="E96" s="48" t="str">
        <f>'CIN Chart Data'!D30</f>
        <v>-</v>
      </c>
      <c r="F96" s="48" t="str">
        <f>'CIN Chart Data'!E30</f>
        <v>-</v>
      </c>
      <c r="G96" s="48" t="str">
        <f>'CIN Chart Data'!F30</f>
        <v>-</v>
      </c>
      <c r="H96" s="48" t="str">
        <f>'CIN Chart Data'!G30</f>
        <v>-</v>
      </c>
      <c r="I96" s="48" t="str">
        <f>'CIN Chart Data'!H30</f>
        <v>-</v>
      </c>
      <c r="J96" s="68">
        <f>'CIN Chart Data'!I30</f>
        <v>328.23197744663713</v>
      </c>
      <c r="K96" s="68">
        <f>'CIN Chart Data'!J30</f>
        <v>326.49202857714192</v>
      </c>
      <c r="L96" s="68">
        <f>'CIN Chart Data'!K30</f>
        <v>301.85814474730677</v>
      </c>
    </row>
    <row r="97" spans="1:14" ht="15" x14ac:dyDescent="0.25">
      <c r="A97" s="48" t="s">
        <v>102</v>
      </c>
      <c r="B97" s="52" t="s">
        <v>13</v>
      </c>
      <c r="C97" s="48" t="str">
        <f>'CIN Chart Data'!B31</f>
        <v>-</v>
      </c>
      <c r="D97" s="48" t="str">
        <f>'CIN Chart Data'!C31</f>
        <v>-</v>
      </c>
      <c r="E97" s="48" t="str">
        <f>'CIN Chart Data'!D31</f>
        <v>-</v>
      </c>
      <c r="F97" s="48" t="str">
        <f>'CIN Chart Data'!E31</f>
        <v>-</v>
      </c>
      <c r="G97" s="48" t="str">
        <f>'CIN Chart Data'!F31</f>
        <v>-</v>
      </c>
      <c r="H97" s="48" t="str">
        <f>'CIN Chart Data'!G31</f>
        <v>-</v>
      </c>
      <c r="I97" s="48" t="str">
        <f>'CIN Chart Data'!H31</f>
        <v>-</v>
      </c>
      <c r="J97" s="68">
        <f>'CIN Chart Data'!I31</f>
        <v>289.74430737654916</v>
      </c>
      <c r="K97" s="68">
        <f>'CIN Chart Data'!J31</f>
        <v>283.61927310634837</v>
      </c>
      <c r="L97" s="68">
        <f>'CIN Chart Data'!K31</f>
        <v>283.48373203895756</v>
      </c>
    </row>
    <row r="98" spans="1:14" x14ac:dyDescent="0.15">
      <c r="A98" s="12"/>
      <c r="B98" s="12"/>
      <c r="C98" s="12"/>
      <c r="D98" s="12"/>
      <c r="E98" s="12"/>
      <c r="F98" s="12"/>
      <c r="G98" s="12"/>
      <c r="H98" s="12"/>
      <c r="I98" s="12"/>
      <c r="J98" s="12"/>
      <c r="K98" s="12"/>
      <c r="L98" s="12"/>
    </row>
    <row r="99" spans="1:14" ht="15" x14ac:dyDescent="0.25">
      <c r="A99" s="12" t="s">
        <v>103</v>
      </c>
      <c r="B99" s="56" t="s">
        <v>59</v>
      </c>
      <c r="C99" s="12" t="str">
        <f>'Obesity Chart Data'!B2</f>
        <v>-</v>
      </c>
      <c r="D99" s="12" t="str">
        <f>'Obesity Chart Data'!C2</f>
        <v>-</v>
      </c>
      <c r="E99" s="12" t="str">
        <f>'Obesity Chart Data'!D2</f>
        <v>-</v>
      </c>
      <c r="F99" s="12" t="str">
        <f>'Obesity Chart Data'!E2</f>
        <v>-</v>
      </c>
      <c r="G99" s="12" t="str">
        <f>'Obesity Chart Data'!F2</f>
        <v>-</v>
      </c>
      <c r="H99" s="12" t="str">
        <f>'Obesity Chart Data'!G2</f>
        <v>-</v>
      </c>
      <c r="I99" s="12" t="str">
        <f>'Obesity Chart Data'!H2</f>
        <v>-</v>
      </c>
      <c r="J99" s="114">
        <f>'Obesity Chart Data'!I2</f>
        <v>26.153846153846157</v>
      </c>
      <c r="K99" s="114">
        <f>'Obesity Chart Data'!J2</f>
        <v>26.521739130434799</v>
      </c>
      <c r="L99" s="114">
        <f>'Obesity Chart Data'!K2</f>
        <v>32.377049180327901</v>
      </c>
      <c r="N99" s="114">
        <f>MAX(C99:L128)</f>
        <v>33.895705521472401</v>
      </c>
    </row>
    <row r="100" spans="1:14" ht="15" x14ac:dyDescent="0.25">
      <c r="A100" s="12" t="s">
        <v>103</v>
      </c>
      <c r="B100" s="56" t="s">
        <v>60</v>
      </c>
      <c r="C100" s="12" t="str">
        <f>'Obesity Chart Data'!B3</f>
        <v>-</v>
      </c>
      <c r="D100" s="12" t="str">
        <f>'Obesity Chart Data'!C3</f>
        <v>-</v>
      </c>
      <c r="E100" s="12" t="str">
        <f>'Obesity Chart Data'!D3</f>
        <v>-</v>
      </c>
      <c r="F100" s="12" t="str">
        <f>'Obesity Chart Data'!E3</f>
        <v>-</v>
      </c>
      <c r="G100" s="12" t="str">
        <f>'Obesity Chart Data'!F3</f>
        <v>-</v>
      </c>
      <c r="H100" s="12" t="str">
        <f>'Obesity Chart Data'!G3</f>
        <v>-</v>
      </c>
      <c r="I100" s="12" t="str">
        <f>'Obesity Chart Data'!H3</f>
        <v>-</v>
      </c>
      <c r="J100" s="114">
        <f>'Obesity Chart Data'!I3</f>
        <v>29.623430962343093</v>
      </c>
      <c r="K100" s="114">
        <f>'Obesity Chart Data'!J3</f>
        <v>29.721669980119302</v>
      </c>
      <c r="L100" s="114">
        <f>'Obesity Chart Data'!K3</f>
        <v>30.0675675675676</v>
      </c>
    </row>
    <row r="101" spans="1:14" ht="15" x14ac:dyDescent="0.25">
      <c r="A101" s="12" t="s">
        <v>103</v>
      </c>
      <c r="B101" s="56" t="s">
        <v>61</v>
      </c>
      <c r="C101" s="12" t="str">
        <f>'Obesity Chart Data'!B4</f>
        <v>-</v>
      </c>
      <c r="D101" s="12" t="str">
        <f>'Obesity Chart Data'!C4</f>
        <v>-</v>
      </c>
      <c r="E101" s="12" t="str">
        <f>'Obesity Chart Data'!D4</f>
        <v>-</v>
      </c>
      <c r="F101" s="12" t="str">
        <f>'Obesity Chart Data'!E4</f>
        <v>-</v>
      </c>
      <c r="G101" s="12" t="str">
        <f>'Obesity Chart Data'!F4</f>
        <v>-</v>
      </c>
      <c r="H101" s="12" t="str">
        <f>'Obesity Chart Data'!G4</f>
        <v>-</v>
      </c>
      <c r="I101" s="12" t="str">
        <f>'Obesity Chart Data'!H4</f>
        <v>-</v>
      </c>
      <c r="J101" s="114">
        <f>'Obesity Chart Data'!I4</f>
        <v>26.041666666666668</v>
      </c>
      <c r="K101" s="114">
        <f>'Obesity Chart Data'!J4</f>
        <v>24.273664479850002</v>
      </c>
      <c r="L101" s="114">
        <f>'Obesity Chart Data'!K4</f>
        <v>23.742454728370198</v>
      </c>
    </row>
    <row r="102" spans="1:14" ht="15" x14ac:dyDescent="0.25">
      <c r="A102" s="12" t="s">
        <v>103</v>
      </c>
      <c r="B102" s="56" t="s">
        <v>62</v>
      </c>
      <c r="C102" s="12" t="str">
        <f>'Obesity Chart Data'!B5</f>
        <v>-</v>
      </c>
      <c r="D102" s="12" t="str">
        <f>'Obesity Chart Data'!C5</f>
        <v>-</v>
      </c>
      <c r="E102" s="12" t="str">
        <f>'Obesity Chart Data'!D5</f>
        <v>-</v>
      </c>
      <c r="F102" s="12" t="str">
        <f>'Obesity Chart Data'!E5</f>
        <v>-</v>
      </c>
      <c r="G102" s="12" t="str">
        <f>'Obesity Chart Data'!F5</f>
        <v>-</v>
      </c>
      <c r="H102" s="12" t="str">
        <f>'Obesity Chart Data'!G5</f>
        <v>-</v>
      </c>
      <c r="I102" s="12" t="str">
        <f>'Obesity Chart Data'!H5</f>
        <v>-</v>
      </c>
      <c r="J102" s="114">
        <f>'Obesity Chart Data'!I5</f>
        <v>26.214689265536723</v>
      </c>
      <c r="K102" s="114">
        <f>'Obesity Chart Data'!J5</f>
        <v>29.0948275862069</v>
      </c>
      <c r="L102" s="114">
        <f>'Obesity Chart Data'!K5</f>
        <v>27.615965480043101</v>
      </c>
    </row>
    <row r="103" spans="1:14" ht="15" x14ac:dyDescent="0.25">
      <c r="A103" s="12" t="s">
        <v>103</v>
      </c>
      <c r="B103" s="56" t="s">
        <v>63</v>
      </c>
      <c r="C103" s="12" t="str">
        <f>'Obesity Chart Data'!B6</f>
        <v>-</v>
      </c>
      <c r="D103" s="12" t="str">
        <f>'Obesity Chart Data'!C6</f>
        <v>-</v>
      </c>
      <c r="E103" s="12" t="str">
        <f>'Obesity Chart Data'!D6</f>
        <v>-</v>
      </c>
      <c r="F103" s="12" t="str">
        <f>'Obesity Chart Data'!E6</f>
        <v>-</v>
      </c>
      <c r="G103" s="12" t="str">
        <f>'Obesity Chart Data'!F6</f>
        <v>-</v>
      </c>
      <c r="H103" s="12" t="str">
        <f>'Obesity Chart Data'!G6</f>
        <v>-</v>
      </c>
      <c r="I103" s="12" t="str">
        <f>'Obesity Chart Data'!H6</f>
        <v>-</v>
      </c>
      <c r="J103" s="114">
        <f>'Obesity Chart Data'!I6</f>
        <v>25.755995828988532</v>
      </c>
      <c r="K103" s="114">
        <f>'Obesity Chart Data'!J6</f>
        <v>25.265392781316301</v>
      </c>
      <c r="L103" s="114">
        <f>'Obesity Chart Data'!K6</f>
        <v>24.969249692496899</v>
      </c>
    </row>
    <row r="104" spans="1:14" ht="15" x14ac:dyDescent="0.25">
      <c r="A104" s="12" t="s">
        <v>103</v>
      </c>
      <c r="B104" s="56" t="s">
        <v>64</v>
      </c>
      <c r="C104" s="12" t="str">
        <f>'Obesity Chart Data'!B7</f>
        <v>-</v>
      </c>
      <c r="D104" s="12" t="str">
        <f>'Obesity Chart Data'!C7</f>
        <v>-</v>
      </c>
      <c r="E104" s="12" t="str">
        <f>'Obesity Chart Data'!D7</f>
        <v>-</v>
      </c>
      <c r="F104" s="12" t="str">
        <f>'Obesity Chart Data'!E7</f>
        <v>-</v>
      </c>
      <c r="G104" s="12" t="str">
        <f>'Obesity Chart Data'!F7</f>
        <v>-</v>
      </c>
      <c r="H104" s="12" t="str">
        <f>'Obesity Chart Data'!G7</f>
        <v>-</v>
      </c>
      <c r="I104" s="12" t="str">
        <f>'Obesity Chart Data'!H7</f>
        <v>-</v>
      </c>
      <c r="J104" s="114">
        <f>'Obesity Chart Data'!I7</f>
        <v>26.553254437869821</v>
      </c>
      <c r="K104" s="114">
        <f>'Obesity Chart Data'!J7</f>
        <v>24.945295404814001</v>
      </c>
      <c r="L104" s="114">
        <f>'Obesity Chart Data'!K7</f>
        <v>29.4375</v>
      </c>
    </row>
    <row r="105" spans="1:14" ht="15" x14ac:dyDescent="0.25">
      <c r="A105" s="12" t="s">
        <v>103</v>
      </c>
      <c r="B105" s="56" t="s">
        <v>91</v>
      </c>
      <c r="C105" s="12" t="str">
        <f>'Obesity Chart Data'!B8</f>
        <v>-</v>
      </c>
      <c r="D105" s="12" t="str">
        <f>'Obesity Chart Data'!C8</f>
        <v>-</v>
      </c>
      <c r="E105" s="12" t="str">
        <f>'Obesity Chart Data'!D8</f>
        <v>-</v>
      </c>
      <c r="F105" s="12" t="str">
        <f>'Obesity Chart Data'!E8</f>
        <v>-</v>
      </c>
      <c r="G105" s="12" t="str">
        <f>'Obesity Chart Data'!F8</f>
        <v>-</v>
      </c>
      <c r="H105" s="12" t="str">
        <f>'Obesity Chart Data'!G8</f>
        <v>-</v>
      </c>
      <c r="I105" s="12" t="str">
        <f>'Obesity Chart Data'!H8</f>
        <v>-</v>
      </c>
      <c r="J105" s="114">
        <f>'Obesity Chart Data'!I8</f>
        <v>29.303278688524593</v>
      </c>
      <c r="K105" s="114">
        <f>'Obesity Chart Data'!J8</f>
        <v>23.220973782771502</v>
      </c>
      <c r="L105" s="114">
        <f>'Obesity Chart Data'!K8</f>
        <v>23.939679547596601</v>
      </c>
    </row>
    <row r="106" spans="1:14" ht="15" x14ac:dyDescent="0.25">
      <c r="A106" s="12" t="s">
        <v>103</v>
      </c>
      <c r="B106" s="56" t="s">
        <v>66</v>
      </c>
      <c r="C106" s="12" t="str">
        <f>'Obesity Chart Data'!B9</f>
        <v>-</v>
      </c>
      <c r="D106" s="12" t="str">
        <f>'Obesity Chart Data'!C9</f>
        <v>-</v>
      </c>
      <c r="E106" s="12" t="str">
        <f>'Obesity Chart Data'!D9</f>
        <v>-</v>
      </c>
      <c r="F106" s="12" t="str">
        <f>'Obesity Chart Data'!E9</f>
        <v>-</v>
      </c>
      <c r="G106" s="12" t="str">
        <f>'Obesity Chart Data'!F9</f>
        <v>-</v>
      </c>
      <c r="H106" s="12" t="str">
        <f>'Obesity Chart Data'!G9</f>
        <v>-</v>
      </c>
      <c r="I106" s="12" t="str">
        <f>'Obesity Chart Data'!H9</f>
        <v>-</v>
      </c>
      <c r="J106" s="114">
        <f>'Obesity Chart Data'!I9</f>
        <v>25.098814229249012</v>
      </c>
      <c r="K106" s="114">
        <f>'Obesity Chart Data'!J9</f>
        <v>22.597864768683301</v>
      </c>
      <c r="L106" s="114">
        <f>'Obesity Chart Data'!K9</f>
        <v>28.729281767955801</v>
      </c>
    </row>
    <row r="107" spans="1:14" ht="15" x14ac:dyDescent="0.25">
      <c r="A107" s="12" t="s">
        <v>103</v>
      </c>
      <c r="B107" s="56" t="s">
        <v>67</v>
      </c>
      <c r="C107" s="12" t="str">
        <f>'Obesity Chart Data'!B10</f>
        <v>-</v>
      </c>
      <c r="D107" s="12" t="str">
        <f>'Obesity Chart Data'!C10</f>
        <v>-</v>
      </c>
      <c r="E107" s="12" t="str">
        <f>'Obesity Chart Data'!D10</f>
        <v>-</v>
      </c>
      <c r="F107" s="12" t="str">
        <f>'Obesity Chart Data'!E10</f>
        <v>-</v>
      </c>
      <c r="G107" s="12" t="str">
        <f>'Obesity Chart Data'!F10</f>
        <v>-</v>
      </c>
      <c r="H107" s="12" t="str">
        <f>'Obesity Chart Data'!G10</f>
        <v>-</v>
      </c>
      <c r="I107" s="12" t="str">
        <f>'Obesity Chart Data'!H10</f>
        <v>-</v>
      </c>
      <c r="J107" s="114">
        <f>'Obesity Chart Data'!I10</f>
        <v>30.477223427331889</v>
      </c>
      <c r="K107" s="114">
        <f>'Obesity Chart Data'!J10</f>
        <v>27.167113494191199</v>
      </c>
      <c r="L107" s="114">
        <f>'Obesity Chart Data'!K10</f>
        <v>31.0189359783589</v>
      </c>
    </row>
    <row r="108" spans="1:14" ht="15" x14ac:dyDescent="0.25">
      <c r="A108" s="12" t="s">
        <v>103</v>
      </c>
      <c r="B108" s="56" t="s">
        <v>68</v>
      </c>
      <c r="C108" s="12" t="str">
        <f>'Obesity Chart Data'!B11</f>
        <v>-</v>
      </c>
      <c r="D108" s="12" t="str">
        <f>'Obesity Chart Data'!C11</f>
        <v>-</v>
      </c>
      <c r="E108" s="12" t="str">
        <f>'Obesity Chart Data'!D11</f>
        <v>-</v>
      </c>
      <c r="F108" s="12" t="str">
        <f>'Obesity Chart Data'!E11</f>
        <v>-</v>
      </c>
      <c r="G108" s="12" t="str">
        <f>'Obesity Chart Data'!F11</f>
        <v>-</v>
      </c>
      <c r="H108" s="12" t="str">
        <f>'Obesity Chart Data'!G11</f>
        <v>-</v>
      </c>
      <c r="I108" s="12" t="str">
        <f>'Obesity Chart Data'!H11</f>
        <v>-</v>
      </c>
      <c r="J108" s="114">
        <f>'Obesity Chart Data'!I11</f>
        <v>27.927272727272729</v>
      </c>
      <c r="K108" s="114">
        <f>'Obesity Chart Data'!J11</f>
        <v>27.239709443099301</v>
      </c>
      <c r="L108" s="114">
        <f>'Obesity Chart Data'!K11</f>
        <v>26.232741617357</v>
      </c>
    </row>
    <row r="109" spans="1:14" ht="15" x14ac:dyDescent="0.25">
      <c r="A109" s="12" t="s">
        <v>103</v>
      </c>
      <c r="B109" s="56" t="s">
        <v>69</v>
      </c>
      <c r="C109" s="12" t="str">
        <f>'Obesity Chart Data'!B12</f>
        <v>-</v>
      </c>
      <c r="D109" s="12" t="str">
        <f>'Obesity Chart Data'!C12</f>
        <v>-</v>
      </c>
      <c r="E109" s="12" t="str">
        <f>'Obesity Chart Data'!D12</f>
        <v>-</v>
      </c>
      <c r="F109" s="12" t="str">
        <f>'Obesity Chart Data'!E12</f>
        <v>-</v>
      </c>
      <c r="G109" s="12" t="str">
        <f>'Obesity Chart Data'!F12</f>
        <v>-</v>
      </c>
      <c r="H109" s="12" t="str">
        <f>'Obesity Chart Data'!G12</f>
        <v>-</v>
      </c>
      <c r="I109" s="12" t="str">
        <f>'Obesity Chart Data'!H12</f>
        <v>-</v>
      </c>
      <c r="J109" s="114">
        <f>'Obesity Chart Data'!I12</f>
        <v>28.644501278772378</v>
      </c>
      <c r="K109" s="114">
        <f>'Obesity Chart Data'!J12</f>
        <v>25.896093435360498</v>
      </c>
      <c r="L109" s="114">
        <f>'Obesity Chart Data'!K12</f>
        <v>26.346555323590799</v>
      </c>
    </row>
    <row r="110" spans="1:14" ht="15" x14ac:dyDescent="0.25">
      <c r="A110" s="12" t="s">
        <v>103</v>
      </c>
      <c r="B110" s="56" t="s">
        <v>92</v>
      </c>
      <c r="C110" s="12" t="str">
        <f>'Obesity Chart Data'!B13</f>
        <v>-</v>
      </c>
      <c r="D110" s="12" t="str">
        <f>'Obesity Chart Data'!C13</f>
        <v>-</v>
      </c>
      <c r="E110" s="12" t="str">
        <f>'Obesity Chart Data'!D13</f>
        <v>-</v>
      </c>
      <c r="F110" s="12" t="str">
        <f>'Obesity Chart Data'!E13</f>
        <v>-</v>
      </c>
      <c r="G110" s="12" t="str">
        <f>'Obesity Chart Data'!F13</f>
        <v>-</v>
      </c>
      <c r="H110" s="12" t="str">
        <f>'Obesity Chart Data'!G13</f>
        <v>-</v>
      </c>
      <c r="I110" s="12" t="str">
        <f>'Obesity Chart Data'!H13</f>
        <v>-</v>
      </c>
      <c r="J110" s="114">
        <f>'Obesity Chart Data'!I13</f>
        <v>29.847494553376908</v>
      </c>
      <c r="K110" s="114">
        <f>'Obesity Chart Data'!J13</f>
        <v>26.1287934863064</v>
      </c>
      <c r="L110" s="114">
        <f>'Obesity Chart Data'!K13</f>
        <v>28.632478632478598</v>
      </c>
    </row>
    <row r="111" spans="1:14" ht="15" x14ac:dyDescent="0.25">
      <c r="A111" s="12" t="s">
        <v>103</v>
      </c>
      <c r="B111" s="56" t="s">
        <v>71</v>
      </c>
      <c r="C111" s="12" t="str">
        <f>'Obesity Chart Data'!B14</f>
        <v>-</v>
      </c>
      <c r="D111" s="12" t="str">
        <f>'Obesity Chart Data'!C14</f>
        <v>-</v>
      </c>
      <c r="E111" s="12" t="str">
        <f>'Obesity Chart Data'!D14</f>
        <v>-</v>
      </c>
      <c r="F111" s="12" t="str">
        <f>'Obesity Chart Data'!E14</f>
        <v>-</v>
      </c>
      <c r="G111" s="12" t="str">
        <f>'Obesity Chart Data'!F14</f>
        <v>-</v>
      </c>
      <c r="H111" s="12" t="str">
        <f>'Obesity Chart Data'!G14</f>
        <v>-</v>
      </c>
      <c r="I111" s="12" t="str">
        <f>'Obesity Chart Data'!H14</f>
        <v>-</v>
      </c>
      <c r="J111" s="114">
        <f>'Obesity Chart Data'!I14</f>
        <v>29.619181946403383</v>
      </c>
      <c r="K111" s="114">
        <f>'Obesity Chart Data'!J14</f>
        <v>29.5794725588026</v>
      </c>
      <c r="L111" s="114">
        <f>'Obesity Chart Data'!K14</f>
        <v>25.246826516220001</v>
      </c>
    </row>
    <row r="112" spans="1:14" ht="15" x14ac:dyDescent="0.25">
      <c r="A112" s="12" t="s">
        <v>103</v>
      </c>
      <c r="B112" s="56" t="s">
        <v>72</v>
      </c>
      <c r="C112" s="12" t="str">
        <f>'Obesity Chart Data'!B15</f>
        <v>-</v>
      </c>
      <c r="D112" s="12" t="str">
        <f>'Obesity Chart Data'!C15</f>
        <v>-</v>
      </c>
      <c r="E112" s="12" t="str">
        <f>'Obesity Chart Data'!D15</f>
        <v>-</v>
      </c>
      <c r="F112" s="12" t="str">
        <f>'Obesity Chart Data'!E15</f>
        <v>-</v>
      </c>
      <c r="G112" s="12" t="str">
        <f>'Obesity Chart Data'!F15</f>
        <v>-</v>
      </c>
      <c r="H112" s="12" t="str">
        <f>'Obesity Chart Data'!G15</f>
        <v>-</v>
      </c>
      <c r="I112" s="12" t="str">
        <f>'Obesity Chart Data'!H15</f>
        <v>-</v>
      </c>
      <c r="J112" s="114">
        <f>'Obesity Chart Data'!I15</f>
        <v>25.290697674418606</v>
      </c>
      <c r="K112" s="114">
        <f>'Obesity Chart Data'!J15</f>
        <v>22.1329437545654</v>
      </c>
      <c r="L112" s="114">
        <f>'Obesity Chart Data'!K15</f>
        <v>21</v>
      </c>
    </row>
    <row r="113" spans="1:12" ht="15" x14ac:dyDescent="0.25">
      <c r="A113" s="12" t="s">
        <v>103</v>
      </c>
      <c r="B113" s="56" t="s">
        <v>73</v>
      </c>
      <c r="C113" s="12" t="str">
        <f>'Obesity Chart Data'!B16</f>
        <v>-</v>
      </c>
      <c r="D113" s="12" t="str">
        <f>'Obesity Chart Data'!C16</f>
        <v>-</v>
      </c>
      <c r="E113" s="12" t="str">
        <f>'Obesity Chart Data'!D16</f>
        <v>-</v>
      </c>
      <c r="F113" s="12" t="str">
        <f>'Obesity Chart Data'!E16</f>
        <v>-</v>
      </c>
      <c r="G113" s="12" t="str">
        <f>'Obesity Chart Data'!F16</f>
        <v>-</v>
      </c>
      <c r="H113" s="12" t="str">
        <f>'Obesity Chart Data'!G16</f>
        <v>-</v>
      </c>
      <c r="I113" s="12" t="str">
        <f>'Obesity Chart Data'!H16</f>
        <v>-</v>
      </c>
      <c r="J113" s="114">
        <f>'Obesity Chart Data'!I16</f>
        <v>26.69956140350877</v>
      </c>
      <c r="K113" s="114">
        <f>'Obesity Chart Data'!J16</f>
        <v>24.297564891624301</v>
      </c>
      <c r="L113" s="114">
        <f>'Obesity Chart Data'!K16</f>
        <v>22.6040353089533</v>
      </c>
    </row>
    <row r="114" spans="1:12" ht="15" x14ac:dyDescent="0.25">
      <c r="A114" s="12" t="s">
        <v>103</v>
      </c>
      <c r="B114" s="56" t="s">
        <v>74</v>
      </c>
      <c r="C114" s="12" t="str">
        <f>'Obesity Chart Data'!B17</f>
        <v>-</v>
      </c>
      <c r="D114" s="12" t="str">
        <f>'Obesity Chart Data'!C17</f>
        <v>-</v>
      </c>
      <c r="E114" s="12" t="str">
        <f>'Obesity Chart Data'!D17</f>
        <v>-</v>
      </c>
      <c r="F114" s="12" t="str">
        <f>'Obesity Chart Data'!E17</f>
        <v>-</v>
      </c>
      <c r="G114" s="12" t="str">
        <f>'Obesity Chart Data'!F17</f>
        <v>-</v>
      </c>
      <c r="H114" s="12" t="str">
        <f>'Obesity Chart Data'!G17</f>
        <v>-</v>
      </c>
      <c r="I114" s="12" t="str">
        <f>'Obesity Chart Data'!H17</f>
        <v>-</v>
      </c>
      <c r="J114" s="114">
        <f>'Obesity Chart Data'!I17</f>
        <v>31.365461847389557</v>
      </c>
      <c r="K114" s="114">
        <f>'Obesity Chart Data'!J17</f>
        <v>28.003089996137501</v>
      </c>
      <c r="L114" s="114">
        <f>'Obesity Chart Data'!K17</f>
        <v>27.478648347567798</v>
      </c>
    </row>
    <row r="115" spans="1:12" ht="15" x14ac:dyDescent="0.25">
      <c r="A115" s="12" t="s">
        <v>103</v>
      </c>
      <c r="B115" s="56" t="s">
        <v>93</v>
      </c>
      <c r="C115" s="12" t="str">
        <f>'Obesity Chart Data'!B18</f>
        <v>-</v>
      </c>
      <c r="D115" s="12" t="str">
        <f>'Obesity Chart Data'!C18</f>
        <v>-</v>
      </c>
      <c r="E115" s="12" t="str">
        <f>'Obesity Chart Data'!D18</f>
        <v>-</v>
      </c>
      <c r="F115" s="12" t="str">
        <f>'Obesity Chart Data'!E18</f>
        <v>-</v>
      </c>
      <c r="G115" s="12" t="str">
        <f>'Obesity Chart Data'!F18</f>
        <v>-</v>
      </c>
      <c r="H115" s="12" t="str">
        <f>'Obesity Chart Data'!G18</f>
        <v>-</v>
      </c>
      <c r="I115" s="12" t="str">
        <f>'Obesity Chart Data'!H18</f>
        <v>-</v>
      </c>
      <c r="J115" s="114">
        <f>'Obesity Chart Data'!I18</f>
        <v>33.616298811544993</v>
      </c>
      <c r="K115" s="114">
        <f>'Obesity Chart Data'!J18</f>
        <v>33.895705521472401</v>
      </c>
      <c r="L115" s="114">
        <f>'Obesity Chart Data'!K18</f>
        <v>32.024169184290002</v>
      </c>
    </row>
    <row r="116" spans="1:12" ht="15" x14ac:dyDescent="0.25">
      <c r="A116" s="12" t="s">
        <v>103</v>
      </c>
      <c r="B116" s="56" t="s">
        <v>14</v>
      </c>
      <c r="C116" s="12" t="str">
        <f>'Obesity Chart Data'!B19</f>
        <v>-</v>
      </c>
      <c r="D116" s="12" t="str">
        <f>'Obesity Chart Data'!C19</f>
        <v>-</v>
      </c>
      <c r="E116" s="12" t="str">
        <f>'Obesity Chart Data'!D19</f>
        <v>-</v>
      </c>
      <c r="F116" s="12" t="str">
        <f>'Obesity Chart Data'!E19</f>
        <v>-</v>
      </c>
      <c r="G116" s="12" t="str">
        <f>'Obesity Chart Data'!F19</f>
        <v>-</v>
      </c>
      <c r="H116" s="12" t="str">
        <f>'Obesity Chart Data'!G19</f>
        <v>-</v>
      </c>
      <c r="I116" s="12" t="str">
        <f>'Obesity Chart Data'!H19</f>
        <v>-</v>
      </c>
      <c r="J116" s="114">
        <f>'Obesity Chart Data'!I19</f>
        <v>29.124748490945674</v>
      </c>
      <c r="K116" s="114">
        <f>'Obesity Chart Data'!J19</f>
        <v>28.465063001145499</v>
      </c>
      <c r="L116" s="114">
        <f>'Obesity Chart Data'!K19</f>
        <v>27.072094163805801</v>
      </c>
    </row>
    <row r="117" spans="1:12" ht="15" x14ac:dyDescent="0.25">
      <c r="A117" s="12" t="s">
        <v>103</v>
      </c>
      <c r="B117" s="56" t="s">
        <v>76</v>
      </c>
      <c r="C117" s="12" t="str">
        <f>'Obesity Chart Data'!B20</f>
        <v>-</v>
      </c>
      <c r="D117" s="12" t="str">
        <f>'Obesity Chart Data'!C20</f>
        <v>-</v>
      </c>
      <c r="E117" s="12" t="str">
        <f>'Obesity Chart Data'!D20</f>
        <v>-</v>
      </c>
      <c r="F117" s="12" t="str">
        <f>'Obesity Chart Data'!E20</f>
        <v>-</v>
      </c>
      <c r="G117" s="12" t="str">
        <f>'Obesity Chart Data'!F20</f>
        <v>-</v>
      </c>
      <c r="H117" s="12" t="str">
        <f>'Obesity Chart Data'!G20</f>
        <v>-</v>
      </c>
      <c r="I117" s="12" t="str">
        <f>'Obesity Chart Data'!H20</f>
        <v>-</v>
      </c>
      <c r="J117" s="114">
        <f>'Obesity Chart Data'!I20</f>
        <v>26.901408450704224</v>
      </c>
      <c r="K117" s="114">
        <f>'Obesity Chart Data'!J20</f>
        <v>28.201811125485101</v>
      </c>
      <c r="L117" s="114">
        <f>'Obesity Chart Data'!K20</f>
        <v>28.1461434370771</v>
      </c>
    </row>
    <row r="118" spans="1:12" ht="15" x14ac:dyDescent="0.25">
      <c r="A118" s="12" t="s">
        <v>103</v>
      </c>
      <c r="B118" s="56" t="s">
        <v>77</v>
      </c>
      <c r="C118" s="12" t="str">
        <f>'Obesity Chart Data'!B21</f>
        <v>-</v>
      </c>
      <c r="D118" s="12" t="str">
        <f>'Obesity Chart Data'!C21</f>
        <v>-</v>
      </c>
      <c r="E118" s="12" t="str">
        <f>'Obesity Chart Data'!D21</f>
        <v>-</v>
      </c>
      <c r="F118" s="12" t="str">
        <f>'Obesity Chart Data'!E21</f>
        <v>-</v>
      </c>
      <c r="G118" s="12" t="str">
        <f>'Obesity Chart Data'!F21</f>
        <v>-</v>
      </c>
      <c r="H118" s="12" t="str">
        <f>'Obesity Chart Data'!G21</f>
        <v>-</v>
      </c>
      <c r="I118" s="12" t="str">
        <f>'Obesity Chart Data'!H21</f>
        <v>-</v>
      </c>
      <c r="J118" s="114">
        <f>'Obesity Chart Data'!I21</f>
        <v>30.098039215686274</v>
      </c>
      <c r="K118" s="114">
        <f>'Obesity Chart Data'!J21</f>
        <v>24.274099883856</v>
      </c>
      <c r="L118" s="114">
        <f>'Obesity Chart Data'!K21</f>
        <v>26.846307385229501</v>
      </c>
    </row>
    <row r="119" spans="1:12" ht="15" x14ac:dyDescent="0.25">
      <c r="A119" s="12" t="s">
        <v>103</v>
      </c>
      <c r="B119" s="56" t="s">
        <v>15</v>
      </c>
      <c r="C119" s="12" t="str">
        <f>'Obesity Chart Data'!B22</f>
        <v>-</v>
      </c>
      <c r="D119" s="12" t="str">
        <f>'Obesity Chart Data'!C22</f>
        <v>-</v>
      </c>
      <c r="E119" s="12" t="str">
        <f>'Obesity Chart Data'!D22</f>
        <v>-</v>
      </c>
      <c r="F119" s="12" t="str">
        <f>'Obesity Chart Data'!E22</f>
        <v>-</v>
      </c>
      <c r="G119" s="12" t="str">
        <f>'Obesity Chart Data'!F22</f>
        <v>-</v>
      </c>
      <c r="H119" s="12" t="str">
        <f>'Obesity Chart Data'!G22</f>
        <v>-</v>
      </c>
      <c r="I119" s="12" t="str">
        <f>'Obesity Chart Data'!H22</f>
        <v>-</v>
      </c>
      <c r="J119" s="114">
        <f>'Obesity Chart Data'!I22</f>
        <v>22.098765432098766</v>
      </c>
      <c r="K119" s="114">
        <f>'Obesity Chart Data'!J22</f>
        <v>20.5521472392638</v>
      </c>
      <c r="L119" s="114">
        <f>'Obesity Chart Data'!K22</f>
        <v>23.3373639661427</v>
      </c>
    </row>
    <row r="120" spans="1:12" ht="15" x14ac:dyDescent="0.25">
      <c r="A120" s="12" t="s">
        <v>103</v>
      </c>
      <c r="B120" s="56" t="s">
        <v>78</v>
      </c>
      <c r="C120" s="12" t="str">
        <f>'Obesity Chart Data'!B23</f>
        <v>-</v>
      </c>
      <c r="D120" s="12" t="str">
        <f>'Obesity Chart Data'!C23</f>
        <v>-</v>
      </c>
      <c r="E120" s="12" t="str">
        <f>'Obesity Chart Data'!D23</f>
        <v>-</v>
      </c>
      <c r="F120" s="12" t="str">
        <f>'Obesity Chart Data'!E23</f>
        <v>-</v>
      </c>
      <c r="G120" s="12" t="str">
        <f>'Obesity Chart Data'!F23</f>
        <v>-</v>
      </c>
      <c r="H120" s="12" t="str">
        <f>'Obesity Chart Data'!G23</f>
        <v>-</v>
      </c>
      <c r="I120" s="12" t="str">
        <f>'Obesity Chart Data'!H23</f>
        <v>-</v>
      </c>
      <c r="J120" s="114">
        <f>'Obesity Chart Data'!I23</f>
        <v>27.721594289113622</v>
      </c>
      <c r="K120" s="114">
        <f>'Obesity Chart Data'!J23</f>
        <v>24.84375</v>
      </c>
      <c r="L120" s="114">
        <f>'Obesity Chart Data'!K23</f>
        <v>26.031377106333501</v>
      </c>
    </row>
    <row r="121" spans="1:12" ht="15" x14ac:dyDescent="0.25">
      <c r="A121" s="12" t="s">
        <v>103</v>
      </c>
      <c r="B121" s="56" t="s">
        <v>94</v>
      </c>
      <c r="C121" s="12" t="str">
        <f>'Obesity Chart Data'!B24</f>
        <v>-</v>
      </c>
      <c r="D121" s="12" t="str">
        <f>'Obesity Chart Data'!C24</f>
        <v>-</v>
      </c>
      <c r="E121" s="12" t="str">
        <f>'Obesity Chart Data'!D24</f>
        <v>-</v>
      </c>
      <c r="F121" s="12" t="str">
        <f>'Obesity Chart Data'!E24</f>
        <v>-</v>
      </c>
      <c r="G121" s="12" t="str">
        <f>'Obesity Chart Data'!F24</f>
        <v>-</v>
      </c>
      <c r="H121" s="12" t="str">
        <f>'Obesity Chart Data'!G24</f>
        <v>-</v>
      </c>
      <c r="I121" s="12" t="str">
        <f>'Obesity Chart Data'!H24</f>
        <v>-</v>
      </c>
      <c r="J121" s="114">
        <f>'Obesity Chart Data'!I24</f>
        <v>26.875529212531752</v>
      </c>
      <c r="K121" s="114">
        <f>'Obesity Chart Data'!J24</f>
        <v>26.409266409266401</v>
      </c>
      <c r="L121" s="114">
        <f>'Obesity Chart Data'!K24</f>
        <v>27.778564349426599</v>
      </c>
    </row>
    <row r="122" spans="1:12" ht="15" x14ac:dyDescent="0.25">
      <c r="A122" s="12" t="s">
        <v>103</v>
      </c>
      <c r="B122" s="56" t="s">
        <v>95</v>
      </c>
      <c r="C122" s="12" t="str">
        <f>'Obesity Chart Data'!B25</f>
        <v>-</v>
      </c>
      <c r="D122" s="12" t="str">
        <f>'Obesity Chart Data'!C25</f>
        <v>-</v>
      </c>
      <c r="E122" s="12" t="str">
        <f>'Obesity Chart Data'!D25</f>
        <v>-</v>
      </c>
      <c r="F122" s="12" t="str">
        <f>'Obesity Chart Data'!E25</f>
        <v>-</v>
      </c>
      <c r="G122" s="12" t="str">
        <f>'Obesity Chart Data'!F25</f>
        <v>-</v>
      </c>
      <c r="H122" s="12" t="str">
        <f>'Obesity Chart Data'!G25</f>
        <v>-</v>
      </c>
      <c r="I122" s="12" t="str">
        <f>'Obesity Chart Data'!H25</f>
        <v>-</v>
      </c>
      <c r="J122" s="114">
        <f>'Obesity Chart Data'!I25</f>
        <v>28.255440599357829</v>
      </c>
      <c r="K122" s="114">
        <f>'Obesity Chart Data'!J25</f>
        <v>26.432643264326401</v>
      </c>
      <c r="L122" s="114">
        <f>'Obesity Chart Data'!K25</f>
        <v>28.332808068074399</v>
      </c>
    </row>
    <row r="123" spans="1:12" ht="15" x14ac:dyDescent="0.25">
      <c r="A123" s="12" t="s">
        <v>103</v>
      </c>
      <c r="B123" s="56" t="s">
        <v>96</v>
      </c>
      <c r="C123" s="12" t="str">
        <f>'Obesity Chart Data'!B26</f>
        <v>-</v>
      </c>
      <c r="D123" s="12" t="str">
        <f>'Obesity Chart Data'!C26</f>
        <v>-</v>
      </c>
      <c r="E123" s="12" t="str">
        <f>'Obesity Chart Data'!D26</f>
        <v>-</v>
      </c>
      <c r="F123" s="12" t="str">
        <f>'Obesity Chart Data'!E26</f>
        <v>-</v>
      </c>
      <c r="G123" s="12" t="str">
        <f>'Obesity Chart Data'!F26</f>
        <v>-</v>
      </c>
      <c r="H123" s="12" t="str">
        <f>'Obesity Chart Data'!G26</f>
        <v>-</v>
      </c>
      <c r="I123" s="12" t="str">
        <f>'Obesity Chart Data'!H26</f>
        <v>-</v>
      </c>
      <c r="J123" s="114">
        <f>'Obesity Chart Data'!I26</f>
        <v>29.303278688524593</v>
      </c>
      <c r="K123" s="114">
        <f>'Obesity Chart Data'!J26</f>
        <v>23.220973782771502</v>
      </c>
      <c r="L123" s="114">
        <f>'Obesity Chart Data'!K26</f>
        <v>23.939679547596601</v>
      </c>
    </row>
    <row r="124" spans="1:12" ht="15" x14ac:dyDescent="0.25">
      <c r="A124" s="12" t="s">
        <v>103</v>
      </c>
      <c r="B124" s="56" t="s">
        <v>97</v>
      </c>
      <c r="C124" s="12" t="str">
        <f>'Obesity Chart Data'!B27</f>
        <v>-</v>
      </c>
      <c r="D124" s="12" t="str">
        <f>'Obesity Chart Data'!C27</f>
        <v>-</v>
      </c>
      <c r="E124" s="12" t="str">
        <f>'Obesity Chart Data'!D27</f>
        <v>-</v>
      </c>
      <c r="F124" s="12" t="str">
        <f>'Obesity Chart Data'!E27</f>
        <v>-</v>
      </c>
      <c r="G124" s="12" t="str">
        <f>'Obesity Chart Data'!F27</f>
        <v>-</v>
      </c>
      <c r="H124" s="12" t="str">
        <f>'Obesity Chart Data'!G27</f>
        <v>-</v>
      </c>
      <c r="I124" s="12" t="str">
        <f>'Obesity Chart Data'!H27</f>
        <v>-</v>
      </c>
      <c r="J124" s="114">
        <f>'Obesity Chart Data'!I27</f>
        <v>29.235557284574988</v>
      </c>
      <c r="K124" s="114">
        <f>'Obesity Chart Data'!J27</f>
        <v>26.942906244032802</v>
      </c>
      <c r="L124" s="114">
        <f>'Obesity Chart Data'!K27</f>
        <v>26.662833045811801</v>
      </c>
    </row>
    <row r="125" spans="1:12" ht="15" x14ac:dyDescent="0.25">
      <c r="A125" s="12" t="s">
        <v>103</v>
      </c>
      <c r="B125" s="56" t="s">
        <v>98</v>
      </c>
      <c r="C125" s="12" t="str">
        <f>'Obesity Chart Data'!B28</f>
        <v>-</v>
      </c>
      <c r="D125" s="12" t="str">
        <f>'Obesity Chart Data'!C28</f>
        <v>-</v>
      </c>
      <c r="E125" s="12" t="str">
        <f>'Obesity Chart Data'!D28</f>
        <v>-</v>
      </c>
      <c r="F125" s="12" t="str">
        <f>'Obesity Chart Data'!E28</f>
        <v>-</v>
      </c>
      <c r="G125" s="12" t="str">
        <f>'Obesity Chart Data'!F28</f>
        <v>-</v>
      </c>
      <c r="H125" s="12" t="str">
        <f>'Obesity Chart Data'!G28</f>
        <v>-</v>
      </c>
      <c r="I125" s="12" t="str">
        <f>'Obesity Chart Data'!H28</f>
        <v>-</v>
      </c>
      <c r="J125" s="114">
        <f>'Obesity Chart Data'!I28</f>
        <v>31.796037674569668</v>
      </c>
      <c r="K125" s="114">
        <f>'Obesity Chart Data'!J28</f>
        <v>29.1885220610923</v>
      </c>
      <c r="L125" s="114">
        <f>'Obesity Chart Data'!K28</f>
        <v>28.375558867362098</v>
      </c>
    </row>
    <row r="126" spans="1:12" ht="15" x14ac:dyDescent="0.25">
      <c r="A126" s="12" t="s">
        <v>103</v>
      </c>
      <c r="B126" s="56" t="s">
        <v>99</v>
      </c>
      <c r="C126" s="12" t="str">
        <f>'Obesity Chart Data'!B29</f>
        <v>-</v>
      </c>
      <c r="D126" s="12" t="str">
        <f>'Obesity Chart Data'!C29</f>
        <v>-</v>
      </c>
      <c r="E126" s="12" t="str">
        <f>'Obesity Chart Data'!D29</f>
        <v>-</v>
      </c>
      <c r="F126" s="12" t="str">
        <f>'Obesity Chart Data'!E29</f>
        <v>-</v>
      </c>
      <c r="G126" s="12" t="str">
        <f>'Obesity Chart Data'!F29</f>
        <v>-</v>
      </c>
      <c r="H126" s="12" t="str">
        <f>'Obesity Chart Data'!G29</f>
        <v>-</v>
      </c>
      <c r="I126" s="12" t="str">
        <f>'Obesity Chart Data'!H29</f>
        <v>-</v>
      </c>
      <c r="J126" s="114">
        <f>'Obesity Chart Data'!I29</f>
        <v>26.313694267515924</v>
      </c>
      <c r="K126" s="114">
        <f>'Obesity Chart Data'!J29</f>
        <v>23.7171954563259</v>
      </c>
      <c r="L126" s="114">
        <f>'Obesity Chart Data'!K29</f>
        <v>22.137745974955301</v>
      </c>
    </row>
    <row r="127" spans="1:12" ht="15" x14ac:dyDescent="0.25">
      <c r="A127" s="12" t="s">
        <v>103</v>
      </c>
      <c r="B127" s="56" t="s">
        <v>100</v>
      </c>
      <c r="C127" s="12" t="str">
        <f>'Obesity Chart Data'!B30</f>
        <v>-</v>
      </c>
      <c r="D127" s="12" t="str">
        <f>'Obesity Chart Data'!C30</f>
        <v>-</v>
      </c>
      <c r="E127" s="12" t="str">
        <f>'Obesity Chart Data'!D30</f>
        <v>-</v>
      </c>
      <c r="F127" s="12" t="str">
        <f>'Obesity Chart Data'!E30</f>
        <v>-</v>
      </c>
      <c r="G127" s="12" t="str">
        <f>'Obesity Chart Data'!F30</f>
        <v>-</v>
      </c>
      <c r="H127" s="12" t="str">
        <f>'Obesity Chart Data'!G30</f>
        <v>-</v>
      </c>
      <c r="I127" s="12" t="str">
        <f>'Obesity Chart Data'!H30</f>
        <v>-</v>
      </c>
      <c r="J127" s="114">
        <f>'Obesity Chart Data'!I30</f>
        <v>27.733934611048479</v>
      </c>
      <c r="K127" s="114">
        <f>'Obesity Chart Data'!J30</f>
        <v>25.903614457831299</v>
      </c>
      <c r="L127" s="114">
        <f>'Obesity Chart Data'!K30</f>
        <v>26.3906447534766</v>
      </c>
    </row>
    <row r="128" spans="1:12" ht="15" x14ac:dyDescent="0.25">
      <c r="A128" s="12" t="s">
        <v>103</v>
      </c>
      <c r="B128" s="56" t="s">
        <v>13</v>
      </c>
      <c r="C128" s="12" t="str">
        <f>'Obesity Chart Data'!B31</f>
        <v>-</v>
      </c>
      <c r="D128" s="12" t="str">
        <f>'Obesity Chart Data'!C31</f>
        <v>-</v>
      </c>
      <c r="E128" s="12" t="str">
        <f>'Obesity Chart Data'!D31</f>
        <v>-</v>
      </c>
      <c r="F128" s="12" t="str">
        <f>'Obesity Chart Data'!E31</f>
        <v>-</v>
      </c>
      <c r="G128" s="12" t="str">
        <f>'Obesity Chart Data'!F31</f>
        <v>-</v>
      </c>
      <c r="H128" s="12" t="str">
        <f>'Obesity Chart Data'!G31</f>
        <v>-</v>
      </c>
      <c r="I128" s="12" t="str">
        <f>'Obesity Chart Data'!H31</f>
        <v>-</v>
      </c>
      <c r="J128" s="114">
        <f>'Obesity Chart Data'!I31</f>
        <v>28.11202251432886</v>
      </c>
      <c r="K128" s="114">
        <f>'Obesity Chart Data'!J31</f>
        <v>26.1953621998769</v>
      </c>
      <c r="L128" s="114">
        <f>'Obesity Chart Data'!K31</f>
        <v>26.469725129609699</v>
      </c>
    </row>
    <row r="129" spans="1:14" x14ac:dyDescent="0.15">
      <c r="A129" s="12"/>
      <c r="B129" s="12"/>
      <c r="C129" s="12"/>
      <c r="D129" s="12"/>
      <c r="E129" s="12"/>
      <c r="F129" s="12"/>
      <c r="G129" s="12"/>
      <c r="H129" s="12"/>
      <c r="I129" s="12"/>
      <c r="J129" s="12"/>
      <c r="K129" s="12"/>
      <c r="L129" s="12"/>
    </row>
    <row r="130" spans="1:14" ht="15" x14ac:dyDescent="0.25">
      <c r="A130" s="48" t="s">
        <v>104</v>
      </c>
      <c r="B130" s="52" t="s">
        <v>59</v>
      </c>
      <c r="C130" s="68">
        <f>'Conceptions Chart Data'!B2</f>
        <v>32.200000000000003</v>
      </c>
      <c r="D130" s="68">
        <f>'Conceptions Chart Data'!C2</f>
        <v>30.5</v>
      </c>
      <c r="E130" s="68">
        <f>'Conceptions Chart Data'!D2</f>
        <v>39.4</v>
      </c>
      <c r="F130" s="68">
        <f>'Conceptions Chart Data'!E2</f>
        <v>36.1</v>
      </c>
      <c r="G130" s="68">
        <f>'Conceptions Chart Data'!F2</f>
        <v>41.8</v>
      </c>
      <c r="H130" s="68">
        <f>'Conceptions Chart Data'!G2</f>
        <v>49.2</v>
      </c>
      <c r="I130" s="68">
        <f>'Conceptions Chart Data'!H2</f>
        <v>35.4</v>
      </c>
      <c r="J130" s="68">
        <f>'Conceptions Chart Data'!I2</f>
        <v>37.799999999999997</v>
      </c>
      <c r="K130" s="68">
        <f>'Conceptions Chart Data'!J2</f>
        <v>37.800687285223397</v>
      </c>
      <c r="L130" s="68">
        <f>'Conceptions Chart Data'!K2</f>
        <v>23.2</v>
      </c>
      <c r="N130" s="114">
        <f>MAX(C130:L159)</f>
        <v>69.7</v>
      </c>
    </row>
    <row r="131" spans="1:14" ht="15" x14ac:dyDescent="0.25">
      <c r="A131" s="48" t="s">
        <v>104</v>
      </c>
      <c r="B131" s="52" t="s">
        <v>60</v>
      </c>
      <c r="C131" s="68">
        <f>'Conceptions Chart Data'!B3</f>
        <v>40.5</v>
      </c>
      <c r="D131" s="68">
        <f>'Conceptions Chart Data'!C3</f>
        <v>44.4</v>
      </c>
      <c r="E131" s="68">
        <f>'Conceptions Chart Data'!D3</f>
        <v>47.9</v>
      </c>
      <c r="F131" s="68">
        <f>'Conceptions Chart Data'!E3</f>
        <v>55</v>
      </c>
      <c r="G131" s="68">
        <f>'Conceptions Chart Data'!F3</f>
        <v>41</v>
      </c>
      <c r="H131" s="68">
        <f>'Conceptions Chart Data'!G3</f>
        <v>45.3</v>
      </c>
      <c r="I131" s="68">
        <f>'Conceptions Chart Data'!H3</f>
        <v>34.9</v>
      </c>
      <c r="J131" s="68">
        <f>'Conceptions Chart Data'!I3</f>
        <v>37</v>
      </c>
      <c r="K131" s="68">
        <f>'Conceptions Chart Data'!J3</f>
        <v>32.508491023774901</v>
      </c>
      <c r="L131" s="68">
        <f>'Conceptions Chart Data'!K3</f>
        <v>28.4</v>
      </c>
    </row>
    <row r="132" spans="1:14" ht="15" x14ac:dyDescent="0.25">
      <c r="A132" s="48" t="s">
        <v>104</v>
      </c>
      <c r="B132" s="52" t="s">
        <v>61</v>
      </c>
      <c r="C132" s="68">
        <f>'Conceptions Chart Data'!B4</f>
        <v>48.2</v>
      </c>
      <c r="D132" s="68">
        <f>'Conceptions Chart Data'!C4</f>
        <v>47.6</v>
      </c>
      <c r="E132" s="68">
        <f>'Conceptions Chart Data'!D4</f>
        <v>49.9</v>
      </c>
      <c r="F132" s="68">
        <f>'Conceptions Chart Data'!E4</f>
        <v>37.9</v>
      </c>
      <c r="G132" s="68">
        <f>'Conceptions Chart Data'!F4</f>
        <v>42</v>
      </c>
      <c r="H132" s="68">
        <f>'Conceptions Chart Data'!G4</f>
        <v>40.4</v>
      </c>
      <c r="I132" s="68">
        <f>'Conceptions Chart Data'!H4</f>
        <v>37.200000000000003</v>
      </c>
      <c r="J132" s="68">
        <f>'Conceptions Chart Data'!I4</f>
        <v>34.200000000000003</v>
      </c>
      <c r="K132" s="68">
        <f>'Conceptions Chart Data'!J4</f>
        <v>33.856722276741898</v>
      </c>
      <c r="L132" s="68">
        <f>'Conceptions Chart Data'!K4</f>
        <v>25.6</v>
      </c>
    </row>
    <row r="133" spans="1:14" ht="15" x14ac:dyDescent="0.25">
      <c r="A133" s="48" t="s">
        <v>104</v>
      </c>
      <c r="B133" s="52" t="s">
        <v>62</v>
      </c>
      <c r="C133" s="68">
        <f>'Conceptions Chart Data'!B5</f>
        <v>50.3</v>
      </c>
      <c r="D133" s="68">
        <f>'Conceptions Chart Data'!C5</f>
        <v>44.4</v>
      </c>
      <c r="E133" s="68">
        <f>'Conceptions Chart Data'!D5</f>
        <v>41.8</v>
      </c>
      <c r="F133" s="68">
        <f>'Conceptions Chart Data'!E5</f>
        <v>49.4</v>
      </c>
      <c r="G133" s="68">
        <f>'Conceptions Chart Data'!F5</f>
        <v>48</v>
      </c>
      <c r="H133" s="68">
        <f>'Conceptions Chart Data'!G5</f>
        <v>43.2</v>
      </c>
      <c r="I133" s="68">
        <f>'Conceptions Chart Data'!H5</f>
        <v>35.1</v>
      </c>
      <c r="J133" s="68">
        <f>'Conceptions Chart Data'!I5</f>
        <v>36.6</v>
      </c>
      <c r="K133" s="68">
        <f>'Conceptions Chart Data'!J5</f>
        <v>33.038348082595903</v>
      </c>
      <c r="L133" s="68">
        <f>'Conceptions Chart Data'!K5</f>
        <v>35</v>
      </c>
    </row>
    <row r="134" spans="1:14" ht="15" x14ac:dyDescent="0.25">
      <c r="A134" s="48" t="s">
        <v>104</v>
      </c>
      <c r="B134" s="52" t="s">
        <v>63</v>
      </c>
      <c r="C134" s="68">
        <f>'Conceptions Chart Data'!B6</f>
        <v>36.1</v>
      </c>
      <c r="D134" s="68">
        <f>'Conceptions Chart Data'!C6</f>
        <v>38.700000000000003</v>
      </c>
      <c r="E134" s="68">
        <f>'Conceptions Chart Data'!D6</f>
        <v>32.6</v>
      </c>
      <c r="F134" s="68">
        <f>'Conceptions Chart Data'!E6</f>
        <v>39.799999999999997</v>
      </c>
      <c r="G134" s="68">
        <f>'Conceptions Chart Data'!F6</f>
        <v>34.799999999999997</v>
      </c>
      <c r="H134" s="68">
        <f>'Conceptions Chart Data'!G6</f>
        <v>31.3</v>
      </c>
      <c r="I134" s="68">
        <f>'Conceptions Chart Data'!H6</f>
        <v>36.4</v>
      </c>
      <c r="J134" s="68">
        <f>'Conceptions Chart Data'!I6</f>
        <v>34.299999999999997</v>
      </c>
      <c r="K134" s="68">
        <f>'Conceptions Chart Data'!J6</f>
        <v>29.9026425591099</v>
      </c>
      <c r="L134" s="68">
        <f>'Conceptions Chart Data'!K6</f>
        <v>27.3</v>
      </c>
    </row>
    <row r="135" spans="1:14" ht="15" x14ac:dyDescent="0.25">
      <c r="A135" s="48" t="s">
        <v>104</v>
      </c>
      <c r="B135" s="52" t="s">
        <v>64</v>
      </c>
      <c r="C135" s="68">
        <f>'Conceptions Chart Data'!B7</f>
        <v>61.7</v>
      </c>
      <c r="D135" s="68">
        <f>'Conceptions Chart Data'!C7</f>
        <v>61.7</v>
      </c>
      <c r="E135" s="68">
        <f>'Conceptions Chart Data'!D7</f>
        <v>58</v>
      </c>
      <c r="F135" s="68">
        <f>'Conceptions Chart Data'!E7</f>
        <v>43.2</v>
      </c>
      <c r="G135" s="68">
        <f>'Conceptions Chart Data'!F7</f>
        <v>45.9</v>
      </c>
      <c r="H135" s="68">
        <f>'Conceptions Chart Data'!G7</f>
        <v>43.7</v>
      </c>
      <c r="I135" s="68">
        <f>'Conceptions Chart Data'!H7</f>
        <v>43.2</v>
      </c>
      <c r="J135" s="68">
        <f>'Conceptions Chart Data'!I7</f>
        <v>38.9</v>
      </c>
      <c r="K135" s="68">
        <f>'Conceptions Chart Data'!J7</f>
        <v>37.104072398189999</v>
      </c>
      <c r="L135" s="68">
        <f>'Conceptions Chart Data'!K7</f>
        <v>41.2</v>
      </c>
    </row>
    <row r="136" spans="1:14" ht="15" x14ac:dyDescent="0.25">
      <c r="A136" s="48" t="s">
        <v>104</v>
      </c>
      <c r="B136" s="52" t="s">
        <v>91</v>
      </c>
      <c r="C136" s="68">
        <f>'Conceptions Chart Data'!B8</f>
        <v>30.4</v>
      </c>
      <c r="D136" s="68">
        <f>'Conceptions Chart Data'!C8</f>
        <v>26.5</v>
      </c>
      <c r="E136" s="68">
        <f>'Conceptions Chart Data'!D8</f>
        <v>31.1</v>
      </c>
      <c r="F136" s="68">
        <f>'Conceptions Chart Data'!E8</f>
        <v>38.1</v>
      </c>
      <c r="G136" s="68">
        <f>'Conceptions Chart Data'!F8</f>
        <v>27.2</v>
      </c>
      <c r="H136" s="68">
        <f>'Conceptions Chart Data'!G8</f>
        <v>25.5</v>
      </c>
      <c r="I136" s="68">
        <f>'Conceptions Chart Data'!H8</f>
        <v>24.2</v>
      </c>
      <c r="J136" s="68">
        <f>'Conceptions Chart Data'!I8</f>
        <v>21.3</v>
      </c>
      <c r="K136" s="68">
        <f>'Conceptions Chart Data'!J8</f>
        <v>19.110926464478599</v>
      </c>
      <c r="L136" s="68">
        <f>'Conceptions Chart Data'!K8</f>
        <v>16</v>
      </c>
    </row>
    <row r="137" spans="1:14" ht="15" x14ac:dyDescent="0.25">
      <c r="A137" s="48" t="s">
        <v>104</v>
      </c>
      <c r="B137" s="52" t="s">
        <v>66</v>
      </c>
      <c r="C137" s="68">
        <f>'Conceptions Chart Data'!B9</f>
        <v>43.8</v>
      </c>
      <c r="D137" s="68">
        <f>'Conceptions Chart Data'!C9</f>
        <v>35.299999999999997</v>
      </c>
      <c r="E137" s="68">
        <f>'Conceptions Chart Data'!D9</f>
        <v>37.200000000000003</v>
      </c>
      <c r="F137" s="68">
        <f>'Conceptions Chart Data'!E9</f>
        <v>33.6</v>
      </c>
      <c r="G137" s="68">
        <f>'Conceptions Chart Data'!F9</f>
        <v>28</v>
      </c>
      <c r="H137" s="68">
        <f>'Conceptions Chart Data'!G9</f>
        <v>30.4</v>
      </c>
      <c r="I137" s="68">
        <f>'Conceptions Chart Data'!H9</f>
        <v>24.1</v>
      </c>
      <c r="J137" s="68">
        <f>'Conceptions Chart Data'!I9</f>
        <v>33.6</v>
      </c>
      <c r="K137" s="68">
        <f>'Conceptions Chart Data'!J9</f>
        <v>20.715630885122401</v>
      </c>
      <c r="L137" s="68">
        <f>'Conceptions Chart Data'!K9</f>
        <v>19.5</v>
      </c>
    </row>
    <row r="138" spans="1:14" ht="15" x14ac:dyDescent="0.25">
      <c r="A138" s="48" t="s">
        <v>104</v>
      </c>
      <c r="B138" s="52" t="s">
        <v>67</v>
      </c>
      <c r="C138" s="68">
        <f>'Conceptions Chart Data'!B10</f>
        <v>41</v>
      </c>
      <c r="D138" s="68">
        <f>'Conceptions Chart Data'!C10</f>
        <v>36.799999999999997</v>
      </c>
      <c r="E138" s="68">
        <f>'Conceptions Chart Data'!D10</f>
        <v>44.9</v>
      </c>
      <c r="F138" s="68">
        <f>'Conceptions Chart Data'!E10</f>
        <v>41</v>
      </c>
      <c r="G138" s="68">
        <f>'Conceptions Chart Data'!F10</f>
        <v>44.7</v>
      </c>
      <c r="H138" s="68">
        <f>'Conceptions Chart Data'!G10</f>
        <v>34.5</v>
      </c>
      <c r="I138" s="68">
        <f>'Conceptions Chart Data'!H10</f>
        <v>29.3</v>
      </c>
      <c r="J138" s="68">
        <f>'Conceptions Chart Data'!I10</f>
        <v>39.700000000000003</v>
      </c>
      <c r="K138" s="68">
        <f>'Conceptions Chart Data'!J10</f>
        <v>28.636363636363601</v>
      </c>
      <c r="L138" s="68">
        <f>'Conceptions Chart Data'!K10</f>
        <v>27.4</v>
      </c>
    </row>
    <row r="139" spans="1:14" ht="15" x14ac:dyDescent="0.25">
      <c r="A139" s="48" t="s">
        <v>104</v>
      </c>
      <c r="B139" s="52" t="s">
        <v>68</v>
      </c>
      <c r="C139" s="68">
        <f>'Conceptions Chart Data'!B11</f>
        <v>36.5</v>
      </c>
      <c r="D139" s="68">
        <f>'Conceptions Chart Data'!C11</f>
        <v>35.200000000000003</v>
      </c>
      <c r="E139" s="68">
        <f>'Conceptions Chart Data'!D11</f>
        <v>33.200000000000003</v>
      </c>
      <c r="F139" s="68">
        <f>'Conceptions Chart Data'!E11</f>
        <v>35.4</v>
      </c>
      <c r="G139" s="68">
        <f>'Conceptions Chart Data'!F11</f>
        <v>35.6</v>
      </c>
      <c r="H139" s="68">
        <f>'Conceptions Chart Data'!G11</f>
        <v>33.299999999999997</v>
      </c>
      <c r="I139" s="68">
        <f>'Conceptions Chart Data'!H11</f>
        <v>32.4</v>
      </c>
      <c r="J139" s="68">
        <f>'Conceptions Chart Data'!I11</f>
        <v>31.5</v>
      </c>
      <c r="K139" s="68">
        <f>'Conceptions Chart Data'!J11</f>
        <v>27.794746487477099</v>
      </c>
      <c r="L139" s="68">
        <f>'Conceptions Chart Data'!K11</f>
        <v>20.6</v>
      </c>
    </row>
    <row r="140" spans="1:14" ht="15" x14ac:dyDescent="0.25">
      <c r="A140" s="48" t="s">
        <v>104</v>
      </c>
      <c r="B140" s="52" t="s">
        <v>69</v>
      </c>
      <c r="C140" s="68">
        <f>'Conceptions Chart Data'!B12</f>
        <v>42.7</v>
      </c>
      <c r="D140" s="68">
        <f>'Conceptions Chart Data'!C12</f>
        <v>39.6</v>
      </c>
      <c r="E140" s="68">
        <f>'Conceptions Chart Data'!D12</f>
        <v>39.799999999999997</v>
      </c>
      <c r="F140" s="68">
        <f>'Conceptions Chart Data'!E12</f>
        <v>43.8</v>
      </c>
      <c r="G140" s="68">
        <f>'Conceptions Chart Data'!F12</f>
        <v>38.799999999999997</v>
      </c>
      <c r="H140" s="68">
        <f>'Conceptions Chart Data'!G12</f>
        <v>39.299999999999997</v>
      </c>
      <c r="I140" s="68">
        <f>'Conceptions Chart Data'!H12</f>
        <v>36.9</v>
      </c>
      <c r="J140" s="68">
        <f>'Conceptions Chart Data'!I12</f>
        <v>29.2</v>
      </c>
      <c r="K140" s="68">
        <f>'Conceptions Chart Data'!J12</f>
        <v>26.714615977395301</v>
      </c>
      <c r="L140" s="68">
        <f>'Conceptions Chart Data'!K12</f>
        <v>24.8</v>
      </c>
    </row>
    <row r="141" spans="1:14" ht="15" x14ac:dyDescent="0.25">
      <c r="A141" s="48" t="s">
        <v>104</v>
      </c>
      <c r="B141" s="52" t="s">
        <v>92</v>
      </c>
      <c r="C141" s="68">
        <f>'Conceptions Chart Data'!B13</f>
        <v>43.9</v>
      </c>
      <c r="D141" s="68">
        <f>'Conceptions Chart Data'!C13</f>
        <v>46.5</v>
      </c>
      <c r="E141" s="68">
        <f>'Conceptions Chart Data'!D13</f>
        <v>46.7</v>
      </c>
      <c r="F141" s="68">
        <f>'Conceptions Chart Data'!E13</f>
        <v>44.4</v>
      </c>
      <c r="G141" s="68">
        <f>'Conceptions Chart Data'!F13</f>
        <v>52.4</v>
      </c>
      <c r="H141" s="68">
        <f>'Conceptions Chart Data'!G13</f>
        <v>43.1</v>
      </c>
      <c r="I141" s="68">
        <f>'Conceptions Chart Data'!H13</f>
        <v>34.799999999999997</v>
      </c>
      <c r="J141" s="68">
        <f>'Conceptions Chart Data'!I13</f>
        <v>30.5</v>
      </c>
      <c r="K141" s="68">
        <f>'Conceptions Chart Data'!J13</f>
        <v>32.936507936507901</v>
      </c>
      <c r="L141" s="68">
        <f>'Conceptions Chart Data'!K13</f>
        <v>29.5</v>
      </c>
    </row>
    <row r="142" spans="1:14" ht="15" x14ac:dyDescent="0.25">
      <c r="A142" s="48" t="s">
        <v>104</v>
      </c>
      <c r="B142" s="52" t="s">
        <v>71</v>
      </c>
      <c r="C142" s="68">
        <f>'Conceptions Chart Data'!B14</f>
        <v>43.4</v>
      </c>
      <c r="D142" s="68">
        <f>'Conceptions Chart Data'!C14</f>
        <v>45.3</v>
      </c>
      <c r="E142" s="68">
        <f>'Conceptions Chart Data'!D14</f>
        <v>42.6</v>
      </c>
      <c r="F142" s="68">
        <f>'Conceptions Chart Data'!E14</f>
        <v>43.3</v>
      </c>
      <c r="G142" s="68">
        <f>'Conceptions Chart Data'!F14</f>
        <v>49.4</v>
      </c>
      <c r="H142" s="68">
        <f>'Conceptions Chart Data'!G14</f>
        <v>41.1</v>
      </c>
      <c r="I142" s="68">
        <f>'Conceptions Chart Data'!H14</f>
        <v>40.4</v>
      </c>
      <c r="J142" s="68">
        <f>'Conceptions Chart Data'!I14</f>
        <v>41.1</v>
      </c>
      <c r="K142" s="68">
        <f>'Conceptions Chart Data'!J14</f>
        <v>37.444037444037399</v>
      </c>
      <c r="L142" s="68">
        <f>'Conceptions Chart Data'!K14</f>
        <v>31.1</v>
      </c>
    </row>
    <row r="143" spans="1:14" ht="15" x14ac:dyDescent="0.25">
      <c r="A143" s="48" t="s">
        <v>104</v>
      </c>
      <c r="B143" s="52" t="s">
        <v>72</v>
      </c>
      <c r="C143" s="68">
        <f>'Conceptions Chart Data'!B15</f>
        <v>37.4</v>
      </c>
      <c r="D143" s="68">
        <f>'Conceptions Chart Data'!C15</f>
        <v>35.5</v>
      </c>
      <c r="E143" s="68">
        <f>'Conceptions Chart Data'!D15</f>
        <v>43.3</v>
      </c>
      <c r="F143" s="68">
        <f>'Conceptions Chart Data'!E15</f>
        <v>32.799999999999997</v>
      </c>
      <c r="G143" s="68">
        <f>'Conceptions Chart Data'!F15</f>
        <v>39.299999999999997</v>
      </c>
      <c r="H143" s="68">
        <f>'Conceptions Chart Data'!G15</f>
        <v>32.299999999999997</v>
      </c>
      <c r="I143" s="68">
        <f>'Conceptions Chart Data'!H15</f>
        <v>31</v>
      </c>
      <c r="J143" s="68">
        <f>'Conceptions Chart Data'!I15</f>
        <v>28.7</v>
      </c>
      <c r="K143" s="68">
        <f>'Conceptions Chart Data'!J15</f>
        <v>28.383381324557799</v>
      </c>
      <c r="L143" s="68">
        <f>'Conceptions Chart Data'!K15</f>
        <v>19.399999999999999</v>
      </c>
    </row>
    <row r="144" spans="1:14" ht="15" x14ac:dyDescent="0.25">
      <c r="A144" s="48" t="s">
        <v>104</v>
      </c>
      <c r="B144" s="52" t="s">
        <v>73</v>
      </c>
      <c r="C144" s="68">
        <f>'Conceptions Chart Data'!B16</f>
        <v>48.1</v>
      </c>
      <c r="D144" s="68">
        <f>'Conceptions Chart Data'!C16</f>
        <v>44.7</v>
      </c>
      <c r="E144" s="68">
        <f>'Conceptions Chart Data'!D16</f>
        <v>47.7</v>
      </c>
      <c r="F144" s="68">
        <f>'Conceptions Chart Data'!E16</f>
        <v>51</v>
      </c>
      <c r="G144" s="68">
        <f>'Conceptions Chart Data'!F16</f>
        <v>47.8</v>
      </c>
      <c r="H144" s="68">
        <f>'Conceptions Chart Data'!G16</f>
        <v>45.3</v>
      </c>
      <c r="I144" s="68">
        <f>'Conceptions Chart Data'!H16</f>
        <v>46</v>
      </c>
      <c r="J144" s="68">
        <f>'Conceptions Chart Data'!I16</f>
        <v>39.200000000000003</v>
      </c>
      <c r="K144" s="68">
        <f>'Conceptions Chart Data'!J16</f>
        <v>35.0256500972935</v>
      </c>
      <c r="L144" s="68">
        <f>'Conceptions Chart Data'!K16</f>
        <v>30.4</v>
      </c>
    </row>
    <row r="145" spans="1:12" ht="15" x14ac:dyDescent="0.25">
      <c r="A145" s="48" t="s">
        <v>104</v>
      </c>
      <c r="B145" s="52" t="s">
        <v>74</v>
      </c>
      <c r="C145" s="68">
        <f>'Conceptions Chart Data'!B17</f>
        <v>60.9</v>
      </c>
      <c r="D145" s="68">
        <f>'Conceptions Chart Data'!C17</f>
        <v>54</v>
      </c>
      <c r="E145" s="68">
        <f>'Conceptions Chart Data'!D17</f>
        <v>54.4</v>
      </c>
      <c r="F145" s="68">
        <f>'Conceptions Chart Data'!E17</f>
        <v>57.5</v>
      </c>
      <c r="G145" s="68">
        <f>'Conceptions Chart Data'!F17</f>
        <v>59.2</v>
      </c>
      <c r="H145" s="68">
        <f>'Conceptions Chart Data'!G17</f>
        <v>46.6</v>
      </c>
      <c r="I145" s="68">
        <f>'Conceptions Chart Data'!H17</f>
        <v>48.3</v>
      </c>
      <c r="J145" s="68">
        <f>'Conceptions Chart Data'!I17</f>
        <v>40.299999999999997</v>
      </c>
      <c r="K145" s="68">
        <f>'Conceptions Chart Data'!J17</f>
        <v>35.469378103570598</v>
      </c>
      <c r="L145" s="68">
        <f>'Conceptions Chart Data'!K17</f>
        <v>39.299999999999997</v>
      </c>
    </row>
    <row r="146" spans="1:12" ht="15" x14ac:dyDescent="0.25">
      <c r="A146" s="48" t="s">
        <v>104</v>
      </c>
      <c r="B146" s="52" t="s">
        <v>93</v>
      </c>
      <c r="C146" s="68">
        <f>'Conceptions Chart Data'!B18</f>
        <v>63.4</v>
      </c>
      <c r="D146" s="68">
        <f>'Conceptions Chart Data'!C18</f>
        <v>50.9</v>
      </c>
      <c r="E146" s="68">
        <f>'Conceptions Chart Data'!D18</f>
        <v>54.1</v>
      </c>
      <c r="F146" s="68">
        <f>'Conceptions Chart Data'!E18</f>
        <v>65.2</v>
      </c>
      <c r="G146" s="68">
        <f>'Conceptions Chart Data'!F18</f>
        <v>69.7</v>
      </c>
      <c r="H146" s="68">
        <f>'Conceptions Chart Data'!G18</f>
        <v>56.8</v>
      </c>
      <c r="I146" s="68">
        <f>'Conceptions Chart Data'!H18</f>
        <v>42</v>
      </c>
      <c r="J146" s="68">
        <f>'Conceptions Chart Data'!I18</f>
        <v>54.1</v>
      </c>
      <c r="K146" s="68">
        <f>'Conceptions Chart Data'!J18</f>
        <v>31.886625332152299</v>
      </c>
      <c r="L146" s="68">
        <f>'Conceptions Chart Data'!K18</f>
        <v>31.3</v>
      </c>
    </row>
    <row r="147" spans="1:12" ht="15" x14ac:dyDescent="0.25">
      <c r="A147" s="48" t="s">
        <v>104</v>
      </c>
      <c r="B147" s="52" t="s">
        <v>14</v>
      </c>
      <c r="C147" s="68">
        <f>'Conceptions Chart Data'!B19</f>
        <v>52.7</v>
      </c>
      <c r="D147" s="68">
        <f>'Conceptions Chart Data'!C19</f>
        <v>52.1</v>
      </c>
      <c r="E147" s="68">
        <f>'Conceptions Chart Data'!D19</f>
        <v>54.2</v>
      </c>
      <c r="F147" s="68">
        <f>'Conceptions Chart Data'!E19</f>
        <v>42.8</v>
      </c>
      <c r="G147" s="68">
        <f>'Conceptions Chart Data'!F19</f>
        <v>45</v>
      </c>
      <c r="H147" s="68">
        <f>'Conceptions Chart Data'!G19</f>
        <v>37.4</v>
      </c>
      <c r="I147" s="68">
        <f>'Conceptions Chart Data'!H19</f>
        <v>36.4</v>
      </c>
      <c r="J147" s="68">
        <f>'Conceptions Chart Data'!I19</f>
        <v>30.7</v>
      </c>
      <c r="K147" s="68">
        <f>'Conceptions Chart Data'!J19</f>
        <v>26.3081815553628</v>
      </c>
      <c r="L147" s="68">
        <f>'Conceptions Chart Data'!K19</f>
        <v>22.8</v>
      </c>
    </row>
    <row r="148" spans="1:12" ht="15" x14ac:dyDescent="0.25">
      <c r="A148" s="48" t="s">
        <v>104</v>
      </c>
      <c r="B148" s="52" t="s">
        <v>76</v>
      </c>
      <c r="C148" s="68">
        <f>'Conceptions Chart Data'!B20</f>
        <v>46.1</v>
      </c>
      <c r="D148" s="68">
        <f>'Conceptions Chart Data'!C20</f>
        <v>49.8</v>
      </c>
      <c r="E148" s="68">
        <f>'Conceptions Chart Data'!D20</f>
        <v>42.1</v>
      </c>
      <c r="F148" s="68">
        <f>'Conceptions Chart Data'!E20</f>
        <v>48</v>
      </c>
      <c r="G148" s="68">
        <f>'Conceptions Chart Data'!F20</f>
        <v>41.5</v>
      </c>
      <c r="H148" s="68">
        <f>'Conceptions Chart Data'!G20</f>
        <v>40.4</v>
      </c>
      <c r="I148" s="68">
        <f>'Conceptions Chart Data'!H20</f>
        <v>37</v>
      </c>
      <c r="J148" s="68">
        <f>'Conceptions Chart Data'!I20</f>
        <v>25.5</v>
      </c>
      <c r="K148" s="68">
        <f>'Conceptions Chart Data'!J20</f>
        <v>39.877300613496899</v>
      </c>
      <c r="L148" s="68">
        <f>'Conceptions Chart Data'!K20</f>
        <v>26.1</v>
      </c>
    </row>
    <row r="149" spans="1:12" ht="15" x14ac:dyDescent="0.25">
      <c r="A149" s="48" t="s">
        <v>104</v>
      </c>
      <c r="B149" s="52" t="s">
        <v>77</v>
      </c>
      <c r="C149" s="68">
        <f>'Conceptions Chart Data'!B21</f>
        <v>66.7</v>
      </c>
      <c r="D149" s="68">
        <f>'Conceptions Chart Data'!C21</f>
        <v>59.9</v>
      </c>
      <c r="E149" s="68">
        <f>'Conceptions Chart Data'!D21</f>
        <v>55.9</v>
      </c>
      <c r="F149" s="68">
        <f>'Conceptions Chart Data'!E21</f>
        <v>52.4</v>
      </c>
      <c r="G149" s="68">
        <f>'Conceptions Chart Data'!F21</f>
        <v>51</v>
      </c>
      <c r="H149" s="68">
        <f>'Conceptions Chart Data'!G21</f>
        <v>42</v>
      </c>
      <c r="I149" s="68">
        <f>'Conceptions Chart Data'!H21</f>
        <v>35.4</v>
      </c>
      <c r="J149" s="68">
        <f>'Conceptions Chart Data'!I21</f>
        <v>31.6</v>
      </c>
      <c r="K149" s="68">
        <f>'Conceptions Chart Data'!J21</f>
        <v>30.235162374020199</v>
      </c>
      <c r="L149" s="68">
        <f>'Conceptions Chart Data'!K21</f>
        <v>30.6</v>
      </c>
    </row>
    <row r="150" spans="1:12" ht="15" x14ac:dyDescent="0.25">
      <c r="A150" s="48" t="s">
        <v>104</v>
      </c>
      <c r="B150" s="52" t="s">
        <v>15</v>
      </c>
      <c r="C150" s="68">
        <f>'Conceptions Chart Data'!B22</f>
        <v>21.3</v>
      </c>
      <c r="D150" s="68">
        <f>'Conceptions Chart Data'!C22</f>
        <v>29.1</v>
      </c>
      <c r="E150" s="68">
        <f>'Conceptions Chart Data'!D22</f>
        <v>33.9</v>
      </c>
      <c r="F150" s="68">
        <f>'Conceptions Chart Data'!E22</f>
        <v>35</v>
      </c>
      <c r="G150" s="68">
        <f>'Conceptions Chart Data'!F22</f>
        <v>27.7</v>
      </c>
      <c r="H150" s="68">
        <f>'Conceptions Chart Data'!G22</f>
        <v>20.3</v>
      </c>
      <c r="I150" s="68">
        <f>'Conceptions Chart Data'!H22</f>
        <v>22.2</v>
      </c>
      <c r="J150" s="68">
        <f>'Conceptions Chart Data'!I22</f>
        <v>18.100000000000001</v>
      </c>
      <c r="K150" s="68">
        <f>'Conceptions Chart Data'!J22</f>
        <v>20.5555555555556</v>
      </c>
      <c r="L150" s="68">
        <f>'Conceptions Chart Data'!K22</f>
        <v>15.2</v>
      </c>
    </row>
    <row r="151" spans="1:12" ht="15" x14ac:dyDescent="0.25">
      <c r="A151" s="48" t="s">
        <v>104</v>
      </c>
      <c r="B151" s="52" t="s">
        <v>78</v>
      </c>
      <c r="C151" s="68">
        <f>'Conceptions Chart Data'!B23</f>
        <v>43.3</v>
      </c>
      <c r="D151" s="68">
        <f>'Conceptions Chart Data'!C23</f>
        <v>48.7</v>
      </c>
      <c r="E151" s="68">
        <f>'Conceptions Chart Data'!D23</f>
        <v>51.8</v>
      </c>
      <c r="F151" s="68">
        <f>'Conceptions Chart Data'!E23</f>
        <v>49.2</v>
      </c>
      <c r="G151" s="68">
        <f>'Conceptions Chart Data'!F23</f>
        <v>41.8</v>
      </c>
      <c r="H151" s="68">
        <f>'Conceptions Chart Data'!G23</f>
        <v>42.1</v>
      </c>
      <c r="I151" s="68">
        <f>'Conceptions Chart Data'!H23</f>
        <v>41.3</v>
      </c>
      <c r="J151" s="68">
        <f>'Conceptions Chart Data'!I23</f>
        <v>38.1</v>
      </c>
      <c r="K151" s="68">
        <f>'Conceptions Chart Data'!J23</f>
        <v>30.8082638637187</v>
      </c>
      <c r="L151" s="68">
        <f>'Conceptions Chart Data'!K23</f>
        <v>24.3</v>
      </c>
    </row>
    <row r="152" spans="1:12" ht="15" x14ac:dyDescent="0.25">
      <c r="A152" s="48" t="s">
        <v>104</v>
      </c>
      <c r="B152" s="52" t="s">
        <v>94</v>
      </c>
      <c r="C152" s="68">
        <f>'Conceptions Chart Data'!B24</f>
        <v>45.283622689815189</v>
      </c>
      <c r="D152" s="68">
        <f>'Conceptions Chart Data'!C24</f>
        <v>45.501305689641534</v>
      </c>
      <c r="E152" s="68">
        <f>'Conceptions Chart Data'!D24</f>
        <v>44.768069039913698</v>
      </c>
      <c r="F152" s="68">
        <f>'Conceptions Chart Data'!E24</f>
        <v>43.339899984846191</v>
      </c>
      <c r="G152" s="68">
        <f>'Conceptions Chart Data'!F24</f>
        <v>41.793313069908812</v>
      </c>
      <c r="H152" s="68">
        <f>'Conceptions Chart Data'!G24</f>
        <v>41.030459635110795</v>
      </c>
      <c r="I152" s="68">
        <f>'Conceptions Chart Data'!H24</f>
        <v>37.248592115848751</v>
      </c>
      <c r="J152" s="68">
        <f>'Conceptions Chart Data'!I24</f>
        <v>36.245582312813347</v>
      </c>
      <c r="K152" s="68">
        <f>'Conceptions Chart Data'!J24</f>
        <v>33.543673198272998</v>
      </c>
      <c r="L152" s="68">
        <f>'Conceptions Chart Data'!K24</f>
        <v>30.536288276095416</v>
      </c>
    </row>
    <row r="153" spans="1:12" ht="15" x14ac:dyDescent="0.25">
      <c r="A153" s="48" t="s">
        <v>104</v>
      </c>
      <c r="B153" s="52" t="s">
        <v>95</v>
      </c>
      <c r="C153" s="68">
        <f>'Conceptions Chart Data'!B25</f>
        <v>39.218482601254991</v>
      </c>
      <c r="D153" s="68">
        <f>'Conceptions Chart Data'!C25</f>
        <v>35.754663651780668</v>
      </c>
      <c r="E153" s="68">
        <f>'Conceptions Chart Data'!D25</f>
        <v>38.021201413427562</v>
      </c>
      <c r="F153" s="68">
        <f>'Conceptions Chart Data'!E25</f>
        <v>37.047126123672022</v>
      </c>
      <c r="G153" s="68">
        <f>'Conceptions Chart Data'!F25</f>
        <v>37.389439828464219</v>
      </c>
      <c r="H153" s="68">
        <f>'Conceptions Chart Data'!G25</f>
        <v>33.212316794406348</v>
      </c>
      <c r="I153" s="68">
        <f>'Conceptions Chart Data'!H25</f>
        <v>29.904135069394762</v>
      </c>
      <c r="J153" s="68">
        <f>'Conceptions Chart Data'!I25</f>
        <v>34.59443544825556</v>
      </c>
      <c r="K153" s="68">
        <f>'Conceptions Chart Data'!J25</f>
        <v>26.927784577723379</v>
      </c>
      <c r="L153" s="68">
        <f>'Conceptions Chart Data'!K25</f>
        <v>22.720247295208654</v>
      </c>
    </row>
    <row r="154" spans="1:12" ht="15" x14ac:dyDescent="0.25">
      <c r="A154" s="48" t="s">
        <v>104</v>
      </c>
      <c r="B154" s="52" t="s">
        <v>96</v>
      </c>
      <c r="C154" s="68">
        <f>'Conceptions Chart Data'!B26</f>
        <v>30.4</v>
      </c>
      <c r="D154" s="68">
        <f>'Conceptions Chart Data'!C26</f>
        <v>26.5</v>
      </c>
      <c r="E154" s="68">
        <f>'Conceptions Chart Data'!D26</f>
        <v>31.1</v>
      </c>
      <c r="F154" s="68">
        <f>'Conceptions Chart Data'!E26</f>
        <v>38.1</v>
      </c>
      <c r="G154" s="68">
        <f>'Conceptions Chart Data'!F26</f>
        <v>27.2</v>
      </c>
      <c r="H154" s="68">
        <f>'Conceptions Chart Data'!G26</f>
        <v>25.5</v>
      </c>
      <c r="I154" s="68">
        <f>'Conceptions Chart Data'!H26</f>
        <v>24.2</v>
      </c>
      <c r="J154" s="68">
        <f>'Conceptions Chart Data'!I26</f>
        <v>21.3</v>
      </c>
      <c r="K154" s="68">
        <f>'Conceptions Chart Data'!J26</f>
        <v>19.110926464478599</v>
      </c>
      <c r="L154" s="68">
        <f>'Conceptions Chart Data'!K26</f>
        <v>16</v>
      </c>
    </row>
    <row r="155" spans="1:12" ht="15" x14ac:dyDescent="0.25">
      <c r="A155" s="48" t="s">
        <v>104</v>
      </c>
      <c r="B155" s="52" t="s">
        <v>97</v>
      </c>
      <c r="C155" s="68">
        <f>'Conceptions Chart Data'!B27</f>
        <v>43.234672304439748</v>
      </c>
      <c r="D155" s="68">
        <f>'Conceptions Chart Data'!C27</f>
        <v>43.216398985629752</v>
      </c>
      <c r="E155" s="68">
        <f>'Conceptions Chart Data'!D27</f>
        <v>42.616346867380472</v>
      </c>
      <c r="F155" s="68">
        <f>'Conceptions Chart Data'!E27</f>
        <v>43.814160228595618</v>
      </c>
      <c r="G155" s="68">
        <f>'Conceptions Chart Data'!F27</f>
        <v>45.643153526970949</v>
      </c>
      <c r="H155" s="68">
        <f>'Conceptions Chart Data'!G27</f>
        <v>40.888602704443016</v>
      </c>
      <c r="I155" s="68">
        <f>'Conceptions Chart Data'!H27</f>
        <v>37.295263390880919</v>
      </c>
      <c r="J155" s="68">
        <f>'Conceptions Chart Data'!I27</f>
        <v>32.849589380132748</v>
      </c>
      <c r="K155" s="68">
        <f>'Conceptions Chart Data'!J27</f>
        <v>31.454340473506203</v>
      </c>
      <c r="L155" s="68">
        <f>'Conceptions Chart Data'!K27</f>
        <v>27.886661440250869</v>
      </c>
    </row>
    <row r="156" spans="1:12" ht="15" x14ac:dyDescent="0.25">
      <c r="A156" s="48" t="s">
        <v>104</v>
      </c>
      <c r="B156" s="52" t="s">
        <v>98</v>
      </c>
      <c r="C156" s="68">
        <f>'Conceptions Chart Data'!B28</f>
        <v>61.420017108639861</v>
      </c>
      <c r="D156" s="68">
        <f>'Conceptions Chart Data'!C28</f>
        <v>53.367875647668392</v>
      </c>
      <c r="E156" s="68">
        <f>'Conceptions Chart Data'!D28</f>
        <v>54.301713897844905</v>
      </c>
      <c r="F156" s="68">
        <f>'Conceptions Chart Data'!E28</f>
        <v>59.160627001516943</v>
      </c>
      <c r="G156" s="68">
        <f>'Conceptions Chart Data'!F28</f>
        <v>61.395986966215062</v>
      </c>
      <c r="H156" s="68">
        <f>'Conceptions Chart Data'!G28</f>
        <v>48.82778071567072</v>
      </c>
      <c r="I156" s="68">
        <f>'Conceptions Chart Data'!H28</f>
        <v>46.955245781364638</v>
      </c>
      <c r="J156" s="68">
        <f>'Conceptions Chart Data'!I28</f>
        <v>43.17082247860067</v>
      </c>
      <c r="K156" s="68">
        <f>'Conceptions Chart Data'!J28</f>
        <v>34.714445688689807</v>
      </c>
      <c r="L156" s="68">
        <f>'Conceptions Chart Data'!K28</f>
        <v>37.575528700906347</v>
      </c>
    </row>
    <row r="157" spans="1:12" ht="15" x14ac:dyDescent="0.25">
      <c r="A157" s="48" t="s">
        <v>104</v>
      </c>
      <c r="B157" s="52" t="s">
        <v>99</v>
      </c>
      <c r="C157" s="68">
        <f>'Conceptions Chart Data'!B29</f>
        <v>44.750846637639093</v>
      </c>
      <c r="D157" s="68">
        <f>'Conceptions Chart Data'!C29</f>
        <v>41.754691189263077</v>
      </c>
      <c r="E157" s="68">
        <f>'Conceptions Chart Data'!D29</f>
        <v>46.291687406669986</v>
      </c>
      <c r="F157" s="68">
        <f>'Conceptions Chart Data'!E29</f>
        <v>45.289416323565028</v>
      </c>
      <c r="G157" s="68">
        <f>'Conceptions Chart Data'!F29</f>
        <v>45.180722891566262</v>
      </c>
      <c r="H157" s="68">
        <f>'Conceptions Chart Data'!G29</f>
        <v>41.318477251624884</v>
      </c>
      <c r="I157" s="68">
        <f>'Conceptions Chart Data'!H29</f>
        <v>41.400120700060349</v>
      </c>
      <c r="J157" s="68">
        <f>'Conceptions Chart Data'!I29</f>
        <v>36.001952648279229</v>
      </c>
      <c r="K157" s="68">
        <f>'Conceptions Chart Data'!J29</f>
        <v>33.028203859475511</v>
      </c>
      <c r="L157" s="68">
        <f>'Conceptions Chart Data'!K29</f>
        <v>27.050079200682344</v>
      </c>
    </row>
    <row r="158" spans="1:12" ht="15" x14ac:dyDescent="0.25">
      <c r="A158" s="48" t="s">
        <v>104</v>
      </c>
      <c r="B158" s="52" t="s">
        <v>100</v>
      </c>
      <c r="C158" s="68">
        <f>'Conceptions Chart Data'!B30</f>
        <v>47.021676053934122</v>
      </c>
      <c r="D158" s="68">
        <f>'Conceptions Chart Data'!C30</f>
        <v>48.68499446761426</v>
      </c>
      <c r="E158" s="68">
        <f>'Conceptions Chart Data'!D30</f>
        <v>49.128503075871492</v>
      </c>
      <c r="F158" s="68">
        <f>'Conceptions Chart Data'!E30</f>
        <v>45.408678102926338</v>
      </c>
      <c r="G158" s="68">
        <f>'Conceptions Chart Data'!F30</f>
        <v>42.002688172043008</v>
      </c>
      <c r="H158" s="68">
        <f>'Conceptions Chart Data'!G30</f>
        <v>37.00595787530419</v>
      </c>
      <c r="I158" s="68">
        <f>'Conceptions Chart Data'!H30</f>
        <v>35.325387979079139</v>
      </c>
      <c r="J158" s="68">
        <f>'Conceptions Chart Data'!I30</f>
        <v>30.057081698180518</v>
      </c>
      <c r="K158" s="68">
        <f>'Conceptions Chart Data'!J30</f>
        <v>28.718041051494421</v>
      </c>
      <c r="L158" s="68">
        <f>'Conceptions Chart Data'!K30</f>
        <v>23.595607586895362</v>
      </c>
    </row>
    <row r="159" spans="1:12" ht="15" x14ac:dyDescent="0.25">
      <c r="A159" s="48" t="s">
        <v>104</v>
      </c>
      <c r="B159" s="52" t="s">
        <v>13</v>
      </c>
      <c r="C159" s="68">
        <f>'Conceptions Chart Data'!B31</f>
        <v>45.5</v>
      </c>
      <c r="D159" s="68">
        <f>'Conceptions Chart Data'!C31</f>
        <v>44</v>
      </c>
      <c r="E159" s="68">
        <f>'Conceptions Chart Data'!D31</f>
        <v>45.1</v>
      </c>
      <c r="F159" s="68">
        <f>'Conceptions Chart Data'!E31</f>
        <v>44.7</v>
      </c>
      <c r="G159" s="68">
        <f>'Conceptions Chart Data'!F31</f>
        <v>43.7</v>
      </c>
      <c r="H159" s="68">
        <f>'Conceptions Chart Data'!G31</f>
        <v>39.299999999999997</v>
      </c>
      <c r="I159" s="68">
        <f>'Conceptions Chart Data'!H31</f>
        <v>36.9</v>
      </c>
      <c r="J159" s="68">
        <f>'Conceptions Chart Data'!I31</f>
        <v>34.200000000000003</v>
      </c>
      <c r="K159" s="68">
        <f>'Conceptions Chart Data'!J31</f>
        <v>30.823239656661801</v>
      </c>
      <c r="L159" s="68">
        <f>'Conceptions Chart Data'!K31</f>
        <v>27.276759314015372</v>
      </c>
    </row>
    <row r="160" spans="1:12" x14ac:dyDescent="0.15">
      <c r="A160" s="12"/>
      <c r="B160" s="12"/>
      <c r="C160" s="12"/>
      <c r="D160" s="12"/>
      <c r="E160" s="12"/>
      <c r="F160" s="12"/>
      <c r="G160" s="12"/>
      <c r="H160" s="12"/>
      <c r="I160" s="12"/>
      <c r="J160" s="12"/>
      <c r="K160" s="12"/>
      <c r="L160" s="12"/>
    </row>
    <row r="161" spans="1:14" ht="15" x14ac:dyDescent="0.25">
      <c r="A161" s="12" t="s">
        <v>114</v>
      </c>
      <c r="B161" s="56" t="s">
        <v>59</v>
      </c>
      <c r="C161" s="114">
        <f>'Livebirth Chart Data'!B2</f>
        <v>30.552861299709022</v>
      </c>
      <c r="D161" s="114">
        <f>'Livebirth Chart Data'!C2</f>
        <v>26.266416510318951</v>
      </c>
      <c r="E161" s="114">
        <f>'Livebirth Chart Data'!D2</f>
        <v>28.71467639015497</v>
      </c>
      <c r="F161" s="114">
        <f>'Livebirth Chart Data'!E2</f>
        <v>31.41831238779174</v>
      </c>
      <c r="G161" s="114">
        <f>'Livebirth Chart Data'!F2</f>
        <v>27.643064985451019</v>
      </c>
      <c r="H161" s="114">
        <f>'Livebirth Chart Data'!G2</f>
        <v>33.231083844580773</v>
      </c>
      <c r="I161" s="114">
        <f>'Livebirth Chart Data'!H2</f>
        <v>28.76931273308471</v>
      </c>
      <c r="J161" s="114">
        <f>'Livebirth Chart Data'!I2</f>
        <v>27.192008879023309</v>
      </c>
      <c r="K161" s="114">
        <f>'Livebirth Chart Data'!J2</f>
        <v>28.254847645429361</v>
      </c>
      <c r="L161" s="114">
        <f>'Livebirth Chart Data'!K2</f>
        <v>19.955654101995563</v>
      </c>
      <c r="N161" s="114">
        <f>MAX(C161:L190)</f>
        <v>49.382716049382715</v>
      </c>
    </row>
    <row r="162" spans="1:14" ht="15" x14ac:dyDescent="0.25">
      <c r="A162" s="12" t="s">
        <v>114</v>
      </c>
      <c r="B162" s="56" t="s">
        <v>60</v>
      </c>
      <c r="C162" s="114">
        <f>'Livebirth Chart Data'!B3</f>
        <v>31.564625850340139</v>
      </c>
      <c r="D162" s="114">
        <f>'Livebirth Chart Data'!C3</f>
        <v>32.019704433497537</v>
      </c>
      <c r="E162" s="114">
        <f>'Livebirth Chart Data'!D3</f>
        <v>28.30188679245283</v>
      </c>
      <c r="F162" s="114">
        <f>'Livebirth Chart Data'!E3</f>
        <v>30.864197530864196</v>
      </c>
      <c r="G162" s="114">
        <f>'Livebirth Chart Data'!F3</f>
        <v>27.96847190439868</v>
      </c>
      <c r="H162" s="114">
        <f>'Livebirth Chart Data'!G3</f>
        <v>26.165556612749764</v>
      </c>
      <c r="I162" s="114">
        <f>'Livebirth Chart Data'!H3</f>
        <v>12.598814229249012</v>
      </c>
      <c r="J162" s="114">
        <f>'Livebirth Chart Data'!I3</f>
        <v>22.682926829268293</v>
      </c>
      <c r="K162" s="114">
        <f>'Livebirth Chart Data'!J3</f>
        <v>16.966320587490504</v>
      </c>
      <c r="L162" s="114">
        <f>'Livebirth Chart Data'!K3</f>
        <v>15.323645970937912</v>
      </c>
    </row>
    <row r="163" spans="1:14" ht="15" x14ac:dyDescent="0.25">
      <c r="A163" s="12" t="s">
        <v>114</v>
      </c>
      <c r="B163" s="56" t="s">
        <v>61</v>
      </c>
      <c r="C163" s="114">
        <f>'Livebirth Chart Data'!B4</f>
        <v>29.808597427047378</v>
      </c>
      <c r="D163" s="114">
        <f>'Livebirth Chart Data'!C4</f>
        <v>39.251207729468597</v>
      </c>
      <c r="E163" s="114">
        <f>'Livebirth Chart Data'!D4</f>
        <v>32.577079697498547</v>
      </c>
      <c r="F163" s="114">
        <f>'Livebirth Chart Data'!E4</f>
        <v>28.596440035016048</v>
      </c>
      <c r="G163" s="114">
        <f>'Livebirth Chart Data'!F4</f>
        <v>29.246676514032497</v>
      </c>
      <c r="H163" s="114">
        <f>'Livebirth Chart Data'!G4</f>
        <v>33.653846153846153</v>
      </c>
      <c r="I163" s="114">
        <f>'Livebirth Chart Data'!H4</f>
        <v>25.202240199128813</v>
      </c>
      <c r="J163" s="114">
        <f>'Livebirth Chart Data'!I4</f>
        <v>26.15820989599748</v>
      </c>
      <c r="K163" s="114">
        <f>'Livebirth Chart Data'!J4</f>
        <v>24.050632911392405</v>
      </c>
      <c r="L163" s="114">
        <f>'Livebirth Chart Data'!K4</f>
        <v>15.267175572519083</v>
      </c>
    </row>
    <row r="164" spans="1:14" ht="15" x14ac:dyDescent="0.25">
      <c r="A164" s="12" t="s">
        <v>114</v>
      </c>
      <c r="B164" s="56" t="s">
        <v>62</v>
      </c>
      <c r="C164" s="114">
        <f>'Livebirth Chart Data'!B5</f>
        <v>31.855955678670362</v>
      </c>
      <c r="D164" s="114">
        <f>'Livebirth Chart Data'!C5</f>
        <v>41.285956006768188</v>
      </c>
      <c r="E164" s="114">
        <f>'Livebirth Chart Data'!D5</f>
        <v>34.482758620689651</v>
      </c>
      <c r="F164" s="114">
        <f>'Livebirth Chart Data'!E5</f>
        <v>33.693579148124606</v>
      </c>
      <c r="G164" s="114">
        <f>'Livebirth Chart Data'!F5</f>
        <v>32.018111254851235</v>
      </c>
      <c r="H164" s="114">
        <f>'Livebirth Chart Data'!G5</f>
        <v>29.382634532849124</v>
      </c>
      <c r="I164" s="114">
        <f>'Livebirth Chart Data'!H5</f>
        <v>26.716266486303688</v>
      </c>
      <c r="J164" s="114">
        <f>'Livebirth Chart Data'!I5</f>
        <v>27.0080673447913</v>
      </c>
      <c r="K164" s="114">
        <f>'Livebirth Chart Data'!J5</f>
        <v>25.461254612546124</v>
      </c>
      <c r="L164" s="114">
        <f>'Livebirth Chart Data'!K5</f>
        <v>29.759633727584891</v>
      </c>
    </row>
    <row r="165" spans="1:14" ht="15" x14ac:dyDescent="0.25">
      <c r="A165" s="12" t="s">
        <v>114</v>
      </c>
      <c r="B165" s="56" t="s">
        <v>63</v>
      </c>
      <c r="C165" s="114">
        <f>'Livebirth Chart Data'!B6</f>
        <v>29.62962962962963</v>
      </c>
      <c r="D165" s="114">
        <f>'Livebirth Chart Data'!C6</f>
        <v>27.128547579298832</v>
      </c>
      <c r="E165" s="114">
        <f>'Livebirth Chart Data'!D6</f>
        <v>25.128733264675592</v>
      </c>
      <c r="F165" s="114">
        <f>'Livebirth Chart Data'!E6</f>
        <v>25.402726146220569</v>
      </c>
      <c r="G165" s="114">
        <f>'Livebirth Chart Data'!F6</f>
        <v>27.027027027027028</v>
      </c>
      <c r="H165" s="114">
        <f>'Livebirth Chart Data'!G6</f>
        <v>25.684931506849313</v>
      </c>
      <c r="I165" s="114">
        <f>'Livebirth Chart Data'!H6</f>
        <v>19.091507570770244</v>
      </c>
      <c r="J165" s="114">
        <f>'Livebirth Chart Data'!I6</f>
        <v>27.808676307007786</v>
      </c>
      <c r="K165" s="114">
        <f>'Livebirth Chart Data'!J6</f>
        <v>19.730941704035875</v>
      </c>
      <c r="L165" s="114">
        <f>'Livebirth Chart Data'!K6</f>
        <v>18.434228493400092</v>
      </c>
    </row>
    <row r="166" spans="1:14" ht="15" x14ac:dyDescent="0.25">
      <c r="A166" s="12" t="s">
        <v>114</v>
      </c>
      <c r="B166" s="56" t="s">
        <v>64</v>
      </c>
      <c r="C166" s="114">
        <f>'Livebirth Chart Data'!B7</f>
        <v>39.200614911606458</v>
      </c>
      <c r="D166" s="114">
        <f>'Livebirth Chart Data'!C7</f>
        <v>40.429248814574493</v>
      </c>
      <c r="E166" s="114">
        <f>'Livebirth Chart Data'!D7</f>
        <v>38.00882785679255</v>
      </c>
      <c r="F166" s="114">
        <f>'Livebirth Chart Data'!E7</f>
        <v>35.404624277456648</v>
      </c>
      <c r="G166" s="114">
        <f>'Livebirth Chart Data'!F7</f>
        <v>33.201189296333006</v>
      </c>
      <c r="H166" s="114">
        <f>'Livebirth Chart Data'!G7</f>
        <v>35.823950870010236</v>
      </c>
      <c r="I166" s="114">
        <f>'Livebirth Chart Data'!H7</f>
        <v>27.544596012591814</v>
      </c>
      <c r="J166" s="114">
        <f>'Livebirth Chart Data'!I7</f>
        <v>27.247956403269754</v>
      </c>
      <c r="K166" s="114">
        <f>'Livebirth Chart Data'!J7</f>
        <v>22.796775090353069</v>
      </c>
      <c r="L166" s="114">
        <f>'Livebirth Chart Data'!K7</f>
        <v>22.00557103064067</v>
      </c>
    </row>
    <row r="167" spans="1:14" ht="15" x14ac:dyDescent="0.25">
      <c r="A167" s="12" t="s">
        <v>114</v>
      </c>
      <c r="B167" s="56" t="s">
        <v>91</v>
      </c>
      <c r="C167" s="114">
        <f>'Livebirth Chart Data'!B8</f>
        <v>20.473278383408665</v>
      </c>
      <c r="D167" s="114">
        <f>'Livebirth Chart Data'!C8</f>
        <v>16.460905349794238</v>
      </c>
      <c r="E167" s="114">
        <f>'Livebirth Chart Data'!D8</f>
        <v>22.600304723209749</v>
      </c>
      <c r="F167" s="114">
        <f>'Livebirth Chart Data'!E8</f>
        <v>20.549641000247586</v>
      </c>
      <c r="G167" s="114">
        <f>'Livebirth Chart Data'!F8</f>
        <v>19.09892262487757</v>
      </c>
      <c r="H167" s="114">
        <f>'Livebirth Chart Data'!G8</f>
        <v>19.129121570601562</v>
      </c>
      <c r="I167" s="114">
        <f>'Livebirth Chart Data'!H8</f>
        <v>16.376663254861821</v>
      </c>
      <c r="J167" s="114">
        <f>'Livebirth Chart Data'!I8</f>
        <v>13.695022386094285</v>
      </c>
      <c r="K167" s="114">
        <f>'Livebirth Chart Data'!J8</f>
        <v>15.743756786102063</v>
      </c>
      <c r="L167" s="114">
        <f>'Livebirth Chart Data'!K8</f>
        <v>11.646803900325027</v>
      </c>
    </row>
    <row r="168" spans="1:14" ht="15" x14ac:dyDescent="0.25">
      <c r="A168" s="12" t="s">
        <v>114</v>
      </c>
      <c r="B168" s="56" t="s">
        <v>66</v>
      </c>
      <c r="C168" s="114">
        <f>'Livebirth Chart Data'!B9</f>
        <v>16.570605187319885</v>
      </c>
      <c r="D168" s="114">
        <f>'Livebirth Chart Data'!C9</f>
        <v>13.800424628450106</v>
      </c>
      <c r="E168" s="114">
        <f>'Livebirth Chart Data'!D9</f>
        <v>15.66951566951567</v>
      </c>
      <c r="F168" s="114">
        <f>'Livebirth Chart Data'!E9</f>
        <v>12.931034482758621</v>
      </c>
      <c r="G168" s="114">
        <f>'Livebirth Chart Data'!F9</f>
        <v>14.705882352941176</v>
      </c>
      <c r="H168" s="114">
        <f>'Livebirth Chart Data'!G9</f>
        <v>13.944223107569721</v>
      </c>
      <c r="I168" s="114">
        <f>'Livebirth Chart Data'!H9</f>
        <v>9.7315436241610733</v>
      </c>
      <c r="J168" s="114">
        <f>'Livebirth Chart Data'!I9</f>
        <v>13.418316001341831</v>
      </c>
      <c r="K168" s="114">
        <f>'Livebirth Chart Data'!J9</f>
        <v>11.494252873563218</v>
      </c>
      <c r="L168" s="114">
        <f>'Livebirth Chart Data'!K9</f>
        <v>9.6696212731668023</v>
      </c>
    </row>
    <row r="169" spans="1:14" ht="15" x14ac:dyDescent="0.25">
      <c r="A169" s="12" t="s">
        <v>114</v>
      </c>
      <c r="B169" s="56" t="s">
        <v>67</v>
      </c>
      <c r="C169" s="114">
        <f>'Livebirth Chart Data'!B10</f>
        <v>29.786081776333603</v>
      </c>
      <c r="D169" s="114">
        <f>'Livebirth Chart Data'!C10</f>
        <v>25.032594524119947</v>
      </c>
      <c r="E169" s="114">
        <f>'Livebirth Chart Data'!D10</f>
        <v>34.482758620689651</v>
      </c>
      <c r="F169" s="114">
        <f>'Livebirth Chart Data'!E10</f>
        <v>28.500619578686493</v>
      </c>
      <c r="G169" s="114">
        <f>'Livebirth Chart Data'!F10</f>
        <v>29.302210081946857</v>
      </c>
      <c r="H169" s="114">
        <f>'Livebirth Chart Data'!G10</f>
        <v>26.992615227909344</v>
      </c>
      <c r="I169" s="114">
        <f>'Livebirth Chart Data'!H10</f>
        <v>23.385596598458676</v>
      </c>
      <c r="J169" s="114">
        <f>'Livebirth Chart Data'!I10</f>
        <v>25.959679646506491</v>
      </c>
      <c r="K169" s="114">
        <f>'Livebirth Chart Data'!J10</f>
        <v>18.571428571428573</v>
      </c>
      <c r="L169" s="114">
        <f>'Livebirth Chart Data'!K10</f>
        <v>15.024559375902918</v>
      </c>
    </row>
    <row r="170" spans="1:14" ht="15" x14ac:dyDescent="0.25">
      <c r="A170" s="12" t="s">
        <v>114</v>
      </c>
      <c r="B170" s="56" t="s">
        <v>68</v>
      </c>
      <c r="C170" s="114">
        <f>'Livebirth Chart Data'!B11</f>
        <v>25.213132595682932</v>
      </c>
      <c r="D170" s="114">
        <f>'Livebirth Chart Data'!C11</f>
        <v>26.424591047995683</v>
      </c>
      <c r="E170" s="114">
        <f>'Livebirth Chart Data'!D11</f>
        <v>29.146793852676204</v>
      </c>
      <c r="F170" s="114">
        <f>'Livebirth Chart Data'!E11</f>
        <v>23.628989596191147</v>
      </c>
      <c r="G170" s="114">
        <f>'Livebirth Chart Data'!F11</f>
        <v>27.292186942561543</v>
      </c>
      <c r="H170" s="114">
        <f>'Livebirth Chart Data'!G11</f>
        <v>23.384505533737951</v>
      </c>
      <c r="I170" s="114">
        <f>'Livebirth Chart Data'!H11</f>
        <v>21.513087128002869</v>
      </c>
      <c r="J170" s="114">
        <f>'Livebirth Chart Data'!I11</f>
        <v>24.014665444546285</v>
      </c>
      <c r="K170" s="114">
        <f>'Livebirth Chart Data'!J11</f>
        <v>16.110689916603487</v>
      </c>
      <c r="L170" s="114">
        <f>'Livebirth Chart Data'!K11</f>
        <v>16.257015676407974</v>
      </c>
    </row>
    <row r="171" spans="1:14" ht="15" x14ac:dyDescent="0.25">
      <c r="A171" s="12" t="s">
        <v>114</v>
      </c>
      <c r="B171" s="56" t="s">
        <v>69</v>
      </c>
      <c r="C171" s="114">
        <f>'Livebirth Chart Data'!B12</f>
        <v>33.692901851111998</v>
      </c>
      <c r="D171" s="114">
        <f>'Livebirth Chart Data'!C12</f>
        <v>26.833156216790648</v>
      </c>
      <c r="E171" s="114">
        <f>'Livebirth Chart Data'!D12</f>
        <v>25.85410895660203</v>
      </c>
      <c r="F171" s="114">
        <f>'Livebirth Chart Data'!E12</f>
        <v>28.612869198312236</v>
      </c>
      <c r="G171" s="114">
        <f>'Livebirth Chart Data'!F12</f>
        <v>24.406245899488255</v>
      </c>
      <c r="H171" s="114">
        <f>'Livebirth Chart Data'!G12</f>
        <v>21.49557060969255</v>
      </c>
      <c r="I171" s="114">
        <f>'Livebirth Chart Data'!H12</f>
        <v>21.149241819632881</v>
      </c>
      <c r="J171" s="114">
        <f>'Livebirth Chart Data'!I12</f>
        <v>17.318878900052884</v>
      </c>
      <c r="K171" s="114">
        <f>'Livebirth Chart Data'!J12</f>
        <v>17.321968655485293</v>
      </c>
      <c r="L171" s="114">
        <f>'Livebirth Chart Data'!K12</f>
        <v>15.809180418804605</v>
      </c>
    </row>
    <row r="172" spans="1:14" ht="15" x14ac:dyDescent="0.25">
      <c r="A172" s="12" t="s">
        <v>114</v>
      </c>
      <c r="B172" s="56" t="s">
        <v>92</v>
      </c>
      <c r="C172" s="114">
        <f>'Livebirth Chart Data'!B13</f>
        <v>35.57403557403557</v>
      </c>
      <c r="D172" s="114">
        <f>'Livebirth Chart Data'!C13</f>
        <v>35.747021081576534</v>
      </c>
      <c r="E172" s="114">
        <f>'Livebirth Chart Data'!D13</f>
        <v>28.644620400558917</v>
      </c>
      <c r="F172" s="114">
        <f>'Livebirth Chart Data'!E13</f>
        <v>33.02325581395349</v>
      </c>
      <c r="G172" s="114">
        <f>'Livebirth Chart Data'!F13</f>
        <v>31.505250875145858</v>
      </c>
      <c r="H172" s="114">
        <f>'Livebirth Chart Data'!G13</f>
        <v>32.830098250658999</v>
      </c>
      <c r="I172" s="114">
        <f>'Livebirth Chart Data'!H13</f>
        <v>32.690900219565748</v>
      </c>
      <c r="J172" s="114">
        <f>'Livebirth Chart Data'!I13</f>
        <v>21.908471275559883</v>
      </c>
      <c r="K172" s="114">
        <f>'Livebirth Chart Data'!J13</f>
        <v>24.378109452736318</v>
      </c>
      <c r="L172" s="114">
        <f>'Livebirth Chart Data'!K13</f>
        <v>25.49362659335166</v>
      </c>
    </row>
    <row r="173" spans="1:14" ht="15" x14ac:dyDescent="0.25">
      <c r="A173" s="12" t="s">
        <v>114</v>
      </c>
      <c r="B173" s="56" t="s">
        <v>71</v>
      </c>
      <c r="C173" s="114">
        <f>'Livebirth Chart Data'!B14</f>
        <v>34.085566525622944</v>
      </c>
      <c r="D173" s="114">
        <f>'Livebirth Chart Data'!C14</f>
        <v>35.492048859184145</v>
      </c>
      <c r="E173" s="114">
        <f>'Livebirth Chart Data'!D14</f>
        <v>30.963302752293579</v>
      </c>
      <c r="F173" s="114">
        <f>'Livebirth Chart Data'!E14</f>
        <v>35.639412997903563</v>
      </c>
      <c r="G173" s="114">
        <f>'Livebirth Chart Data'!F14</f>
        <v>34.218712610672405</v>
      </c>
      <c r="H173" s="114">
        <f>'Livebirth Chart Data'!G14</f>
        <v>33.186920448999516</v>
      </c>
      <c r="I173" s="114">
        <f>'Livebirth Chart Data'!H14</f>
        <v>37</v>
      </c>
      <c r="J173" s="114">
        <f>'Livebirth Chart Data'!I14</f>
        <v>29.575328614762384</v>
      </c>
      <c r="K173" s="114">
        <f>'Livebirth Chart Data'!J14</f>
        <v>26.622718052738339</v>
      </c>
      <c r="L173" s="114">
        <f>'Livebirth Chart Data'!K14</f>
        <v>21.61605764282038</v>
      </c>
    </row>
    <row r="174" spans="1:14" ht="15" x14ac:dyDescent="0.25">
      <c r="A174" s="12" t="s">
        <v>114</v>
      </c>
      <c r="B174" s="56" t="s">
        <v>72</v>
      </c>
      <c r="C174" s="114">
        <f>'Livebirth Chart Data'!B15</f>
        <v>20.97902097902098</v>
      </c>
      <c r="D174" s="114">
        <f>'Livebirth Chart Data'!C15</f>
        <v>26.857429718875501</v>
      </c>
      <c r="E174" s="114">
        <f>'Livebirth Chart Data'!D15</f>
        <v>28.393524283935243</v>
      </c>
      <c r="F174" s="114">
        <f>'Livebirth Chart Data'!E15</f>
        <v>25.347306848647328</v>
      </c>
      <c r="G174" s="114">
        <f>'Livebirth Chart Data'!F15</f>
        <v>27.879677182685253</v>
      </c>
      <c r="H174" s="114">
        <f>'Livebirth Chart Data'!G15</f>
        <v>26.473526473526473</v>
      </c>
      <c r="I174" s="114">
        <f>'Livebirth Chart Data'!H15</f>
        <v>24.359930400198856</v>
      </c>
      <c r="J174" s="114">
        <f>'Livebirth Chart Data'!I15</f>
        <v>19.736842105263158</v>
      </c>
      <c r="K174" s="114">
        <f>'Livebirth Chart Data'!J15</f>
        <v>17.272492910543953</v>
      </c>
      <c r="L174" s="114">
        <f>'Livebirth Chart Data'!K15</f>
        <v>19.376800209478919</v>
      </c>
    </row>
    <row r="175" spans="1:14" ht="15" x14ac:dyDescent="0.25">
      <c r="A175" s="12" t="s">
        <v>114</v>
      </c>
      <c r="B175" s="56" t="s">
        <v>73</v>
      </c>
      <c r="C175" s="114">
        <f>'Livebirth Chart Data'!B16</f>
        <v>29.692563720767279</v>
      </c>
      <c r="D175" s="114">
        <f>'Livebirth Chart Data'!C16</f>
        <v>27.221636810677907</v>
      </c>
      <c r="E175" s="114">
        <f>'Livebirth Chart Data'!D16</f>
        <v>28.262887032818696</v>
      </c>
      <c r="F175" s="114">
        <f>'Livebirth Chart Data'!E16</f>
        <v>29.118964659034344</v>
      </c>
      <c r="G175" s="114">
        <f>'Livebirth Chart Data'!F16</f>
        <v>27.353637625540948</v>
      </c>
      <c r="H175" s="114">
        <f>'Livebirth Chart Data'!G16</f>
        <v>26.424242424242422</v>
      </c>
      <c r="I175" s="114">
        <f>'Livebirth Chart Data'!H16</f>
        <v>24.026910139356076</v>
      </c>
      <c r="J175" s="114">
        <f>'Livebirth Chart Data'!I16</f>
        <v>19.380473564709696</v>
      </c>
      <c r="K175" s="114">
        <f>'Livebirth Chart Data'!J16</f>
        <v>18.411967779056386</v>
      </c>
      <c r="L175" s="114">
        <f>'Livebirth Chart Data'!K16</f>
        <v>16.223448737247033</v>
      </c>
    </row>
    <row r="176" spans="1:14" ht="15" x14ac:dyDescent="0.25">
      <c r="A176" s="12" t="s">
        <v>114</v>
      </c>
      <c r="B176" s="56" t="s">
        <v>74</v>
      </c>
      <c r="C176" s="114">
        <f>'Livebirth Chart Data'!B17</f>
        <v>42.874000262226296</v>
      </c>
      <c r="D176" s="114">
        <f>'Livebirth Chart Data'!C17</f>
        <v>40.505675954592363</v>
      </c>
      <c r="E176" s="114">
        <f>'Livebirth Chart Data'!D17</f>
        <v>41.843697695377877</v>
      </c>
      <c r="F176" s="114">
        <f>'Livebirth Chart Data'!E17</f>
        <v>44.781982453843135</v>
      </c>
      <c r="G176" s="114">
        <f>'Livebirth Chart Data'!F17</f>
        <v>37.401574803149607</v>
      </c>
      <c r="H176" s="114">
        <f>'Livebirth Chart Data'!G17</f>
        <v>37.806676498190107</v>
      </c>
      <c r="I176" s="114">
        <f>'Livebirth Chart Data'!H17</f>
        <v>34.596829772570644</v>
      </c>
      <c r="J176" s="114">
        <f>'Livebirth Chart Data'!I17</f>
        <v>26.923076923076923</v>
      </c>
      <c r="K176" s="114">
        <f>'Livebirth Chart Data'!J17</f>
        <v>25.612158739093722</v>
      </c>
      <c r="L176" s="114">
        <f>'Livebirth Chart Data'!K17</f>
        <v>25.276909968758876</v>
      </c>
    </row>
    <row r="177" spans="1:14" ht="15" x14ac:dyDescent="0.25">
      <c r="A177" s="12" t="s">
        <v>114</v>
      </c>
      <c r="B177" s="56" t="s">
        <v>93</v>
      </c>
      <c r="C177" s="114">
        <f>'Livebirth Chart Data'!B18</f>
        <v>48.174442190669374</v>
      </c>
      <c r="D177" s="114">
        <f>'Livebirth Chart Data'!C18</f>
        <v>43.032786885245898</v>
      </c>
      <c r="E177" s="114">
        <f>'Livebirth Chart Data'!D18</f>
        <v>40.877367896311064</v>
      </c>
      <c r="F177" s="114">
        <f>'Livebirth Chart Data'!E18</f>
        <v>43.846537120079724</v>
      </c>
      <c r="G177" s="114">
        <f>'Livebirth Chart Data'!F18</f>
        <v>49.382716049382715</v>
      </c>
      <c r="H177" s="114">
        <f>'Livebirth Chart Data'!G18</f>
        <v>32.719836400817996</v>
      </c>
      <c r="I177" s="114">
        <f>'Livebirth Chart Data'!H18</f>
        <v>41.932059447983015</v>
      </c>
      <c r="J177" s="114">
        <f>'Livebirth Chart Data'!I18</f>
        <v>42.587601078167111</v>
      </c>
      <c r="K177" s="114">
        <f>'Livebirth Chart Data'!J18</f>
        <v>22.148394241417499</v>
      </c>
      <c r="L177" s="114">
        <f>'Livebirth Chart Data'!K18</f>
        <v>25.944726452340667</v>
      </c>
    </row>
    <row r="178" spans="1:14" ht="15" x14ac:dyDescent="0.25">
      <c r="A178" s="12" t="s">
        <v>114</v>
      </c>
      <c r="B178" s="56" t="s">
        <v>14</v>
      </c>
      <c r="C178" s="114">
        <f>'Livebirth Chart Data'!B19</f>
        <v>41.718007393064603</v>
      </c>
      <c r="D178" s="114">
        <f>'Livebirth Chart Data'!C19</f>
        <v>40.281442392260338</v>
      </c>
      <c r="E178" s="114">
        <f>'Livebirth Chart Data'!D19</f>
        <v>38.713007570543702</v>
      </c>
      <c r="F178" s="114">
        <f>'Livebirth Chart Data'!E19</f>
        <v>35.018112816974295</v>
      </c>
      <c r="G178" s="114">
        <f>'Livebirth Chart Data'!F19</f>
        <v>31.038668285070226</v>
      </c>
      <c r="H178" s="114">
        <f>'Livebirth Chart Data'!G19</f>
        <v>30.753101520181723</v>
      </c>
      <c r="I178" s="114">
        <f>'Livebirth Chart Data'!H19</f>
        <v>27.358821466152225</v>
      </c>
      <c r="J178" s="114">
        <f>'Livebirth Chart Data'!I19</f>
        <v>24.604569420035148</v>
      </c>
      <c r="K178" s="114">
        <f>'Livebirth Chart Data'!J19</f>
        <v>25.254360465116278</v>
      </c>
      <c r="L178" s="114">
        <f>'Livebirth Chart Data'!K19</f>
        <v>17.550341769813411</v>
      </c>
    </row>
    <row r="179" spans="1:14" ht="15" x14ac:dyDescent="0.25">
      <c r="A179" s="12" t="s">
        <v>114</v>
      </c>
      <c r="B179" s="56" t="s">
        <v>76</v>
      </c>
      <c r="C179" s="114">
        <f>'Livebirth Chart Data'!B20</f>
        <v>36.663980660757453</v>
      </c>
      <c r="D179" s="114">
        <f>'Livebirth Chart Data'!C20</f>
        <v>37.773359840954271</v>
      </c>
      <c r="E179" s="114">
        <f>'Livebirth Chart Data'!D20</f>
        <v>32.621828433346757</v>
      </c>
      <c r="F179" s="114">
        <f>'Livebirth Chart Data'!E20</f>
        <v>40.392156862745097</v>
      </c>
      <c r="G179" s="114">
        <f>'Livebirth Chart Data'!F20</f>
        <v>33.41483292583537</v>
      </c>
      <c r="H179" s="114">
        <f>'Livebirth Chart Data'!G20</f>
        <v>28.618830360846122</v>
      </c>
      <c r="I179" s="114">
        <f>'Livebirth Chart Data'!H20</f>
        <v>28.985507246376812</v>
      </c>
      <c r="J179" s="114">
        <f>'Livebirth Chart Data'!I20</f>
        <v>29.791018230324589</v>
      </c>
      <c r="K179" s="114">
        <f>'Livebirth Chart Data'!J20</f>
        <v>27.739881764438383</v>
      </c>
      <c r="L179" s="114">
        <f>'Livebirth Chart Data'!K20</f>
        <v>30.260047281323875</v>
      </c>
    </row>
    <row r="180" spans="1:14" ht="15" x14ac:dyDescent="0.25">
      <c r="A180" s="12" t="s">
        <v>114</v>
      </c>
      <c r="B180" s="56" t="s">
        <v>77</v>
      </c>
      <c r="C180" s="114">
        <f>'Livebirth Chart Data'!B21</f>
        <v>46.381578947368418</v>
      </c>
      <c r="D180" s="114">
        <f>'Livebirth Chart Data'!C21</f>
        <v>42.567125081859857</v>
      </c>
      <c r="E180" s="114">
        <f>'Livebirth Chart Data'!D21</f>
        <v>34.173855341738552</v>
      </c>
      <c r="F180" s="114">
        <f>'Livebirth Chart Data'!E21</f>
        <v>36.136662286465175</v>
      </c>
      <c r="G180" s="114">
        <f>'Livebirth Chart Data'!F21</f>
        <v>28.052279247688876</v>
      </c>
      <c r="H180" s="114">
        <f>'Livebirth Chart Data'!G21</f>
        <v>28.478964401294501</v>
      </c>
      <c r="I180" s="114">
        <f>'Livebirth Chart Data'!H21</f>
        <v>26.684456304202801</v>
      </c>
      <c r="J180" s="114">
        <f>'Livebirth Chart Data'!I21</f>
        <v>28.089887640449437</v>
      </c>
      <c r="K180" s="114">
        <f>'Livebirth Chart Data'!J21</f>
        <v>21.534320323014803</v>
      </c>
      <c r="L180" s="114">
        <f>'Livebirth Chart Data'!K21</f>
        <v>24.372759856630825</v>
      </c>
    </row>
    <row r="181" spans="1:14" ht="15" x14ac:dyDescent="0.25">
      <c r="A181" s="12" t="s">
        <v>114</v>
      </c>
      <c r="B181" s="56" t="s">
        <v>15</v>
      </c>
      <c r="C181" s="114">
        <f>'Livebirth Chart Data'!B22</f>
        <v>16.177577125658388</v>
      </c>
      <c r="D181" s="114">
        <f>'Livebirth Chart Data'!C22</f>
        <v>23.567802755620015</v>
      </c>
      <c r="E181" s="114">
        <f>'Livebirth Chart Data'!D22</f>
        <v>17.464198393293749</v>
      </c>
      <c r="F181" s="114">
        <f>'Livebirth Chart Data'!E22</f>
        <v>21.739130434782609</v>
      </c>
      <c r="G181" s="114">
        <f>'Livebirth Chart Data'!F22</f>
        <v>14.966933518969718</v>
      </c>
      <c r="H181" s="114">
        <f>'Livebirth Chart Data'!G22</f>
        <v>14.840989399293287</v>
      </c>
      <c r="I181" s="114">
        <f>'Livebirth Chart Data'!H22</f>
        <v>14.519056261343012</v>
      </c>
      <c r="J181" s="114">
        <f>'Livebirth Chart Data'!I22</f>
        <v>15.793251974156496</v>
      </c>
      <c r="K181" s="114">
        <f>'Livebirth Chart Data'!J22</f>
        <v>9.8432373313889912</v>
      </c>
      <c r="L181" s="114">
        <f>'Livebirth Chart Data'!K22</f>
        <v>10.052122114668652</v>
      </c>
    </row>
    <row r="182" spans="1:14" ht="15" x14ac:dyDescent="0.25">
      <c r="A182" s="12" t="s">
        <v>114</v>
      </c>
      <c r="B182" s="56" t="s">
        <v>78</v>
      </c>
      <c r="C182" s="114">
        <f>'Livebirth Chart Data'!B23</f>
        <v>35.350249403600081</v>
      </c>
      <c r="D182" s="114">
        <f>'Livebirth Chart Data'!C23</f>
        <v>37.247474747474747</v>
      </c>
      <c r="E182" s="114">
        <f>'Livebirth Chart Data'!D23</f>
        <v>31.914893617021274</v>
      </c>
      <c r="F182" s="114">
        <f>'Livebirth Chart Data'!E23</f>
        <v>36.960985626283367</v>
      </c>
      <c r="G182" s="114">
        <f>'Livebirth Chart Data'!F23</f>
        <v>31.630170316301705</v>
      </c>
      <c r="H182" s="114">
        <f>'Livebirth Chart Data'!G23</f>
        <v>31.564133494169685</v>
      </c>
      <c r="I182" s="114">
        <f>'Livebirth Chart Data'!H23</f>
        <v>27.559055118110237</v>
      </c>
      <c r="J182" s="114">
        <f>'Livebirth Chart Data'!I23</f>
        <v>26.845637583892618</v>
      </c>
      <c r="K182" s="114">
        <f>'Livebirth Chart Data'!J23</f>
        <v>23.534445870774498</v>
      </c>
      <c r="L182" s="114">
        <f>'Livebirth Chart Data'!K23</f>
        <v>21.248339973439574</v>
      </c>
    </row>
    <row r="183" spans="1:14" ht="15" x14ac:dyDescent="0.25">
      <c r="A183" s="12" t="s">
        <v>114</v>
      </c>
      <c r="B183" s="56" t="s">
        <v>94</v>
      </c>
      <c r="C183" s="114">
        <f>'Livebirth Chart Data'!B24</f>
        <v>32.258064516129032</v>
      </c>
      <c r="D183" s="114">
        <f>'Livebirth Chart Data'!C24</f>
        <v>34.38519086898139</v>
      </c>
      <c r="E183" s="114">
        <f>'Livebirth Chart Data'!D24</f>
        <v>31.045981870273824</v>
      </c>
      <c r="F183" s="114">
        <f>'Livebirth Chart Data'!E24</f>
        <v>30.621253659216578</v>
      </c>
      <c r="G183" s="114">
        <f>'Livebirth Chart Data'!F24</f>
        <v>29.505582137161085</v>
      </c>
      <c r="H183" s="114">
        <f>'Livebirth Chart Data'!G24</f>
        <v>30.146466322225908</v>
      </c>
      <c r="I183" s="114">
        <f>'Livebirth Chart Data'!H24</f>
        <v>22.330808697776693</v>
      </c>
      <c r="J183" s="114">
        <f>'Livebirth Chart Data'!I24</f>
        <v>26.230650540042806</v>
      </c>
      <c r="K183" s="114">
        <f>'Livebirth Chart Data'!J24</f>
        <v>22.000914587673389</v>
      </c>
      <c r="L183" s="114">
        <f>'Livebirth Chart Data'!K24</f>
        <v>19.650429206743201</v>
      </c>
    </row>
    <row r="184" spans="1:14" ht="15" x14ac:dyDescent="0.25">
      <c r="A184" s="12" t="s">
        <v>114</v>
      </c>
      <c r="B184" s="56" t="s">
        <v>95</v>
      </c>
      <c r="C184" s="114">
        <f>'Livebirth Chart Data'!B25</f>
        <v>24.620263728926723</v>
      </c>
      <c r="D184" s="114">
        <f>'Livebirth Chart Data'!C25</f>
        <v>23.069371727748688</v>
      </c>
      <c r="E184" s="114">
        <f>'Livebirth Chart Data'!D25</f>
        <v>27.809033917376627</v>
      </c>
      <c r="F184" s="114">
        <f>'Livebirth Chart Data'!E25</f>
        <v>22.818254603682949</v>
      </c>
      <c r="G184" s="114">
        <f>'Livebirth Chart Data'!F25</f>
        <v>24.950495049504951</v>
      </c>
      <c r="H184" s="114">
        <f>'Livebirth Chart Data'!G25</f>
        <v>22.247029742444781</v>
      </c>
      <c r="I184" s="114">
        <f>'Livebirth Chart Data'!H25</f>
        <v>19.235451667884099</v>
      </c>
      <c r="J184" s="114">
        <f>'Livebirth Chart Data'!I25</f>
        <v>21.978933399684831</v>
      </c>
      <c r="K184" s="114">
        <f>'Livebirth Chart Data'!J25</f>
        <v>15.776170138586245</v>
      </c>
      <c r="L184" s="114">
        <f>'Livebirth Chart Data'!K25</f>
        <v>14.401440144014401</v>
      </c>
    </row>
    <row r="185" spans="1:14" ht="15" x14ac:dyDescent="0.25">
      <c r="A185" s="12" t="s">
        <v>114</v>
      </c>
      <c r="B185" s="56" t="s">
        <v>96</v>
      </c>
      <c r="C185" s="114">
        <f>'Livebirth Chart Data'!B26</f>
        <v>20.473278383408665</v>
      </c>
      <c r="D185" s="114">
        <f>'Livebirth Chart Data'!C26</f>
        <v>16.460905349794238</v>
      </c>
      <c r="E185" s="114">
        <f>'Livebirth Chart Data'!D26</f>
        <v>22.600304723209749</v>
      </c>
      <c r="F185" s="114">
        <f>'Livebirth Chart Data'!E26</f>
        <v>20.549641000247586</v>
      </c>
      <c r="G185" s="114">
        <f>'Livebirth Chart Data'!F26</f>
        <v>19.09892262487757</v>
      </c>
      <c r="H185" s="114">
        <f>'Livebirth Chart Data'!G26</f>
        <v>19.129121570601562</v>
      </c>
      <c r="I185" s="114">
        <f>'Livebirth Chart Data'!H26</f>
        <v>16.376663254861821</v>
      </c>
      <c r="J185" s="114">
        <f>'Livebirth Chart Data'!I26</f>
        <v>13.695022386094285</v>
      </c>
      <c r="K185" s="114">
        <f>'Livebirth Chart Data'!J26</f>
        <v>15.743756786102063</v>
      </c>
      <c r="L185" s="114">
        <f>'Livebirth Chart Data'!K26</f>
        <v>11.646803900325027</v>
      </c>
    </row>
    <row r="186" spans="1:14" ht="15" x14ac:dyDescent="0.25">
      <c r="A186" s="12" t="s">
        <v>114</v>
      </c>
      <c r="B186" s="56" t="s">
        <v>97</v>
      </c>
      <c r="C186" s="114">
        <f>'Livebirth Chart Data'!B27</f>
        <v>34.302759134973904</v>
      </c>
      <c r="D186" s="114">
        <f>'Livebirth Chart Data'!C27</f>
        <v>31.54457519561333</v>
      </c>
      <c r="E186" s="114">
        <f>'Livebirth Chart Data'!D27</f>
        <v>27.96427471512165</v>
      </c>
      <c r="F186" s="114">
        <f>'Livebirth Chart Data'!E27</f>
        <v>31.649873276874573</v>
      </c>
      <c r="G186" s="114">
        <f>'Livebirth Chart Data'!F27</f>
        <v>28.84675163195524</v>
      </c>
      <c r="H186" s="114">
        <f>'Livebirth Chart Data'!G27</f>
        <v>27.465981062268767</v>
      </c>
      <c r="I186" s="114">
        <f>'Livebirth Chart Data'!H27</f>
        <v>28.238458090542359</v>
      </c>
      <c r="J186" s="114">
        <f>'Livebirth Chart Data'!I27</f>
        <v>21.627847453288968</v>
      </c>
      <c r="K186" s="114">
        <f>'Livebirth Chart Data'!J27</f>
        <v>21.59075994224964</v>
      </c>
      <c r="L186" s="114">
        <f>'Livebirth Chart Data'!K27</f>
        <v>19.870181480990858</v>
      </c>
    </row>
    <row r="187" spans="1:14" ht="15" x14ac:dyDescent="0.25">
      <c r="A187" s="12" t="s">
        <v>114</v>
      </c>
      <c r="B187" s="56" t="s">
        <v>98</v>
      </c>
      <c r="C187" s="114">
        <f>'Livebirth Chart Data'!B28</f>
        <v>43.962912803417019</v>
      </c>
      <c r="D187" s="114">
        <f>'Livebirth Chart Data'!C28</f>
        <v>41.014014839241554</v>
      </c>
      <c r="E187" s="114">
        <f>'Livebirth Chart Data'!D28</f>
        <v>41.645349432108873</v>
      </c>
      <c r="F187" s="114">
        <f>'Livebirth Chart Data'!E28</f>
        <v>44.587308170883453</v>
      </c>
      <c r="G187" s="114">
        <f>'Livebirth Chart Data'!F28</f>
        <v>39.917055469155002</v>
      </c>
      <c r="H187" s="114">
        <f>'Livebirth Chart Data'!G28</f>
        <v>36.749867233138609</v>
      </c>
      <c r="I187" s="114">
        <f>'Livebirth Chart Data'!H28</f>
        <v>36.108983477404529</v>
      </c>
      <c r="J187" s="114">
        <f>'Livebirth Chart Data'!I28</f>
        <v>30.103995621237001</v>
      </c>
      <c r="K187" s="114">
        <f>'Livebirth Chart Data'!J28</f>
        <v>24.910233393177737</v>
      </c>
      <c r="L187" s="114">
        <f>'Livebirth Chart Data'!K28</f>
        <v>25.411230856494612</v>
      </c>
    </row>
    <row r="188" spans="1:14" ht="15" x14ac:dyDescent="0.25">
      <c r="A188" s="12" t="s">
        <v>114</v>
      </c>
      <c r="B188" s="56" t="s">
        <v>99</v>
      </c>
      <c r="C188" s="114">
        <f>'Livebirth Chart Data'!B29</f>
        <v>27.430127747876274</v>
      </c>
      <c r="D188" s="114">
        <f>'Livebirth Chart Data'!C29</f>
        <v>27.127244340359095</v>
      </c>
      <c r="E188" s="114">
        <f>'Livebirth Chart Data'!D29</f>
        <v>28.295941517519537</v>
      </c>
      <c r="F188" s="114">
        <f>'Livebirth Chart Data'!E29</f>
        <v>28.161168533762456</v>
      </c>
      <c r="G188" s="114">
        <f>'Livebirth Chart Data'!F29</f>
        <v>27.485308521057789</v>
      </c>
      <c r="H188" s="114">
        <f>'Livebirth Chart Data'!G29</f>
        <v>26.43629037181757</v>
      </c>
      <c r="I188" s="114">
        <f>'Livebirth Chart Data'!H29</f>
        <v>24.108062269065361</v>
      </c>
      <c r="J188" s="114">
        <f>'Livebirth Chart Data'!I29</f>
        <v>19.466961434536969</v>
      </c>
      <c r="K188" s="114">
        <f>'Livebirth Chart Data'!J29</f>
        <v>18.136491118728578</v>
      </c>
      <c r="L188" s="114">
        <f>'Livebirth Chart Data'!K29</f>
        <v>16.986752868099131</v>
      </c>
    </row>
    <row r="189" spans="1:14" ht="15" x14ac:dyDescent="0.25">
      <c r="A189" s="12" t="s">
        <v>114</v>
      </c>
      <c r="B189" s="56" t="s">
        <v>100</v>
      </c>
      <c r="C189" s="114">
        <f>'Livebirth Chart Data'!B30</f>
        <v>36.541792983975746</v>
      </c>
      <c r="D189" s="114">
        <f>'Livebirth Chart Data'!C30</f>
        <v>37.092304412705182</v>
      </c>
      <c r="E189" s="114">
        <f>'Livebirth Chart Data'!D30</f>
        <v>32.268269534957291</v>
      </c>
      <c r="F189" s="114">
        <f>'Livebirth Chart Data'!E30</f>
        <v>34.457439555252527</v>
      </c>
      <c r="G189" s="114">
        <f>'Livebirth Chart Data'!F30</f>
        <v>28.59677503522413</v>
      </c>
      <c r="H189" s="114">
        <f>'Livebirth Chart Data'!G30</f>
        <v>27.958797561488332</v>
      </c>
      <c r="I189" s="114">
        <f>'Livebirth Chart Data'!H30</f>
        <v>25.607988403929781</v>
      </c>
      <c r="J189" s="114">
        <f>'Livebirth Chart Data'!I30</f>
        <v>25.055348560937418</v>
      </c>
      <c r="K189" s="114">
        <f>'Livebirth Chart Data'!J30</f>
        <v>22.164492593411453</v>
      </c>
      <c r="L189" s="114">
        <f>'Livebirth Chart Data'!K30</f>
        <v>19.974888711334319</v>
      </c>
    </row>
    <row r="190" spans="1:14" ht="15" x14ac:dyDescent="0.25">
      <c r="A190" s="12" t="s">
        <v>114</v>
      </c>
      <c r="B190" s="56" t="s">
        <v>13</v>
      </c>
      <c r="C190" s="114">
        <f>'Livebirth Chart Data'!B31</f>
        <v>32.405470972059561</v>
      </c>
      <c r="D190" s="114">
        <f>'Livebirth Chart Data'!C31</f>
        <v>31.802957695676813</v>
      </c>
      <c r="E190" s="114">
        <f>'Livebirth Chart Data'!D31</f>
        <v>30.635550637986867</v>
      </c>
      <c r="F190" s="114">
        <f>'Livebirth Chart Data'!E31</f>
        <v>31.091376961501592</v>
      </c>
      <c r="G190" s="114">
        <f>'Livebirth Chart Data'!F31</f>
        <v>28.894978641089708</v>
      </c>
      <c r="H190" s="114">
        <f>'Livebirth Chart Data'!G31</f>
        <v>27.851189266111</v>
      </c>
      <c r="I190" s="114">
        <f>'Livebirth Chart Data'!H31</f>
        <v>24.889735572443211</v>
      </c>
      <c r="J190" s="114">
        <f>'Livebirth Chart Data'!I31</f>
        <v>23.431856016584479</v>
      </c>
      <c r="K190" s="114">
        <f>'Livebirth Chart Data'!J31</f>
        <v>20.563758389261746</v>
      </c>
      <c r="L190" s="114">
        <f>'Livebirth Chart Data'!K31</f>
        <v>18.883002014186879</v>
      </c>
    </row>
    <row r="191" spans="1:14" x14ac:dyDescent="0.15">
      <c r="A191" s="12"/>
      <c r="B191" s="12"/>
      <c r="C191" s="12"/>
      <c r="D191" s="12"/>
      <c r="E191" s="12"/>
      <c r="F191" s="12"/>
      <c r="G191" s="12"/>
      <c r="H191" s="12"/>
      <c r="I191" s="12"/>
      <c r="J191" s="12"/>
      <c r="K191" s="12"/>
      <c r="L191" s="12"/>
    </row>
    <row r="192" spans="1:14" ht="15" x14ac:dyDescent="0.25">
      <c r="A192" s="48" t="s">
        <v>105</v>
      </c>
      <c r="B192" s="52" t="s">
        <v>59</v>
      </c>
      <c r="C192" s="48" t="s">
        <v>17</v>
      </c>
      <c r="D192" s="48" t="s">
        <v>17</v>
      </c>
      <c r="E192" s="48" t="s">
        <v>17</v>
      </c>
      <c r="F192" s="48" t="s">
        <v>17</v>
      </c>
      <c r="G192" s="48" t="s">
        <v>17</v>
      </c>
      <c r="H192" s="68">
        <f>'Immune Chart Data'!G2</f>
        <v>83.050847457627114</v>
      </c>
      <c r="I192" s="68">
        <f>'Immune Chart Data'!H2</f>
        <v>82.222222222222214</v>
      </c>
      <c r="J192" s="68">
        <f>'Immune Chart Data'!I2</f>
        <v>83.612903225806463</v>
      </c>
      <c r="K192" s="68">
        <f>'Immune Chart Data'!J2</f>
        <v>88.446726572528888</v>
      </c>
      <c r="L192" s="68">
        <f>'Immune Chart Data'!K2</f>
        <v>92.154420921544215</v>
      </c>
      <c r="N192" s="114">
        <f>MAX(C192:L221)</f>
        <v>92.154420921544215</v>
      </c>
    </row>
    <row r="193" spans="1:12" ht="15" x14ac:dyDescent="0.25">
      <c r="A193" s="48" t="s">
        <v>105</v>
      </c>
      <c r="B193" s="52" t="s">
        <v>60</v>
      </c>
      <c r="C193" s="48" t="s">
        <v>17</v>
      </c>
      <c r="D193" s="48" t="s">
        <v>17</v>
      </c>
      <c r="E193" s="48" t="s">
        <v>17</v>
      </c>
      <c r="F193" s="48" t="s">
        <v>17</v>
      </c>
      <c r="G193" s="48" t="s">
        <v>17</v>
      </c>
      <c r="H193" s="68">
        <f>'Immune Chart Data'!G3</f>
        <v>83.473603672532519</v>
      </c>
      <c r="I193" s="68">
        <f>'Immune Chart Data'!H3</f>
        <v>85.064935064935071</v>
      </c>
      <c r="J193" s="68">
        <f>'Immune Chart Data'!I3</f>
        <v>86.597938144329902</v>
      </c>
      <c r="K193" s="68">
        <f>'Immune Chart Data'!J3</f>
        <v>91.620111731843579</v>
      </c>
      <c r="L193" s="68">
        <f>'Immune Chart Data'!K3</f>
        <v>91.414554374488972</v>
      </c>
    </row>
    <row r="194" spans="1:12" ht="15" x14ac:dyDescent="0.25">
      <c r="A194" s="48" t="s">
        <v>105</v>
      </c>
      <c r="B194" s="52" t="s">
        <v>61</v>
      </c>
      <c r="C194" s="48" t="s">
        <v>17</v>
      </c>
      <c r="D194" s="48" t="s">
        <v>17</v>
      </c>
      <c r="E194" s="48" t="s">
        <v>17</v>
      </c>
      <c r="F194" s="48" t="s">
        <v>17</v>
      </c>
      <c r="G194" s="48" t="s">
        <v>17</v>
      </c>
      <c r="H194" s="68">
        <f>'Immune Chart Data'!G4</f>
        <v>78.98363479758828</v>
      </c>
      <c r="I194" s="68">
        <f>'Immune Chart Data'!H4</f>
        <v>81.227436823104696</v>
      </c>
      <c r="J194" s="68">
        <f>'Immune Chart Data'!I4</f>
        <v>81.95038494439693</v>
      </c>
      <c r="K194" s="68">
        <f>'Immune Chart Data'!J4</f>
        <v>89.601386481802422</v>
      </c>
      <c r="L194" s="68">
        <f>'Immune Chart Data'!K4</f>
        <v>88.178633975481617</v>
      </c>
    </row>
    <row r="195" spans="1:12" ht="15" x14ac:dyDescent="0.25">
      <c r="A195" s="48" t="s">
        <v>105</v>
      </c>
      <c r="B195" s="52" t="s">
        <v>62</v>
      </c>
      <c r="C195" s="48" t="s">
        <v>17</v>
      </c>
      <c r="D195" s="48" t="s">
        <v>17</v>
      </c>
      <c r="E195" s="48" t="s">
        <v>17</v>
      </c>
      <c r="F195" s="48" t="s">
        <v>17</v>
      </c>
      <c r="G195" s="48" t="s">
        <v>17</v>
      </c>
      <c r="H195" s="68">
        <f>'Immune Chart Data'!G5</f>
        <v>79.067357512953365</v>
      </c>
      <c r="I195" s="68">
        <f>'Immune Chart Data'!H5</f>
        <v>82.324687800192123</v>
      </c>
      <c r="J195" s="68">
        <f>'Immune Chart Data'!I5</f>
        <v>83.901515151515156</v>
      </c>
      <c r="K195" s="68">
        <f>'Immune Chart Data'!J5</f>
        <v>88.700564971751419</v>
      </c>
      <c r="L195" s="68">
        <f>'Immune Chart Data'!K5</f>
        <v>88.175985334555449</v>
      </c>
    </row>
    <row r="196" spans="1:12" ht="15" x14ac:dyDescent="0.25">
      <c r="A196" s="48" t="s">
        <v>105</v>
      </c>
      <c r="B196" s="52" t="s">
        <v>63</v>
      </c>
      <c r="C196" s="48" t="s">
        <v>17</v>
      </c>
      <c r="D196" s="48" t="s">
        <v>17</v>
      </c>
      <c r="E196" s="48" t="s">
        <v>17</v>
      </c>
      <c r="F196" s="48" t="s">
        <v>17</v>
      </c>
      <c r="G196" s="48" t="s">
        <v>17</v>
      </c>
      <c r="H196" s="68">
        <f>'Immune Chart Data'!G6</f>
        <v>77.942046126552327</v>
      </c>
      <c r="I196" s="68">
        <f>'Immune Chart Data'!H6</f>
        <v>83.065855008301043</v>
      </c>
      <c r="J196" s="68">
        <f>'Immune Chart Data'!I6</f>
        <v>86.005830903790098</v>
      </c>
      <c r="K196" s="68">
        <f>'Immune Chart Data'!J6</f>
        <v>90.423679628554837</v>
      </c>
      <c r="L196" s="68">
        <f>'Immune Chart Data'!K6</f>
        <v>90.962099125364432</v>
      </c>
    </row>
    <row r="197" spans="1:12" ht="15" x14ac:dyDescent="0.25">
      <c r="A197" s="48" t="s">
        <v>105</v>
      </c>
      <c r="B197" s="52" t="s">
        <v>64</v>
      </c>
      <c r="C197" s="48" t="s">
        <v>17</v>
      </c>
      <c r="D197" s="48" t="s">
        <v>17</v>
      </c>
      <c r="E197" s="48" t="s">
        <v>17</v>
      </c>
      <c r="F197" s="48" t="s">
        <v>17</v>
      </c>
      <c r="G197" s="48" t="s">
        <v>17</v>
      </c>
      <c r="H197" s="68">
        <f>'Immune Chart Data'!G7</f>
        <v>81.666666666666671</v>
      </c>
      <c r="I197" s="68">
        <f>'Immune Chart Data'!H7</f>
        <v>84.766584766584756</v>
      </c>
      <c r="J197" s="68">
        <f>'Immune Chart Data'!I7</f>
        <v>86.616014026884855</v>
      </c>
      <c r="K197" s="68">
        <f>'Immune Chart Data'!J7</f>
        <v>89.94047619047619</v>
      </c>
      <c r="L197" s="68">
        <f>'Immune Chart Data'!K7</f>
        <v>90.985074626865668</v>
      </c>
    </row>
    <row r="198" spans="1:12" ht="15" x14ac:dyDescent="0.25">
      <c r="A198" s="48" t="s">
        <v>105</v>
      </c>
      <c r="B198" s="52" t="s">
        <v>91</v>
      </c>
      <c r="C198" s="48" t="s">
        <v>17</v>
      </c>
      <c r="D198" s="48" t="s">
        <v>17</v>
      </c>
      <c r="E198" s="48" t="s">
        <v>17</v>
      </c>
      <c r="F198" s="48" t="s">
        <v>17</v>
      </c>
      <c r="G198" s="48" t="s">
        <v>17</v>
      </c>
      <c r="H198" s="68">
        <f>'Immune Chart Data'!G8</f>
        <v>80.528052805280524</v>
      </c>
      <c r="I198" s="68">
        <f>'Immune Chart Data'!H8</f>
        <v>81.411764705882348</v>
      </c>
      <c r="J198" s="68">
        <f>'Immune Chart Data'!I8</f>
        <v>84.74842767295597</v>
      </c>
      <c r="K198" s="68">
        <f>'Immune Chart Data'!J8</f>
        <v>86.973788721207313</v>
      </c>
      <c r="L198" s="68">
        <f>'Immune Chart Data'!K8</f>
        <v>87.729083665338649</v>
      </c>
    </row>
    <row r="199" spans="1:12" ht="15" x14ac:dyDescent="0.25">
      <c r="A199" s="48" t="s">
        <v>105</v>
      </c>
      <c r="B199" s="52" t="s">
        <v>66</v>
      </c>
      <c r="C199" s="48" t="s">
        <v>17</v>
      </c>
      <c r="D199" s="48" t="s">
        <v>17</v>
      </c>
      <c r="E199" s="48" t="s">
        <v>17</v>
      </c>
      <c r="F199" s="48" t="s">
        <v>17</v>
      </c>
      <c r="G199" s="48" t="s">
        <v>17</v>
      </c>
      <c r="H199" s="68">
        <f>'Immune Chart Data'!G9</f>
        <v>84.825493171471919</v>
      </c>
      <c r="I199" s="68">
        <f>'Immune Chart Data'!H9</f>
        <v>83.796296296296291</v>
      </c>
      <c r="J199" s="68">
        <f>'Immune Chart Data'!I9</f>
        <v>84.065040650406502</v>
      </c>
      <c r="K199" s="68">
        <f>'Immune Chart Data'!J9</f>
        <v>91.75257731958763</v>
      </c>
      <c r="L199" s="68">
        <f>'Immune Chart Data'!K9</f>
        <v>90.237099023709902</v>
      </c>
    </row>
    <row r="200" spans="1:12" ht="15" x14ac:dyDescent="0.25">
      <c r="A200" s="48" t="s">
        <v>105</v>
      </c>
      <c r="B200" s="52" t="s">
        <v>67</v>
      </c>
      <c r="C200" s="48" t="s">
        <v>17</v>
      </c>
      <c r="D200" s="48" t="s">
        <v>17</v>
      </c>
      <c r="E200" s="48" t="s">
        <v>17</v>
      </c>
      <c r="F200" s="48" t="s">
        <v>17</v>
      </c>
      <c r="G200" s="48" t="s">
        <v>17</v>
      </c>
      <c r="H200" s="68">
        <f>'Immune Chart Data'!G10</f>
        <v>73.748103186646432</v>
      </c>
      <c r="I200" s="68">
        <f>'Immune Chart Data'!H10</f>
        <v>75.34142640364189</v>
      </c>
      <c r="J200" s="68">
        <f>'Immune Chart Data'!I10</f>
        <v>78.391167192429023</v>
      </c>
      <c r="K200" s="68">
        <f>'Immune Chart Data'!J10</f>
        <v>88.262195121951208</v>
      </c>
      <c r="L200" s="68">
        <f>'Immune Chart Data'!K10</f>
        <v>85.146286571642918</v>
      </c>
    </row>
    <row r="201" spans="1:12" ht="15" x14ac:dyDescent="0.25">
      <c r="A201" s="48" t="s">
        <v>105</v>
      </c>
      <c r="B201" s="52" t="s">
        <v>68</v>
      </c>
      <c r="C201" s="48" t="s">
        <v>17</v>
      </c>
      <c r="D201" s="48" t="s">
        <v>17</v>
      </c>
      <c r="E201" s="48" t="s">
        <v>17</v>
      </c>
      <c r="F201" s="48" t="s">
        <v>17</v>
      </c>
      <c r="G201" s="48" t="s">
        <v>17</v>
      </c>
      <c r="H201" s="68">
        <f>'Immune Chart Data'!G11</f>
        <v>76.185513288170924</v>
      </c>
      <c r="I201" s="68">
        <f>'Immune Chart Data'!H11</f>
        <v>78.62444334487877</v>
      </c>
      <c r="J201" s="68">
        <f>'Immune Chart Data'!I11</f>
        <v>81.330582774626095</v>
      </c>
      <c r="K201" s="68">
        <f>'Immune Chart Data'!J11</f>
        <v>87.557840616966573</v>
      </c>
      <c r="L201" s="68">
        <f>'Immune Chart Data'!K11</f>
        <v>84.123814278582131</v>
      </c>
    </row>
    <row r="202" spans="1:12" ht="15" x14ac:dyDescent="0.25">
      <c r="A202" s="48" t="s">
        <v>105</v>
      </c>
      <c r="B202" s="52" t="s">
        <v>69</v>
      </c>
      <c r="C202" s="48" t="s">
        <v>17</v>
      </c>
      <c r="D202" s="48" t="s">
        <v>17</v>
      </c>
      <c r="E202" s="48" t="s">
        <v>17</v>
      </c>
      <c r="F202" s="48" t="s">
        <v>17</v>
      </c>
      <c r="G202" s="48" t="s">
        <v>17</v>
      </c>
      <c r="H202" s="68">
        <f>'Immune Chart Data'!G12</f>
        <v>80.047318611987379</v>
      </c>
      <c r="I202" s="68">
        <f>'Immune Chart Data'!H12</f>
        <v>80.081150866838797</v>
      </c>
      <c r="J202" s="68">
        <f>'Immune Chart Data'!I12</f>
        <v>83.001876172607879</v>
      </c>
      <c r="K202" s="68">
        <f>'Immune Chart Data'!J12</f>
        <v>87.614329268292678</v>
      </c>
      <c r="L202" s="68">
        <f>'Immune Chart Data'!K12</f>
        <v>84.357541899441344</v>
      </c>
    </row>
    <row r="203" spans="1:12" ht="15" x14ac:dyDescent="0.25">
      <c r="A203" s="48" t="s">
        <v>105</v>
      </c>
      <c r="B203" s="52" t="s">
        <v>92</v>
      </c>
      <c r="C203" s="48" t="s">
        <v>17</v>
      </c>
      <c r="D203" s="48" t="s">
        <v>17</v>
      </c>
      <c r="E203" s="48" t="s">
        <v>17</v>
      </c>
      <c r="F203" s="48" t="s">
        <v>17</v>
      </c>
      <c r="G203" s="48" t="s">
        <v>17</v>
      </c>
      <c r="H203" s="68">
        <f>'Immune Chart Data'!G13</f>
        <v>79.400260756192964</v>
      </c>
      <c r="I203" s="68">
        <f>'Immune Chart Data'!H13</f>
        <v>81.50551589876703</v>
      </c>
      <c r="J203" s="68">
        <f>'Immune Chart Data'!I13</f>
        <v>81.860158311345643</v>
      </c>
      <c r="K203" s="68">
        <f>'Immune Chart Data'!J13</f>
        <v>87.389100126742719</v>
      </c>
      <c r="L203" s="68">
        <f>'Immune Chart Data'!K13</f>
        <v>86.580086580086572</v>
      </c>
    </row>
    <row r="204" spans="1:12" ht="15" x14ac:dyDescent="0.25">
      <c r="A204" s="48" t="s">
        <v>105</v>
      </c>
      <c r="B204" s="52" t="s">
        <v>71</v>
      </c>
      <c r="C204" s="48" t="s">
        <v>17</v>
      </c>
      <c r="D204" s="48" t="s">
        <v>17</v>
      </c>
      <c r="E204" s="48" t="s">
        <v>17</v>
      </c>
      <c r="F204" s="48" t="s">
        <v>17</v>
      </c>
      <c r="G204" s="48" t="s">
        <v>17</v>
      </c>
      <c r="H204" s="68">
        <f>'Immune Chart Data'!G14</f>
        <v>76.247504990019962</v>
      </c>
      <c r="I204" s="68">
        <f>'Immune Chart Data'!H14</f>
        <v>80.949326491340599</v>
      </c>
      <c r="J204" s="68">
        <f>'Immune Chart Data'!I14</f>
        <v>82.530507385998717</v>
      </c>
      <c r="K204" s="68">
        <f>'Immune Chart Data'!J14</f>
        <v>86.977886977886982</v>
      </c>
      <c r="L204" s="68">
        <f>'Immune Chart Data'!K14</f>
        <v>84.12017167381974</v>
      </c>
    </row>
    <row r="205" spans="1:12" ht="15" x14ac:dyDescent="0.25">
      <c r="A205" s="48" t="s">
        <v>105</v>
      </c>
      <c r="B205" s="52" t="s">
        <v>72</v>
      </c>
      <c r="C205" s="48" t="s">
        <v>17</v>
      </c>
      <c r="D205" s="48" t="s">
        <v>17</v>
      </c>
      <c r="E205" s="48" t="s">
        <v>17</v>
      </c>
      <c r="F205" s="48" t="s">
        <v>17</v>
      </c>
      <c r="G205" s="48" t="s">
        <v>17</v>
      </c>
      <c r="H205" s="68">
        <f>'Immune Chart Data'!G15</f>
        <v>81.075418994413411</v>
      </c>
      <c r="I205" s="68">
        <f>'Immune Chart Data'!H15</f>
        <v>81.373844121532372</v>
      </c>
      <c r="J205" s="68">
        <f>'Immune Chart Data'!I15</f>
        <v>84.409654272667964</v>
      </c>
      <c r="K205" s="68">
        <f>'Immune Chart Data'!J15</f>
        <v>89.517684887459808</v>
      </c>
      <c r="L205" s="68">
        <f>'Immune Chart Data'!K15</f>
        <v>88.052486187845304</v>
      </c>
    </row>
    <row r="206" spans="1:12" ht="15" x14ac:dyDescent="0.25">
      <c r="A206" s="48" t="s">
        <v>105</v>
      </c>
      <c r="B206" s="52" t="s">
        <v>73</v>
      </c>
      <c r="C206" s="48" t="s">
        <v>17</v>
      </c>
      <c r="D206" s="48" t="s">
        <v>17</v>
      </c>
      <c r="E206" s="48" t="s">
        <v>17</v>
      </c>
      <c r="F206" s="48" t="s">
        <v>17</v>
      </c>
      <c r="G206" s="48" t="s">
        <v>17</v>
      </c>
      <c r="H206" s="68">
        <f>'Immune Chart Data'!G16</f>
        <v>73.957571324067302</v>
      </c>
      <c r="I206" s="68">
        <f>'Immune Chart Data'!H16</f>
        <v>76.876130198915007</v>
      </c>
      <c r="J206" s="68">
        <f>'Immune Chart Data'!I16</f>
        <v>77.387387387387392</v>
      </c>
      <c r="K206" s="68">
        <f>'Immune Chart Data'!J16</f>
        <v>84.305032143648859</v>
      </c>
      <c r="L206" s="68">
        <f>'Immune Chart Data'!K16</f>
        <v>82.454228421970356</v>
      </c>
    </row>
    <row r="207" spans="1:12" ht="15" x14ac:dyDescent="0.25">
      <c r="A207" s="48" t="s">
        <v>105</v>
      </c>
      <c r="B207" s="52" t="s">
        <v>74</v>
      </c>
      <c r="C207" s="48" t="s">
        <v>17</v>
      </c>
      <c r="D207" s="48" t="s">
        <v>17</v>
      </c>
      <c r="E207" s="48" t="s">
        <v>17</v>
      </c>
      <c r="F207" s="48" t="s">
        <v>17</v>
      </c>
      <c r="G207" s="48" t="s">
        <v>17</v>
      </c>
      <c r="H207" s="68">
        <f>'Immune Chart Data'!G17</f>
        <v>80.461073318216179</v>
      </c>
      <c r="I207" s="68">
        <f>'Immune Chart Data'!H17</f>
        <v>82.608695652173907</v>
      </c>
      <c r="J207" s="68">
        <f>'Immune Chart Data'!I17</f>
        <v>85.413694721825962</v>
      </c>
      <c r="K207" s="68">
        <f>'Immune Chart Data'!J17</f>
        <v>90.676745860331181</v>
      </c>
      <c r="L207" s="68">
        <f>'Immune Chart Data'!K17</f>
        <v>89.592274678111579</v>
      </c>
    </row>
    <row r="208" spans="1:12" ht="15" x14ac:dyDescent="0.25">
      <c r="A208" s="48" t="s">
        <v>105</v>
      </c>
      <c r="B208" s="52" t="s">
        <v>93</v>
      </c>
      <c r="C208" s="48" t="s">
        <v>17</v>
      </c>
      <c r="D208" s="48" t="s">
        <v>17</v>
      </c>
      <c r="E208" s="48" t="s">
        <v>17</v>
      </c>
      <c r="F208" s="48" t="s">
        <v>17</v>
      </c>
      <c r="G208" s="48" t="s">
        <v>17</v>
      </c>
      <c r="H208" s="68">
        <f>'Immune Chart Data'!G18</f>
        <v>82.912332838038637</v>
      </c>
      <c r="I208" s="68">
        <f>'Immune Chart Data'!H18</f>
        <v>85.094066570188133</v>
      </c>
      <c r="J208" s="68">
        <f>'Immune Chart Data'!I18</f>
        <v>83.240223463687144</v>
      </c>
      <c r="K208" s="68">
        <f>'Immune Chart Data'!J18</f>
        <v>91.071428571428569</v>
      </c>
      <c r="L208" s="68">
        <f>'Immune Chart Data'!K18</f>
        <v>88.603988603988597</v>
      </c>
    </row>
    <row r="209" spans="1:14" ht="15" x14ac:dyDescent="0.25">
      <c r="A209" s="48" t="s">
        <v>105</v>
      </c>
      <c r="B209" s="52" t="s">
        <v>14</v>
      </c>
      <c r="C209" s="48" t="s">
        <v>17</v>
      </c>
      <c r="D209" s="48" t="s">
        <v>17</v>
      </c>
      <c r="E209" s="48" t="s">
        <v>17</v>
      </c>
      <c r="F209" s="48" t="s">
        <v>17</v>
      </c>
      <c r="G209" s="48" t="s">
        <v>17</v>
      </c>
      <c r="H209" s="68">
        <f>'Immune Chart Data'!G19</f>
        <v>78.060489678348532</v>
      </c>
      <c r="I209" s="68">
        <f>'Immune Chart Data'!H19</f>
        <v>81.804878048780481</v>
      </c>
      <c r="J209" s="68">
        <f>'Immune Chart Data'!I19</f>
        <v>80.454330336015147</v>
      </c>
      <c r="K209" s="68">
        <f>'Immune Chart Data'!J19</f>
        <v>88.376383763837637</v>
      </c>
      <c r="L209" s="68">
        <f>'Immune Chart Data'!K19</f>
        <v>84.643678160919549</v>
      </c>
    </row>
    <row r="210" spans="1:14" ht="15" x14ac:dyDescent="0.25">
      <c r="A210" s="48" t="s">
        <v>105</v>
      </c>
      <c r="B210" s="52" t="s">
        <v>76</v>
      </c>
      <c r="C210" s="48" t="s">
        <v>17</v>
      </c>
      <c r="D210" s="48" t="s">
        <v>17</v>
      </c>
      <c r="E210" s="48" t="s">
        <v>17</v>
      </c>
      <c r="F210" s="48" t="s">
        <v>17</v>
      </c>
      <c r="G210" s="48" t="s">
        <v>17</v>
      </c>
      <c r="H210" s="68">
        <f>'Immune Chart Data'!G20</f>
        <v>79.670329670329664</v>
      </c>
      <c r="I210" s="68">
        <f>'Immune Chart Data'!H20</f>
        <v>83.94736842105263</v>
      </c>
      <c r="J210" s="68">
        <f>'Immune Chart Data'!I20</f>
        <v>82.490752157829832</v>
      </c>
      <c r="K210" s="68">
        <f>'Immune Chart Data'!J20</f>
        <v>88.746803069053698</v>
      </c>
      <c r="L210" s="68">
        <f>'Immune Chart Data'!K20</f>
        <v>83.096774193548384</v>
      </c>
    </row>
    <row r="211" spans="1:14" ht="15" x14ac:dyDescent="0.25">
      <c r="A211" s="48" t="s">
        <v>105</v>
      </c>
      <c r="B211" s="52" t="s">
        <v>77</v>
      </c>
      <c r="C211" s="48" t="s">
        <v>17</v>
      </c>
      <c r="D211" s="48" t="s">
        <v>17</v>
      </c>
      <c r="E211" s="48" t="s">
        <v>17</v>
      </c>
      <c r="F211" s="48" t="s">
        <v>17</v>
      </c>
      <c r="G211" s="48" t="s">
        <v>17</v>
      </c>
      <c r="H211" s="68">
        <f>'Immune Chart Data'!G21</f>
        <v>78.104265402843595</v>
      </c>
      <c r="I211" s="68">
        <f>'Immune Chart Data'!H21</f>
        <v>82.926829268292678</v>
      </c>
      <c r="J211" s="68">
        <f>'Immune Chart Data'!I21</f>
        <v>82.27272727272728</v>
      </c>
      <c r="K211" s="68">
        <f>'Immune Chart Data'!J21</f>
        <v>87.906976744186053</v>
      </c>
      <c r="L211" s="68">
        <f>'Immune Chart Data'!K21</f>
        <v>81.949458483754512</v>
      </c>
    </row>
    <row r="212" spans="1:14" ht="15" x14ac:dyDescent="0.25">
      <c r="A212" s="48" t="s">
        <v>105</v>
      </c>
      <c r="B212" s="52" t="s">
        <v>15</v>
      </c>
      <c r="C212" s="48" t="s">
        <v>17</v>
      </c>
      <c r="D212" s="48" t="s">
        <v>17</v>
      </c>
      <c r="E212" s="48" t="s">
        <v>17</v>
      </c>
      <c r="F212" s="48" t="s">
        <v>17</v>
      </c>
      <c r="G212" s="48" t="s">
        <v>17</v>
      </c>
      <c r="H212" s="68">
        <f>'Immune Chart Data'!G22</f>
        <v>79.573512906846247</v>
      </c>
      <c r="I212" s="68">
        <f>'Immune Chart Data'!H22</f>
        <v>83.179723502304142</v>
      </c>
      <c r="J212" s="68">
        <f>'Immune Chart Data'!I22</f>
        <v>84.434968017057571</v>
      </c>
      <c r="K212" s="68">
        <f>'Immune Chart Data'!J22</f>
        <v>87.771428571428572</v>
      </c>
      <c r="L212" s="68">
        <f>'Immune Chart Data'!K22</f>
        <v>86.455981941309261</v>
      </c>
    </row>
    <row r="213" spans="1:14" ht="15" x14ac:dyDescent="0.25">
      <c r="A213" s="48" t="s">
        <v>105</v>
      </c>
      <c r="B213" s="52" t="s">
        <v>78</v>
      </c>
      <c r="C213" s="48" t="s">
        <v>17</v>
      </c>
      <c r="D213" s="48" t="s">
        <v>17</v>
      </c>
      <c r="E213" s="48" t="s">
        <v>17</v>
      </c>
      <c r="F213" s="48" t="s">
        <v>17</v>
      </c>
      <c r="G213" s="48" t="s">
        <v>17</v>
      </c>
      <c r="H213" s="68">
        <f>'Immune Chart Data'!G23</f>
        <v>75.308641975308646</v>
      </c>
      <c r="I213" s="68">
        <f>'Immune Chart Data'!H23</f>
        <v>76.535433070866148</v>
      </c>
      <c r="J213" s="68">
        <f>'Immune Chart Data'!I23</f>
        <v>78.446115288220554</v>
      </c>
      <c r="K213" s="68">
        <f>'Immune Chart Data'!J23</f>
        <v>82.546930492135971</v>
      </c>
      <c r="L213" s="68">
        <f>'Immune Chart Data'!K23</f>
        <v>81.044776119402982</v>
      </c>
    </row>
    <row r="214" spans="1:14" ht="15" x14ac:dyDescent="0.25">
      <c r="A214" s="48" t="s">
        <v>105</v>
      </c>
      <c r="B214" s="52" t="s">
        <v>94</v>
      </c>
      <c r="C214" s="48" t="s">
        <v>17</v>
      </c>
      <c r="D214" s="48" t="s">
        <v>17</v>
      </c>
      <c r="E214" s="48" t="s">
        <v>17</v>
      </c>
      <c r="F214" s="48" t="s">
        <v>17</v>
      </c>
      <c r="G214" s="48" t="s">
        <v>17</v>
      </c>
      <c r="H214" s="68">
        <f>'Immune Chart Data'!G24</f>
        <v>80.50595238095238</v>
      </c>
      <c r="I214" s="68">
        <f>'Immune Chart Data'!H24</f>
        <v>83.300356153541742</v>
      </c>
      <c r="J214" s="68">
        <f>'Immune Chart Data'!I24</f>
        <v>85.09171328216469</v>
      </c>
      <c r="K214" s="68">
        <f>'Immune Chart Data'!J24</f>
        <v>89.949026271075667</v>
      </c>
      <c r="L214" s="68">
        <f>'Immune Chart Data'!K24</f>
        <v>90.351679958164468</v>
      </c>
    </row>
    <row r="215" spans="1:14" ht="15" x14ac:dyDescent="0.25">
      <c r="A215" s="48" t="s">
        <v>105</v>
      </c>
      <c r="B215" s="52" t="s">
        <v>95</v>
      </c>
      <c r="C215" s="48" t="s">
        <v>17</v>
      </c>
      <c r="D215" s="48" t="s">
        <v>17</v>
      </c>
      <c r="E215" s="48" t="s">
        <v>17</v>
      </c>
      <c r="F215" s="48" t="s">
        <v>17</v>
      </c>
      <c r="G215" s="48" t="s">
        <v>17</v>
      </c>
      <c r="H215" s="68">
        <f>'Immune Chart Data'!G25</f>
        <v>76.822381930184804</v>
      </c>
      <c r="I215" s="68">
        <f>'Immune Chart Data'!H25</f>
        <v>78.379734135941817</v>
      </c>
      <c r="J215" s="68">
        <f>'Immune Chart Data'!I25</f>
        <v>80.795395081109362</v>
      </c>
      <c r="K215" s="68">
        <f>'Immune Chart Data'!J25</f>
        <v>88.516260162601625</v>
      </c>
      <c r="L215" s="68">
        <f>'Immune Chart Data'!K25</f>
        <v>85.541574142610415</v>
      </c>
    </row>
    <row r="216" spans="1:14" ht="15" x14ac:dyDescent="0.25">
      <c r="A216" s="48" t="s">
        <v>105</v>
      </c>
      <c r="B216" s="52" t="s">
        <v>96</v>
      </c>
      <c r="C216" s="48" t="s">
        <v>17</v>
      </c>
      <c r="D216" s="48" t="s">
        <v>17</v>
      </c>
      <c r="E216" s="48" t="s">
        <v>17</v>
      </c>
      <c r="F216" s="48" t="s">
        <v>17</v>
      </c>
      <c r="G216" s="48" t="s">
        <v>17</v>
      </c>
      <c r="H216" s="68">
        <f>'Immune Chart Data'!G26</f>
        <v>80.528052805280524</v>
      </c>
      <c r="I216" s="68">
        <f>'Immune Chart Data'!H26</f>
        <v>81.411764705882348</v>
      </c>
      <c r="J216" s="68">
        <f>'Immune Chart Data'!I26</f>
        <v>84.74842767295597</v>
      </c>
      <c r="K216" s="68">
        <f>'Immune Chart Data'!J26</f>
        <v>86.973788721207313</v>
      </c>
      <c r="L216" s="68">
        <f>'Immune Chart Data'!K26</f>
        <v>87.729083665338649</v>
      </c>
    </row>
    <row r="217" spans="1:14" ht="15" x14ac:dyDescent="0.25">
      <c r="A217" s="48" t="s">
        <v>105</v>
      </c>
      <c r="B217" s="52" t="s">
        <v>97</v>
      </c>
      <c r="C217" s="48" t="s">
        <v>17</v>
      </c>
      <c r="D217" s="48" t="s">
        <v>17</v>
      </c>
      <c r="E217" s="48" t="s">
        <v>17</v>
      </c>
      <c r="F217" s="48" t="s">
        <v>17</v>
      </c>
      <c r="G217" s="48" t="s">
        <v>17</v>
      </c>
      <c r="H217" s="68">
        <f>'Immune Chart Data'!G27</f>
        <v>78.844428494527179</v>
      </c>
      <c r="I217" s="68">
        <f>'Immune Chart Data'!H27</f>
        <v>80.691791430046464</v>
      </c>
      <c r="J217" s="68">
        <f>'Immune Chart Data'!I27</f>
        <v>82.572324851864764</v>
      </c>
      <c r="K217" s="68">
        <f>'Immune Chart Data'!J27</f>
        <v>87.375643224699829</v>
      </c>
      <c r="L217" s="68">
        <f>'Immune Chart Data'!K27</f>
        <v>84.89802797909995</v>
      </c>
    </row>
    <row r="218" spans="1:14" ht="15" x14ac:dyDescent="0.25">
      <c r="A218" s="48" t="s">
        <v>105</v>
      </c>
      <c r="B218" s="52" t="s">
        <v>98</v>
      </c>
      <c r="C218" s="48" t="s">
        <v>17</v>
      </c>
      <c r="D218" s="48" t="s">
        <v>17</v>
      </c>
      <c r="E218" s="48" t="s">
        <v>17</v>
      </c>
      <c r="F218" s="48" t="s">
        <v>17</v>
      </c>
      <c r="G218" s="48" t="s">
        <v>17</v>
      </c>
      <c r="H218" s="68">
        <f>'Immune Chart Data'!G28</f>
        <v>80.958119915637241</v>
      </c>
      <c r="I218" s="68">
        <f>'Immune Chart Data'!H28</f>
        <v>83.109684947491246</v>
      </c>
      <c r="J218" s="68">
        <f>'Immune Chart Data'!I28</f>
        <v>84.971590909090907</v>
      </c>
      <c r="K218" s="68">
        <f>'Immune Chart Data'!J28</f>
        <v>90.753623188405797</v>
      </c>
      <c r="L218" s="68">
        <f>'Immune Chart Data'!K28</f>
        <v>89.393939393939391</v>
      </c>
    </row>
    <row r="219" spans="1:14" ht="15" x14ac:dyDescent="0.25">
      <c r="A219" s="48" t="s">
        <v>105</v>
      </c>
      <c r="B219" s="52" t="s">
        <v>99</v>
      </c>
      <c r="C219" s="48" t="s">
        <v>17</v>
      </c>
      <c r="D219" s="48" t="s">
        <v>17</v>
      </c>
      <c r="E219" s="48" t="s">
        <v>17</v>
      </c>
      <c r="F219" s="48" t="s">
        <v>17</v>
      </c>
      <c r="G219" s="48" t="s">
        <v>17</v>
      </c>
      <c r="H219" s="68">
        <f>'Immune Chart Data'!G29</f>
        <v>75.799746972709201</v>
      </c>
      <c r="I219" s="68">
        <f>'Immune Chart Data'!H29</f>
        <v>78.022903334456046</v>
      </c>
      <c r="J219" s="68">
        <f>'Immune Chart Data'!I29</f>
        <v>79.189686924493557</v>
      </c>
      <c r="K219" s="68">
        <f>'Immune Chart Data'!J29</f>
        <v>85.641279261457299</v>
      </c>
      <c r="L219" s="68">
        <f>'Immune Chart Data'!K29</f>
        <v>83.797216699801197</v>
      </c>
    </row>
    <row r="220" spans="1:14" ht="15" x14ac:dyDescent="0.25">
      <c r="A220" s="48" t="s">
        <v>105</v>
      </c>
      <c r="B220" s="52" t="s">
        <v>100</v>
      </c>
      <c r="C220" s="48" t="s">
        <v>17</v>
      </c>
      <c r="D220" s="48" t="s">
        <v>17</v>
      </c>
      <c r="E220" s="48" t="s">
        <v>17</v>
      </c>
      <c r="F220" s="48" t="s">
        <v>17</v>
      </c>
      <c r="G220" s="48" t="s">
        <v>17</v>
      </c>
      <c r="H220" s="68">
        <f>'Immune Chart Data'!G30</f>
        <v>77.733044286156712</v>
      </c>
      <c r="I220" s="68">
        <f>'Immune Chart Data'!H30</f>
        <v>80.899383365919689</v>
      </c>
      <c r="J220" s="68">
        <f>'Immune Chart Data'!I30</f>
        <v>80.940060370849508</v>
      </c>
      <c r="K220" s="68">
        <f>'Immune Chart Data'!J30</f>
        <v>86.595837578227332</v>
      </c>
      <c r="L220" s="68">
        <f>'Immune Chart Data'!K30</f>
        <v>83.232671843543287</v>
      </c>
    </row>
    <row r="221" spans="1:14" ht="15" x14ac:dyDescent="0.25">
      <c r="A221" s="48" t="s">
        <v>105</v>
      </c>
      <c r="B221" s="52" t="s">
        <v>13</v>
      </c>
      <c r="C221" s="48" t="s">
        <v>17</v>
      </c>
      <c r="D221" s="48" t="s">
        <v>17</v>
      </c>
      <c r="E221" s="48" t="s">
        <v>17</v>
      </c>
      <c r="F221" s="48" t="s">
        <v>17</v>
      </c>
      <c r="G221" s="48" t="s">
        <v>17</v>
      </c>
      <c r="H221" s="68">
        <f>'Immune Chart Data'!G31</f>
        <v>78.543125279308796</v>
      </c>
      <c r="I221" s="68">
        <f>'Immune Chart Data'!H31</f>
        <v>80.842395202708516</v>
      </c>
      <c r="J221" s="68">
        <f>'Immune Chart Data'!I31</f>
        <v>82.357966680905591</v>
      </c>
      <c r="K221" s="68">
        <f>'Immune Chart Data'!J31</f>
        <v>87.926524112829838</v>
      </c>
      <c r="L221" s="68">
        <f>'Immune Chart Data'!K31</f>
        <v>86.196587223240726</v>
      </c>
    </row>
    <row r="222" spans="1:14" x14ac:dyDescent="0.15">
      <c r="A222" s="12"/>
      <c r="B222" s="12"/>
      <c r="C222" s="12"/>
      <c r="D222" s="12"/>
      <c r="E222" s="12"/>
      <c r="F222" s="12"/>
      <c r="G222" s="12"/>
      <c r="H222" s="12"/>
      <c r="I222" s="12"/>
      <c r="J222" s="12"/>
      <c r="K222" s="12"/>
      <c r="L222" s="12"/>
    </row>
    <row r="223" spans="1:14" ht="15" x14ac:dyDescent="0.25">
      <c r="A223" s="12" t="s">
        <v>106</v>
      </c>
      <c r="B223" s="56" t="s">
        <v>59</v>
      </c>
      <c r="C223" s="12" t="s">
        <v>17</v>
      </c>
      <c r="D223" s="12" t="s">
        <v>17</v>
      </c>
      <c r="E223" s="12" t="s">
        <v>17</v>
      </c>
      <c r="F223" s="12" t="s">
        <v>17</v>
      </c>
      <c r="G223" s="12" t="s">
        <v>17</v>
      </c>
      <c r="H223" s="12" t="s">
        <v>17</v>
      </c>
      <c r="I223" s="12" t="s">
        <v>17</v>
      </c>
      <c r="J223" s="12" t="s">
        <v>17</v>
      </c>
      <c r="K223" s="114">
        <f>'DMFT Chart Data'!J2</f>
        <v>1.4299583333333334</v>
      </c>
      <c r="L223" s="114">
        <f>'DMFT Chart Data'!K2</f>
        <v>1.6592822666666667</v>
      </c>
      <c r="N223" s="114">
        <f>MAX(C223:L252)</f>
        <v>3.2515072083879422</v>
      </c>
    </row>
    <row r="224" spans="1:14" ht="15" x14ac:dyDescent="0.25">
      <c r="A224" s="12" t="s">
        <v>106</v>
      </c>
      <c r="B224" s="56" t="s">
        <v>60</v>
      </c>
      <c r="C224" s="12" t="s">
        <v>17</v>
      </c>
      <c r="D224" s="12" t="s">
        <v>17</v>
      </c>
      <c r="E224" s="12" t="s">
        <v>17</v>
      </c>
      <c r="F224" s="12" t="s">
        <v>17</v>
      </c>
      <c r="G224" s="12" t="s">
        <v>17</v>
      </c>
      <c r="H224" s="12" t="s">
        <v>17</v>
      </c>
      <c r="I224" s="12" t="s">
        <v>17</v>
      </c>
      <c r="J224" s="12" t="s">
        <v>17</v>
      </c>
      <c r="K224" s="114">
        <f>'DMFT Chart Data'!J3</f>
        <v>1.589216634429401</v>
      </c>
      <c r="L224" s="114">
        <f>'DMFT Chart Data'!K3</f>
        <v>1.5215871713643179</v>
      </c>
    </row>
    <row r="225" spans="1:12" ht="15" x14ac:dyDescent="0.25">
      <c r="A225" s="12" t="s">
        <v>106</v>
      </c>
      <c r="B225" s="56" t="s">
        <v>61</v>
      </c>
      <c r="C225" s="12" t="s">
        <v>17</v>
      </c>
      <c r="D225" s="12" t="s">
        <v>17</v>
      </c>
      <c r="E225" s="12" t="s">
        <v>17</v>
      </c>
      <c r="F225" s="12" t="s">
        <v>17</v>
      </c>
      <c r="G225" s="12" t="s">
        <v>17</v>
      </c>
      <c r="H225" s="12" t="s">
        <v>17</v>
      </c>
      <c r="I225" s="12" t="s">
        <v>17</v>
      </c>
      <c r="J225" s="12" t="s">
        <v>17</v>
      </c>
      <c r="K225" s="114">
        <f>'DMFT Chart Data'!J4</f>
        <v>1.4451739788199698</v>
      </c>
      <c r="L225" s="114">
        <f>'DMFT Chart Data'!K4</f>
        <v>1.3646127740131586</v>
      </c>
    </row>
    <row r="226" spans="1:12" ht="15" x14ac:dyDescent="0.25">
      <c r="A226" s="12" t="s">
        <v>106</v>
      </c>
      <c r="B226" s="56" t="s">
        <v>62</v>
      </c>
      <c r="C226" s="12" t="s">
        <v>17</v>
      </c>
      <c r="D226" s="12" t="s">
        <v>17</v>
      </c>
      <c r="E226" s="12" t="s">
        <v>17</v>
      </c>
      <c r="F226" s="12" t="s">
        <v>17</v>
      </c>
      <c r="G226" s="12" t="s">
        <v>17</v>
      </c>
      <c r="H226" s="12" t="s">
        <v>17</v>
      </c>
      <c r="I226" s="12" t="s">
        <v>17</v>
      </c>
      <c r="J226" s="12" t="s">
        <v>17</v>
      </c>
      <c r="K226" s="114">
        <f>'DMFT Chart Data'!J5</f>
        <v>2.1311438474870021</v>
      </c>
      <c r="L226" s="114">
        <f>'DMFT Chart Data'!K5</f>
        <v>1.5543005532805432</v>
      </c>
    </row>
    <row r="227" spans="1:12" ht="15" x14ac:dyDescent="0.25">
      <c r="A227" s="12" t="s">
        <v>106</v>
      </c>
      <c r="B227" s="56" t="s">
        <v>63</v>
      </c>
      <c r="C227" s="12" t="s">
        <v>17</v>
      </c>
      <c r="D227" s="12" t="s">
        <v>17</v>
      </c>
      <c r="E227" s="12" t="s">
        <v>17</v>
      </c>
      <c r="F227" s="12" t="s">
        <v>17</v>
      </c>
      <c r="G227" s="12" t="s">
        <v>17</v>
      </c>
      <c r="H227" s="12" t="s">
        <v>17</v>
      </c>
      <c r="I227" s="12" t="s">
        <v>17</v>
      </c>
      <c r="J227" s="12" t="s">
        <v>17</v>
      </c>
      <c r="K227" s="114">
        <f>'DMFT Chart Data'!J6</f>
        <v>1.5590622335890887</v>
      </c>
      <c r="L227" s="114">
        <f>'DMFT Chart Data'!K6</f>
        <v>1.017939355389966</v>
      </c>
    </row>
    <row r="228" spans="1:12" ht="15" x14ac:dyDescent="0.25">
      <c r="A228" s="12" t="s">
        <v>106</v>
      </c>
      <c r="B228" s="56" t="s">
        <v>64</v>
      </c>
      <c r="C228" s="12" t="s">
        <v>17</v>
      </c>
      <c r="D228" s="12" t="s">
        <v>17</v>
      </c>
      <c r="E228" s="12" t="s">
        <v>17</v>
      </c>
      <c r="F228" s="12" t="s">
        <v>17</v>
      </c>
      <c r="G228" s="12" t="s">
        <v>17</v>
      </c>
      <c r="H228" s="12" t="s">
        <v>17</v>
      </c>
      <c r="I228" s="12" t="s">
        <v>17</v>
      </c>
      <c r="J228" s="12" t="s">
        <v>17</v>
      </c>
      <c r="K228" s="114">
        <f>'DMFT Chart Data'!J7</f>
        <v>1.7559047619047621</v>
      </c>
      <c r="L228" s="114">
        <f>'DMFT Chart Data'!K7</f>
        <v>1.664287542631921</v>
      </c>
    </row>
    <row r="229" spans="1:12" ht="15" x14ac:dyDescent="0.25">
      <c r="A229" s="12" t="s">
        <v>106</v>
      </c>
      <c r="B229" s="56" t="s">
        <v>91</v>
      </c>
      <c r="C229" s="12" t="s">
        <v>17</v>
      </c>
      <c r="D229" s="12" t="s">
        <v>17</v>
      </c>
      <c r="E229" s="12" t="s">
        <v>17</v>
      </c>
      <c r="F229" s="12" t="s">
        <v>17</v>
      </c>
      <c r="G229" s="12" t="s">
        <v>17</v>
      </c>
      <c r="H229" s="12" t="s">
        <v>17</v>
      </c>
      <c r="I229" s="12" t="s">
        <v>17</v>
      </c>
      <c r="J229" s="12" t="s">
        <v>17</v>
      </c>
      <c r="K229" s="114">
        <f>'DMFT Chart Data'!J8</f>
        <v>1.6035632183908042</v>
      </c>
      <c r="L229" s="114">
        <f>'DMFT Chart Data'!K8</f>
        <v>1.2520602285570475</v>
      </c>
    </row>
    <row r="230" spans="1:12" ht="15" x14ac:dyDescent="0.25">
      <c r="A230" s="12" t="s">
        <v>106</v>
      </c>
      <c r="B230" s="56" t="s">
        <v>66</v>
      </c>
      <c r="C230" s="12" t="s">
        <v>17</v>
      </c>
      <c r="D230" s="12" t="s">
        <v>17</v>
      </c>
      <c r="E230" s="12" t="s">
        <v>17</v>
      </c>
      <c r="F230" s="12" t="s">
        <v>17</v>
      </c>
      <c r="G230" s="12" t="s">
        <v>17</v>
      </c>
      <c r="H230" s="12" t="s">
        <v>17</v>
      </c>
      <c r="I230" s="12" t="s">
        <v>17</v>
      </c>
      <c r="J230" s="12" t="s">
        <v>17</v>
      </c>
      <c r="K230" s="114">
        <f>'DMFT Chart Data'!J9</f>
        <v>1.6242929292929296</v>
      </c>
      <c r="L230" s="114">
        <f>'DMFT Chart Data'!K9</f>
        <v>1.227198784</v>
      </c>
    </row>
    <row r="231" spans="1:12" ht="15" x14ac:dyDescent="0.25">
      <c r="A231" s="12" t="s">
        <v>106</v>
      </c>
      <c r="B231" s="56" t="s">
        <v>67</v>
      </c>
      <c r="C231" s="12" t="s">
        <v>17</v>
      </c>
      <c r="D231" s="12" t="s">
        <v>17</v>
      </c>
      <c r="E231" s="12" t="s">
        <v>17</v>
      </c>
      <c r="F231" s="12" t="s">
        <v>17</v>
      </c>
      <c r="G231" s="12" t="s">
        <v>17</v>
      </c>
      <c r="H231" s="12" t="s">
        <v>17</v>
      </c>
      <c r="I231" s="12" t="s">
        <v>17</v>
      </c>
      <c r="J231" s="12" t="s">
        <v>17</v>
      </c>
      <c r="K231" s="114">
        <f>'DMFT Chart Data'!J10</f>
        <v>1.8435784313725483</v>
      </c>
      <c r="L231" s="114">
        <f>'DMFT Chart Data'!K10</f>
        <v>1.5503601572484276</v>
      </c>
    </row>
    <row r="232" spans="1:12" ht="15" x14ac:dyDescent="0.25">
      <c r="A232" s="12" t="s">
        <v>106</v>
      </c>
      <c r="B232" s="56" t="s">
        <v>68</v>
      </c>
      <c r="C232" s="12" t="s">
        <v>17</v>
      </c>
      <c r="D232" s="12" t="s">
        <v>17</v>
      </c>
      <c r="E232" s="12" t="s">
        <v>17</v>
      </c>
      <c r="F232" s="12" t="s">
        <v>17</v>
      </c>
      <c r="G232" s="12" t="s">
        <v>17</v>
      </c>
      <c r="H232" s="12" t="s">
        <v>17</v>
      </c>
      <c r="I232" s="12" t="s">
        <v>17</v>
      </c>
      <c r="J232" s="12" t="s">
        <v>17</v>
      </c>
      <c r="K232" s="114">
        <f>'DMFT Chart Data'!J11</f>
        <v>2.2457052752293585</v>
      </c>
      <c r="L232" s="114">
        <f>'DMFT Chart Data'!K11</f>
        <v>0.97174654893008472</v>
      </c>
    </row>
    <row r="233" spans="1:12" ht="15" x14ac:dyDescent="0.25">
      <c r="A233" s="12" t="s">
        <v>106</v>
      </c>
      <c r="B233" s="56" t="s">
        <v>69</v>
      </c>
      <c r="C233" s="12" t="s">
        <v>17</v>
      </c>
      <c r="D233" s="12" t="s">
        <v>17</v>
      </c>
      <c r="E233" s="12" t="s">
        <v>17</v>
      </c>
      <c r="F233" s="12" t="s">
        <v>17</v>
      </c>
      <c r="G233" s="12" t="s">
        <v>17</v>
      </c>
      <c r="H233" s="12" t="s">
        <v>17</v>
      </c>
      <c r="I233" s="12" t="s">
        <v>17</v>
      </c>
      <c r="J233" s="12" t="s">
        <v>17</v>
      </c>
      <c r="K233" s="114">
        <f>'DMFT Chart Data'!J12</f>
        <v>2.2361080624736185</v>
      </c>
      <c r="L233" s="114">
        <f>'DMFT Chart Data'!K12</f>
        <v>1.5735418480496453</v>
      </c>
    </row>
    <row r="234" spans="1:12" ht="15" x14ac:dyDescent="0.25">
      <c r="A234" s="12" t="s">
        <v>106</v>
      </c>
      <c r="B234" s="56" t="s">
        <v>92</v>
      </c>
      <c r="C234" s="12" t="s">
        <v>17</v>
      </c>
      <c r="D234" s="12" t="s">
        <v>17</v>
      </c>
      <c r="E234" s="12" t="s">
        <v>17</v>
      </c>
      <c r="F234" s="12" t="s">
        <v>17</v>
      </c>
      <c r="G234" s="12" t="s">
        <v>17</v>
      </c>
      <c r="H234" s="12" t="s">
        <v>17</v>
      </c>
      <c r="I234" s="12" t="s">
        <v>17</v>
      </c>
      <c r="J234" s="12" t="s">
        <v>17</v>
      </c>
      <c r="K234" s="114">
        <f>'DMFT Chart Data'!J13</f>
        <v>2.1376718403547681</v>
      </c>
      <c r="L234" s="114">
        <f>'DMFT Chart Data'!K13</f>
        <v>2.204950617593199</v>
      </c>
    </row>
    <row r="235" spans="1:12" ht="15" x14ac:dyDescent="0.25">
      <c r="A235" s="12" t="s">
        <v>106</v>
      </c>
      <c r="B235" s="56" t="s">
        <v>71</v>
      </c>
      <c r="C235" s="12" t="s">
        <v>17</v>
      </c>
      <c r="D235" s="12" t="s">
        <v>17</v>
      </c>
      <c r="E235" s="12" t="s">
        <v>17</v>
      </c>
      <c r="F235" s="12" t="s">
        <v>17</v>
      </c>
      <c r="G235" s="12" t="s">
        <v>17</v>
      </c>
      <c r="H235" s="12" t="s">
        <v>17</v>
      </c>
      <c r="I235" s="12" t="s">
        <v>17</v>
      </c>
      <c r="J235" s="12" t="s">
        <v>17</v>
      </c>
      <c r="K235" s="114">
        <f>'DMFT Chart Data'!J14</f>
        <v>1.68216796875</v>
      </c>
      <c r="L235" s="114">
        <f>'DMFT Chart Data'!K14</f>
        <v>1.1342246881431759</v>
      </c>
    </row>
    <row r="236" spans="1:12" ht="15" x14ac:dyDescent="0.25">
      <c r="A236" s="12" t="s">
        <v>106</v>
      </c>
      <c r="B236" s="56" t="s">
        <v>72</v>
      </c>
      <c r="C236" s="12" t="s">
        <v>17</v>
      </c>
      <c r="D236" s="12" t="s">
        <v>17</v>
      </c>
      <c r="E236" s="12" t="s">
        <v>17</v>
      </c>
      <c r="F236" s="12" t="s">
        <v>17</v>
      </c>
      <c r="G236" s="12" t="s">
        <v>17</v>
      </c>
      <c r="H236" s="12" t="s">
        <v>17</v>
      </c>
      <c r="I236" s="12" t="s">
        <v>17</v>
      </c>
      <c r="J236" s="12" t="s">
        <v>17</v>
      </c>
      <c r="K236" s="114">
        <f>'DMFT Chart Data'!J15</f>
        <v>0.91868794326241143</v>
      </c>
      <c r="L236" s="114">
        <f>'DMFT Chart Data'!K15</f>
        <v>0.91074380196008531</v>
      </c>
    </row>
    <row r="237" spans="1:12" ht="15" x14ac:dyDescent="0.25">
      <c r="A237" s="12" t="s">
        <v>106</v>
      </c>
      <c r="B237" s="56" t="s">
        <v>73</v>
      </c>
      <c r="C237" s="12" t="s">
        <v>17</v>
      </c>
      <c r="D237" s="12" t="s">
        <v>17</v>
      </c>
      <c r="E237" s="12" t="s">
        <v>17</v>
      </c>
      <c r="F237" s="12" t="s">
        <v>17</v>
      </c>
      <c r="G237" s="12" t="s">
        <v>17</v>
      </c>
      <c r="H237" s="12" t="s">
        <v>17</v>
      </c>
      <c r="I237" s="12" t="s">
        <v>17</v>
      </c>
      <c r="J237" s="12" t="s">
        <v>17</v>
      </c>
      <c r="K237" s="114">
        <f>'DMFT Chart Data'!J16</f>
        <v>1.593375946969698</v>
      </c>
      <c r="L237" s="114">
        <f>'DMFT Chart Data'!K16</f>
        <v>1.6096968963433047</v>
      </c>
    </row>
    <row r="238" spans="1:12" ht="15" x14ac:dyDescent="0.25">
      <c r="A238" s="12" t="s">
        <v>106</v>
      </c>
      <c r="B238" s="56" t="s">
        <v>74</v>
      </c>
      <c r="C238" s="12" t="s">
        <v>17</v>
      </c>
      <c r="D238" s="12" t="s">
        <v>17</v>
      </c>
      <c r="E238" s="12" t="s">
        <v>17</v>
      </c>
      <c r="F238" s="12" t="s">
        <v>17</v>
      </c>
      <c r="G238" s="12" t="s">
        <v>17</v>
      </c>
      <c r="H238" s="12" t="s">
        <v>17</v>
      </c>
      <c r="I238" s="12" t="s">
        <v>17</v>
      </c>
      <c r="J238" s="12" t="s">
        <v>17</v>
      </c>
      <c r="K238" s="114">
        <f>'DMFT Chart Data'!J17</f>
        <v>1.747502420135528</v>
      </c>
      <c r="L238" s="114">
        <f>'DMFT Chart Data'!K17</f>
        <v>1.8744149569428237</v>
      </c>
    </row>
    <row r="239" spans="1:12" ht="15" x14ac:dyDescent="0.25">
      <c r="A239" s="12" t="s">
        <v>106</v>
      </c>
      <c r="B239" s="56" t="s">
        <v>93</v>
      </c>
      <c r="C239" s="12" t="s">
        <v>17</v>
      </c>
      <c r="D239" s="12" t="s">
        <v>17</v>
      </c>
      <c r="E239" s="12" t="s">
        <v>17</v>
      </c>
      <c r="F239" s="12" t="s">
        <v>17</v>
      </c>
      <c r="G239" s="12" t="s">
        <v>17</v>
      </c>
      <c r="H239" s="12" t="s">
        <v>17</v>
      </c>
      <c r="I239" s="12" t="s">
        <v>17</v>
      </c>
      <c r="J239" s="12" t="s">
        <v>17</v>
      </c>
      <c r="K239" s="114">
        <f>'DMFT Chart Data'!J18</f>
        <v>2.5623999999999998</v>
      </c>
      <c r="L239" s="114">
        <f>'DMFT Chart Data'!K18</f>
        <v>1.9297570621301767</v>
      </c>
    </row>
    <row r="240" spans="1:12" ht="15" x14ac:dyDescent="0.25">
      <c r="A240" s="12" t="s">
        <v>106</v>
      </c>
      <c r="B240" s="56" t="s">
        <v>14</v>
      </c>
      <c r="C240" s="12" t="s">
        <v>17</v>
      </c>
      <c r="D240" s="12" t="s">
        <v>17</v>
      </c>
      <c r="E240" s="12" t="s">
        <v>17</v>
      </c>
      <c r="F240" s="12" t="s">
        <v>17</v>
      </c>
      <c r="G240" s="12" t="s">
        <v>17</v>
      </c>
      <c r="H240" s="12" t="s">
        <v>17</v>
      </c>
      <c r="I240" s="12" t="s">
        <v>17</v>
      </c>
      <c r="J240" s="12" t="s">
        <v>17</v>
      </c>
      <c r="K240" s="114">
        <f>'DMFT Chart Data'!J19</f>
        <v>2.3961324224908043</v>
      </c>
      <c r="L240" s="114">
        <f>'DMFT Chart Data'!K19</f>
        <v>1.6865696025822792</v>
      </c>
    </row>
    <row r="241" spans="1:14" ht="15" x14ac:dyDescent="0.25">
      <c r="A241" s="12" t="s">
        <v>106</v>
      </c>
      <c r="B241" s="56" t="s">
        <v>76</v>
      </c>
      <c r="C241" s="12" t="s">
        <v>17</v>
      </c>
      <c r="D241" s="12" t="s">
        <v>17</v>
      </c>
      <c r="E241" s="12" t="s">
        <v>17</v>
      </c>
      <c r="F241" s="12" t="s">
        <v>17</v>
      </c>
      <c r="G241" s="12" t="s">
        <v>17</v>
      </c>
      <c r="H241" s="12" t="s">
        <v>17</v>
      </c>
      <c r="I241" s="12" t="s">
        <v>17</v>
      </c>
      <c r="J241" s="12" t="s">
        <v>17</v>
      </c>
      <c r="K241" s="114">
        <f>'DMFT Chart Data'!J20</f>
        <v>3.2515072083879422</v>
      </c>
      <c r="L241" s="114">
        <f>'DMFT Chart Data'!K20</f>
        <v>3.0849332390000002</v>
      </c>
    </row>
    <row r="242" spans="1:14" ht="15" x14ac:dyDescent="0.25">
      <c r="A242" s="12" t="s">
        <v>106</v>
      </c>
      <c r="B242" s="56" t="s">
        <v>77</v>
      </c>
      <c r="C242" s="12" t="s">
        <v>17</v>
      </c>
      <c r="D242" s="12" t="s">
        <v>17</v>
      </c>
      <c r="E242" s="12" t="s">
        <v>17</v>
      </c>
      <c r="F242" s="12" t="s">
        <v>17</v>
      </c>
      <c r="G242" s="12" t="s">
        <v>17</v>
      </c>
      <c r="H242" s="12" t="s">
        <v>17</v>
      </c>
      <c r="I242" s="12" t="s">
        <v>17</v>
      </c>
      <c r="J242" s="12" t="s">
        <v>17</v>
      </c>
      <c r="K242" s="114">
        <f>'DMFT Chart Data'!J21</f>
        <v>2.1873609706774526</v>
      </c>
      <c r="L242" s="114">
        <f>'DMFT Chart Data'!K21</f>
        <v>2.3199912248770884</v>
      </c>
    </row>
    <row r="243" spans="1:14" ht="15" x14ac:dyDescent="0.25">
      <c r="A243" s="12" t="s">
        <v>106</v>
      </c>
      <c r="B243" s="56" t="s">
        <v>15</v>
      </c>
      <c r="C243" s="12" t="s">
        <v>17</v>
      </c>
      <c r="D243" s="12" t="s">
        <v>17</v>
      </c>
      <c r="E243" s="12" t="s">
        <v>17</v>
      </c>
      <c r="F243" s="12" t="s">
        <v>17</v>
      </c>
      <c r="G243" s="12" t="s">
        <v>17</v>
      </c>
      <c r="H243" s="12" t="s">
        <v>17</v>
      </c>
      <c r="I243" s="12" t="s">
        <v>17</v>
      </c>
      <c r="J243" s="12" t="s">
        <v>17</v>
      </c>
      <c r="K243" s="114">
        <f>'DMFT Chart Data'!J22</f>
        <v>1.3034813925570221</v>
      </c>
      <c r="L243" s="114">
        <f>'DMFT Chart Data'!K22</f>
        <v>1.0298095613707869</v>
      </c>
    </row>
    <row r="244" spans="1:14" ht="15" x14ac:dyDescent="0.25">
      <c r="A244" s="12" t="s">
        <v>106</v>
      </c>
      <c r="B244" s="56" t="s">
        <v>78</v>
      </c>
      <c r="C244" s="12" t="s">
        <v>17</v>
      </c>
      <c r="D244" s="12" t="s">
        <v>17</v>
      </c>
      <c r="E244" s="12" t="s">
        <v>17</v>
      </c>
      <c r="F244" s="12" t="s">
        <v>17</v>
      </c>
      <c r="G244" s="12" t="s">
        <v>17</v>
      </c>
      <c r="H244" s="12" t="s">
        <v>17</v>
      </c>
      <c r="I244" s="12" t="s">
        <v>17</v>
      </c>
      <c r="J244" s="12" t="s">
        <v>17</v>
      </c>
      <c r="K244" s="114">
        <f>'DMFT Chart Data'!J23</f>
        <v>2.6292857142857136</v>
      </c>
      <c r="L244" s="114">
        <f>'DMFT Chart Data'!K23</f>
        <v>2.2161198929771899</v>
      </c>
    </row>
    <row r="245" spans="1:14" ht="15" x14ac:dyDescent="0.25">
      <c r="A245" s="12" t="s">
        <v>106</v>
      </c>
      <c r="B245" s="56" t="s">
        <v>94</v>
      </c>
      <c r="C245" s="12" t="s">
        <v>17</v>
      </c>
      <c r="D245" s="12" t="s">
        <v>17</v>
      </c>
      <c r="E245" s="12" t="s">
        <v>17</v>
      </c>
      <c r="F245" s="12" t="s">
        <v>17</v>
      </c>
      <c r="G245" s="12" t="s">
        <v>17</v>
      </c>
      <c r="H245" s="12" t="s">
        <v>17</v>
      </c>
      <c r="I245" s="12" t="s">
        <v>17</v>
      </c>
      <c r="J245" s="12" t="s">
        <v>17</v>
      </c>
      <c r="K245" s="114" t="s">
        <v>17</v>
      </c>
      <c r="L245" s="114">
        <f>'DMFT Chart Data'!K24</f>
        <v>1.4104343681917204</v>
      </c>
    </row>
    <row r="246" spans="1:14" ht="15" x14ac:dyDescent="0.25">
      <c r="A246" s="12" t="s">
        <v>106</v>
      </c>
      <c r="B246" s="56" t="s">
        <v>95</v>
      </c>
      <c r="C246" s="12" t="s">
        <v>17</v>
      </c>
      <c r="D246" s="12" t="s">
        <v>17</v>
      </c>
      <c r="E246" s="12" t="s">
        <v>17</v>
      </c>
      <c r="F246" s="12" t="s">
        <v>17</v>
      </c>
      <c r="G246" s="12" t="s">
        <v>17</v>
      </c>
      <c r="H246" s="12" t="s">
        <v>17</v>
      </c>
      <c r="I246" s="12" t="s">
        <v>17</v>
      </c>
      <c r="J246" s="12" t="s">
        <v>17</v>
      </c>
      <c r="K246" s="114" t="s">
        <v>17</v>
      </c>
      <c r="L246" s="114">
        <f>'DMFT Chart Data'!K25</f>
        <v>1.2082446808510643</v>
      </c>
    </row>
    <row r="247" spans="1:14" ht="15" x14ac:dyDescent="0.25">
      <c r="A247" s="12" t="s">
        <v>106</v>
      </c>
      <c r="B247" s="56" t="s">
        <v>96</v>
      </c>
      <c r="C247" s="12" t="s">
        <v>17</v>
      </c>
      <c r="D247" s="12" t="s">
        <v>17</v>
      </c>
      <c r="E247" s="12" t="s">
        <v>17</v>
      </c>
      <c r="F247" s="12" t="s">
        <v>17</v>
      </c>
      <c r="G247" s="12" t="s">
        <v>17</v>
      </c>
      <c r="H247" s="12" t="s">
        <v>17</v>
      </c>
      <c r="I247" s="12" t="s">
        <v>17</v>
      </c>
      <c r="J247" s="12" t="s">
        <v>17</v>
      </c>
      <c r="K247" s="114" t="s">
        <v>17</v>
      </c>
      <c r="L247" s="114">
        <f>'DMFT Chart Data'!K26</f>
        <v>1.2520602285570475</v>
      </c>
    </row>
    <row r="248" spans="1:14" ht="15" x14ac:dyDescent="0.25">
      <c r="A248" s="12" t="s">
        <v>106</v>
      </c>
      <c r="B248" s="56" t="s">
        <v>97</v>
      </c>
      <c r="C248" s="12" t="s">
        <v>17</v>
      </c>
      <c r="D248" s="12" t="s">
        <v>17</v>
      </c>
      <c r="E248" s="12" t="s">
        <v>17</v>
      </c>
      <c r="F248" s="12" t="s">
        <v>17</v>
      </c>
      <c r="G248" s="12" t="s">
        <v>17</v>
      </c>
      <c r="H248" s="12" t="s">
        <v>17</v>
      </c>
      <c r="I248" s="12" t="s">
        <v>17</v>
      </c>
      <c r="J248" s="12" t="s">
        <v>17</v>
      </c>
      <c r="K248" s="114" t="s">
        <v>17</v>
      </c>
      <c r="L248" s="114">
        <f>'DMFT Chart Data'!K27</f>
        <v>1.6430861686390523</v>
      </c>
    </row>
    <row r="249" spans="1:14" ht="15" x14ac:dyDescent="0.25">
      <c r="A249" s="12" t="s">
        <v>106</v>
      </c>
      <c r="B249" s="56" t="s">
        <v>98</v>
      </c>
      <c r="C249" s="12" t="s">
        <v>17</v>
      </c>
      <c r="D249" s="12" t="s">
        <v>17</v>
      </c>
      <c r="E249" s="12" t="s">
        <v>17</v>
      </c>
      <c r="F249" s="12" t="s">
        <v>17</v>
      </c>
      <c r="G249" s="12" t="s">
        <v>17</v>
      </c>
      <c r="H249" s="12" t="s">
        <v>17</v>
      </c>
      <c r="I249" s="12" t="s">
        <v>17</v>
      </c>
      <c r="J249" s="12" t="s">
        <v>17</v>
      </c>
      <c r="K249" s="114" t="s">
        <v>17</v>
      </c>
      <c r="L249" s="114">
        <f>'DMFT Chart Data'!K28</f>
        <v>1.8870988604866026</v>
      </c>
    </row>
    <row r="250" spans="1:14" ht="15" x14ac:dyDescent="0.25">
      <c r="A250" s="12" t="s">
        <v>106</v>
      </c>
      <c r="B250" s="56" t="s">
        <v>99</v>
      </c>
      <c r="C250" s="12" t="s">
        <v>17</v>
      </c>
      <c r="D250" s="12" t="s">
        <v>17</v>
      </c>
      <c r="E250" s="12" t="s">
        <v>17</v>
      </c>
      <c r="F250" s="12" t="s">
        <v>17</v>
      </c>
      <c r="G250" s="12" t="s">
        <v>17</v>
      </c>
      <c r="H250" s="12" t="s">
        <v>17</v>
      </c>
      <c r="I250" s="12" t="s">
        <v>17</v>
      </c>
      <c r="J250" s="12" t="s">
        <v>17</v>
      </c>
      <c r="K250" s="114" t="s">
        <v>17</v>
      </c>
      <c r="L250" s="114">
        <f>'DMFT Chart Data'!K29</f>
        <v>1.412626506024097</v>
      </c>
    </row>
    <row r="251" spans="1:14" ht="15" x14ac:dyDescent="0.25">
      <c r="A251" s="12" t="s">
        <v>106</v>
      </c>
      <c r="B251" s="56" t="s">
        <v>100</v>
      </c>
      <c r="C251" s="12" t="s">
        <v>17</v>
      </c>
      <c r="D251" s="12" t="s">
        <v>17</v>
      </c>
      <c r="E251" s="12" t="s">
        <v>17</v>
      </c>
      <c r="F251" s="12" t="s">
        <v>17</v>
      </c>
      <c r="G251" s="12" t="s">
        <v>17</v>
      </c>
      <c r="H251" s="12" t="s">
        <v>17</v>
      </c>
      <c r="I251" s="12" t="s">
        <v>17</v>
      </c>
      <c r="J251" s="12" t="s">
        <v>17</v>
      </c>
      <c r="K251" s="114" t="s">
        <v>17</v>
      </c>
      <c r="L251" s="114">
        <f>'DMFT Chart Data'!K30</f>
        <v>2.0115595463138005</v>
      </c>
    </row>
    <row r="252" spans="1:14" ht="15" x14ac:dyDescent="0.25">
      <c r="A252" s="12" t="s">
        <v>106</v>
      </c>
      <c r="B252" s="56" t="s">
        <v>13</v>
      </c>
      <c r="C252" s="12" t="s">
        <v>17</v>
      </c>
      <c r="D252" s="12" t="s">
        <v>17</v>
      </c>
      <c r="E252" s="12" t="s">
        <v>17</v>
      </c>
      <c r="F252" s="12" t="s">
        <v>17</v>
      </c>
      <c r="G252" s="12" t="s">
        <v>17</v>
      </c>
      <c r="H252" s="12" t="s">
        <v>17</v>
      </c>
      <c r="I252" s="12" t="s">
        <v>17</v>
      </c>
      <c r="J252" s="12" t="s">
        <v>17</v>
      </c>
      <c r="K252" s="114">
        <f>'DMFT Chart Data'!J31</f>
        <v>1.9771104177500431</v>
      </c>
      <c r="L252" s="114">
        <f>'DMFT Chart Data'!K31</f>
        <v>1.5926115822996563</v>
      </c>
    </row>
    <row r="253" spans="1:14" x14ac:dyDescent="0.15">
      <c r="A253" s="12"/>
      <c r="B253" s="12"/>
      <c r="C253" s="12"/>
      <c r="D253" s="12"/>
      <c r="E253" s="12"/>
      <c r="F253" s="12"/>
      <c r="G253" s="12"/>
      <c r="H253" s="12"/>
      <c r="I253" s="12"/>
      <c r="J253" s="12"/>
      <c r="K253" s="12"/>
      <c r="L253" s="12"/>
    </row>
    <row r="254" spans="1:14" ht="15" x14ac:dyDescent="0.25">
      <c r="A254" s="48" t="s">
        <v>26</v>
      </c>
      <c r="B254" s="52" t="s">
        <v>59</v>
      </c>
      <c r="C254" s="68">
        <f>'Admissions Chart Data'!B2</f>
        <v>174.11491584445733</v>
      </c>
      <c r="D254" s="68">
        <f>'Admissions Chart Data'!C2</f>
        <v>270.73732718894007</v>
      </c>
      <c r="E254" s="68">
        <f>'Admissions Chart Data'!D2</f>
        <v>244.31818181818184</v>
      </c>
      <c r="F254" s="68">
        <f>'Admissions Chart Data'!E2</f>
        <v>245.51724137931035</v>
      </c>
      <c r="G254" s="68">
        <f>'Admissions Chart Data'!F2</f>
        <v>210.016155088853</v>
      </c>
      <c r="H254" s="68">
        <f>'Admissions Chart Data'!G2</f>
        <v>242.50325945241201</v>
      </c>
      <c r="I254" s="68">
        <f>'Admissions Chart Data'!H2</f>
        <v>272.07392197125256</v>
      </c>
      <c r="J254" s="68">
        <f>'Admissions Chart Data'!I2</f>
        <v>206.77628300946688</v>
      </c>
      <c r="K254" s="68">
        <f>'Admissions Chart Data'!J2</f>
        <v>199.30244145490784</v>
      </c>
      <c r="L254" s="68">
        <f>'Admissions Chart Data'!K2</f>
        <v>206.15996025832092</v>
      </c>
      <c r="N254" s="114">
        <f>MAX(C254:L283)</f>
        <v>309.48324815445767</v>
      </c>
    </row>
    <row r="255" spans="1:14" ht="15" x14ac:dyDescent="0.25">
      <c r="A255" s="48" t="s">
        <v>26</v>
      </c>
      <c r="B255" s="52" t="s">
        <v>60</v>
      </c>
      <c r="C255" s="68">
        <f>'Admissions Chart Data'!B3</f>
        <v>190.67796610169492</v>
      </c>
      <c r="D255" s="68">
        <f>'Admissions Chart Data'!C3</f>
        <v>227.12418300653593</v>
      </c>
      <c r="E255" s="68">
        <f>'Admissions Chart Data'!D3</f>
        <v>279.24891670678863</v>
      </c>
      <c r="F255" s="68">
        <f>'Admissions Chart Data'!E3</f>
        <v>180.69424631478839</v>
      </c>
      <c r="G255" s="68">
        <f>'Admissions Chart Data'!F3</f>
        <v>171.33241548110755</v>
      </c>
      <c r="H255" s="68">
        <f>'Admissions Chart Data'!G3</f>
        <v>199.82238010657193</v>
      </c>
      <c r="I255" s="68">
        <f>'Admissions Chart Data'!H3</f>
        <v>213.45982804624964</v>
      </c>
      <c r="J255" s="68">
        <f>'Admissions Chart Data'!I3</f>
        <v>204.02128917800118</v>
      </c>
      <c r="K255" s="68">
        <f>'Admissions Chart Data'!J3</f>
        <v>212.25710014947683</v>
      </c>
      <c r="L255" s="68">
        <f>'Admissions Chart Data'!K3</f>
        <v>173.09444275736411</v>
      </c>
    </row>
    <row r="256" spans="1:14" ht="15" x14ac:dyDescent="0.25">
      <c r="A256" s="48" t="s">
        <v>26</v>
      </c>
      <c r="B256" s="52" t="s">
        <v>61</v>
      </c>
      <c r="C256" s="68">
        <f>'Admissions Chart Data'!B4</f>
        <v>211.63012392755004</v>
      </c>
      <c r="D256" s="68">
        <f>'Admissions Chart Data'!C4</f>
        <v>222.6379794200187</v>
      </c>
      <c r="E256" s="68">
        <f>'Admissions Chart Data'!D4</f>
        <v>211.22846025569763</v>
      </c>
      <c r="F256" s="68">
        <f>'Admissions Chart Data'!E4</f>
        <v>171.3367838657862</v>
      </c>
      <c r="G256" s="68">
        <f>'Admissions Chart Data'!F4</f>
        <v>217.81134726857545</v>
      </c>
      <c r="H256" s="68">
        <f>'Admissions Chart Data'!G4</f>
        <v>218.77691645133507</v>
      </c>
      <c r="I256" s="68">
        <f>'Admissions Chart Data'!H4</f>
        <v>157.31874145006839</v>
      </c>
      <c r="J256" s="68">
        <f>'Admissions Chart Data'!I4</f>
        <v>155.44926545951486</v>
      </c>
      <c r="K256" s="68">
        <f>'Admissions Chart Data'!J4</f>
        <v>161.75719393836198</v>
      </c>
      <c r="L256" s="68">
        <f>'Admissions Chart Data'!K4</f>
        <v>170.53206002728513</v>
      </c>
    </row>
    <row r="257" spans="1:12" ht="15" x14ac:dyDescent="0.25">
      <c r="A257" s="48" t="s">
        <v>26</v>
      </c>
      <c r="B257" s="52" t="s">
        <v>62</v>
      </c>
      <c r="C257" s="68">
        <f>'Admissions Chart Data'!B5</f>
        <v>203.86935718743501</v>
      </c>
      <c r="D257" s="68">
        <f>'Admissions Chart Data'!C5</f>
        <v>216.76300578034682</v>
      </c>
      <c r="E257" s="68">
        <f>'Admissions Chart Data'!D5</f>
        <v>184.95934959349594</v>
      </c>
      <c r="F257" s="68">
        <f>'Admissions Chart Data'!E5</f>
        <v>188.16150529204234</v>
      </c>
      <c r="G257" s="68">
        <f>'Admissions Chart Data'!F5</f>
        <v>230.12956874879131</v>
      </c>
      <c r="H257" s="68">
        <f>'Admissions Chart Data'!G5</f>
        <v>203.80952380952382</v>
      </c>
      <c r="I257" s="68">
        <f>'Admissions Chart Data'!H5</f>
        <v>222.51066196921937</v>
      </c>
      <c r="J257" s="68">
        <f>'Admissions Chart Data'!I5</f>
        <v>191.8819188191882</v>
      </c>
      <c r="K257" s="68">
        <f>'Admissions Chart Data'!J5</f>
        <v>189.86175115207374</v>
      </c>
      <c r="L257" s="68">
        <f>'Admissions Chart Data'!K5</f>
        <v>229.67553773240977</v>
      </c>
    </row>
    <row r="258" spans="1:12" ht="15" x14ac:dyDescent="0.25">
      <c r="A258" s="48" t="s">
        <v>26</v>
      </c>
      <c r="B258" s="52" t="s">
        <v>63</v>
      </c>
      <c r="C258" s="68">
        <f>'Admissions Chart Data'!B6</f>
        <v>202.19039595619208</v>
      </c>
      <c r="D258" s="68">
        <f>'Admissions Chart Data'!C6</f>
        <v>187.58320222679416</v>
      </c>
      <c r="E258" s="68">
        <f>'Admissions Chart Data'!D6</f>
        <v>160.19935920256319</v>
      </c>
      <c r="F258" s="68">
        <f>'Admissions Chart Data'!E6</f>
        <v>129.87012987012989</v>
      </c>
      <c r="G258" s="68">
        <f>'Admissions Chart Data'!F6</f>
        <v>150.52059755545497</v>
      </c>
      <c r="H258" s="68">
        <f>'Admissions Chart Data'!G6</f>
        <v>136.15231348239982</v>
      </c>
      <c r="I258" s="68">
        <f>'Admissions Chart Data'!H6</f>
        <v>150.34364261168386</v>
      </c>
      <c r="J258" s="68">
        <f>'Admissions Chart Data'!I6</f>
        <v>147.6655808903366</v>
      </c>
      <c r="K258" s="68">
        <f>'Admissions Chart Data'!J6</f>
        <v>134.89409141583056</v>
      </c>
      <c r="L258" s="68">
        <f>'Admissions Chart Data'!K6</f>
        <v>125.91343451377179</v>
      </c>
    </row>
    <row r="259" spans="1:12" ht="15" x14ac:dyDescent="0.25">
      <c r="A259" s="48" t="s">
        <v>26</v>
      </c>
      <c r="B259" s="52" t="s">
        <v>64</v>
      </c>
      <c r="C259" s="68">
        <f>'Admissions Chart Data'!B7</f>
        <v>127.960794990471</v>
      </c>
      <c r="D259" s="68">
        <f>'Admissions Chart Data'!C7</f>
        <v>123.91738840772818</v>
      </c>
      <c r="E259" s="68">
        <f>'Admissions Chart Data'!D7</f>
        <v>108.86270491803279</v>
      </c>
      <c r="F259" s="68">
        <f>'Admissions Chart Data'!E7</f>
        <v>119.0768475325313</v>
      </c>
      <c r="G259" s="68">
        <f>'Admissions Chart Data'!F7</f>
        <v>87.153772683858634</v>
      </c>
      <c r="H259" s="68">
        <f>'Admissions Chart Data'!G7</f>
        <v>107.60233918128655</v>
      </c>
      <c r="I259" s="68">
        <f>'Admissions Chart Data'!H7</f>
        <v>102.56988277727683</v>
      </c>
      <c r="J259" s="68">
        <f>'Admissions Chart Data'!I7</f>
        <v>102.88526056810558</v>
      </c>
      <c r="K259" s="68">
        <f>'Admissions Chart Data'!J7</f>
        <v>103.23159784560144</v>
      </c>
      <c r="L259" s="68">
        <f>'Admissions Chart Data'!K7</f>
        <v>109.75191494226593</v>
      </c>
    </row>
    <row r="260" spans="1:12" ht="15" x14ac:dyDescent="0.25">
      <c r="A260" s="48" t="s">
        <v>26</v>
      </c>
      <c r="B260" s="52" t="s">
        <v>91</v>
      </c>
      <c r="C260" s="68">
        <f>'Admissions Chart Data'!B8</f>
        <v>112.14658031906492</v>
      </c>
      <c r="D260" s="68">
        <f>'Admissions Chart Data'!C8</f>
        <v>109.97643362136685</v>
      </c>
      <c r="E260" s="68">
        <f>'Admissions Chart Data'!D8</f>
        <v>122.35294117647059</v>
      </c>
      <c r="F260" s="68">
        <f>'Admissions Chart Data'!E8</f>
        <v>140.34546576187537</v>
      </c>
      <c r="G260" s="68">
        <f>'Admissions Chart Data'!F8</f>
        <v>125.74758472626898</v>
      </c>
      <c r="H260" s="68">
        <f>'Admissions Chart Data'!G8</f>
        <v>169.72689399783982</v>
      </c>
      <c r="I260" s="68">
        <f>'Admissions Chart Data'!H8</f>
        <v>141.7466849565615</v>
      </c>
      <c r="J260" s="68">
        <f>'Admissions Chart Data'!I8</f>
        <v>145.89665653495439</v>
      </c>
      <c r="K260" s="68">
        <f>'Admissions Chart Data'!J8</f>
        <v>133.93552406167265</v>
      </c>
      <c r="L260" s="68">
        <f>'Admissions Chart Data'!K8</f>
        <v>142.61087603823853</v>
      </c>
    </row>
    <row r="261" spans="1:12" ht="15" x14ac:dyDescent="0.25">
      <c r="A261" s="48" t="s">
        <v>26</v>
      </c>
      <c r="B261" s="52" t="s">
        <v>66</v>
      </c>
      <c r="C261" s="68">
        <f>'Admissions Chart Data'!B9</f>
        <v>150.49631764329169</v>
      </c>
      <c r="D261" s="68">
        <f>'Admissions Chart Data'!C9</f>
        <v>169.16070266753417</v>
      </c>
      <c r="E261" s="68">
        <f>'Admissions Chart Data'!D9</f>
        <v>171.71401810802374</v>
      </c>
      <c r="F261" s="68">
        <f>'Admissions Chart Data'!E9</f>
        <v>169.38712657838005</v>
      </c>
      <c r="G261" s="68">
        <f>'Admissions Chart Data'!F9</f>
        <v>210.23765996343693</v>
      </c>
      <c r="H261" s="68">
        <f>'Admissions Chart Data'!G9</f>
        <v>295.50827423167851</v>
      </c>
      <c r="I261" s="68">
        <f>'Admissions Chart Data'!H9</f>
        <v>276.80652680652679</v>
      </c>
      <c r="J261" s="68">
        <f>'Admissions Chart Data'!I9</f>
        <v>297.35355337496281</v>
      </c>
      <c r="K261" s="68">
        <f>'Admissions Chart Data'!J9</f>
        <v>294.55519190717047</v>
      </c>
      <c r="L261" s="68">
        <f>'Admissions Chart Data'!K9</f>
        <v>260.66350710900474</v>
      </c>
    </row>
    <row r="262" spans="1:12" ht="15" x14ac:dyDescent="0.25">
      <c r="A262" s="48" t="s">
        <v>26</v>
      </c>
      <c r="B262" s="52" t="s">
        <v>67</v>
      </c>
      <c r="C262" s="68">
        <f>'Admissions Chart Data'!B10</f>
        <v>167.1908624399934</v>
      </c>
      <c r="D262" s="68">
        <f>'Admissions Chart Data'!C10</f>
        <v>219.11037891268532</v>
      </c>
      <c r="E262" s="68">
        <f>'Admissions Chart Data'!D10</f>
        <v>221.08298622236461</v>
      </c>
      <c r="F262" s="68">
        <f>'Admissions Chart Data'!E10</f>
        <v>132.35752102148865</v>
      </c>
      <c r="G262" s="68">
        <f>'Admissions Chart Data'!F10</f>
        <v>151.72413793103448</v>
      </c>
      <c r="H262" s="68">
        <f>'Admissions Chart Data'!G10</f>
        <v>172.80582082764894</v>
      </c>
      <c r="I262" s="68">
        <f>'Admissions Chart Data'!H10</f>
        <v>180.3009983609</v>
      </c>
      <c r="J262" s="68">
        <f>'Admissions Chart Data'!I10</f>
        <v>181.81818181818181</v>
      </c>
      <c r="K262" s="68">
        <f>'Admissions Chart Data'!J10</f>
        <v>229.91937891908032</v>
      </c>
      <c r="L262" s="68">
        <f>'Admissions Chart Data'!K10</f>
        <v>164.08386508659981</v>
      </c>
    </row>
    <row r="263" spans="1:12" ht="15" x14ac:dyDescent="0.25">
      <c r="A263" s="48" t="s">
        <v>26</v>
      </c>
      <c r="B263" s="52" t="s">
        <v>68</v>
      </c>
      <c r="C263" s="68">
        <f>'Admissions Chart Data'!B11</f>
        <v>141.04372355430183</v>
      </c>
      <c r="D263" s="68">
        <f>'Admissions Chart Data'!C11</f>
        <v>184.24189877533328</v>
      </c>
      <c r="E263" s="68">
        <f>'Admissions Chart Data'!D11</f>
        <v>153.39045805564371</v>
      </c>
      <c r="F263" s="68">
        <f>'Admissions Chart Data'!E11</f>
        <v>134.02905668099038</v>
      </c>
      <c r="G263" s="68">
        <f>'Admissions Chart Data'!F11</f>
        <v>179.77982022017977</v>
      </c>
      <c r="H263" s="68">
        <f>'Admissions Chart Data'!G11</f>
        <v>157.96840631873627</v>
      </c>
      <c r="I263" s="68">
        <f>'Admissions Chart Data'!H11</f>
        <v>165.21739130434781</v>
      </c>
      <c r="J263" s="68">
        <f>'Admissions Chart Data'!I11</f>
        <v>141.24020508851697</v>
      </c>
      <c r="K263" s="68">
        <f>'Admissions Chart Data'!J11</f>
        <v>149.20977716697752</v>
      </c>
      <c r="L263" s="68">
        <f>'Admissions Chart Data'!K11</f>
        <v>161.37016137016138</v>
      </c>
    </row>
    <row r="264" spans="1:12" ht="15" x14ac:dyDescent="0.25">
      <c r="A264" s="48" t="s">
        <v>26</v>
      </c>
      <c r="B264" s="52" t="s">
        <v>69</v>
      </c>
      <c r="C264" s="68">
        <f>'Admissions Chart Data'!B12</f>
        <v>199.78623694812137</v>
      </c>
      <c r="D264" s="68">
        <f>'Admissions Chart Data'!C12</f>
        <v>212.10637950726058</v>
      </c>
      <c r="E264" s="68">
        <f>'Admissions Chart Data'!D12</f>
        <v>223.70109044259141</v>
      </c>
      <c r="F264" s="68">
        <f>'Admissions Chart Data'!E12</f>
        <v>246.04293997805988</v>
      </c>
      <c r="G264" s="68">
        <f>'Admissions Chart Data'!F12</f>
        <v>233.15458148752623</v>
      </c>
      <c r="H264" s="68">
        <f>'Admissions Chart Data'!G12</f>
        <v>280.9637441305519</v>
      </c>
      <c r="I264" s="68">
        <f>'Admissions Chart Data'!H12</f>
        <v>238.45918679302966</v>
      </c>
      <c r="J264" s="68">
        <f>'Admissions Chart Data'!I12</f>
        <v>253.2790592492085</v>
      </c>
      <c r="K264" s="68">
        <f>'Admissions Chart Data'!J12</f>
        <v>234.50459960790229</v>
      </c>
      <c r="L264" s="68">
        <f>'Admissions Chart Data'!K12</f>
        <v>209.17014020462295</v>
      </c>
    </row>
    <row r="265" spans="1:12" ht="15" x14ac:dyDescent="0.25">
      <c r="A265" s="48" t="s">
        <v>26</v>
      </c>
      <c r="B265" s="52" t="s">
        <v>92</v>
      </c>
      <c r="C265" s="68">
        <f>'Admissions Chart Data'!B13</f>
        <v>153.50573917853686</v>
      </c>
      <c r="D265" s="68">
        <f>'Admissions Chart Data'!C13</f>
        <v>168.04407713498622</v>
      </c>
      <c r="E265" s="68">
        <f>'Admissions Chart Data'!D13</f>
        <v>194.47424892703864</v>
      </c>
      <c r="F265" s="68">
        <f>'Admissions Chart Data'!E13</f>
        <v>206.35950681375729</v>
      </c>
      <c r="G265" s="68">
        <f>'Admissions Chart Data'!F13</f>
        <v>195.19131334022754</v>
      </c>
      <c r="H265" s="68">
        <f>'Admissions Chart Data'!G13</f>
        <v>202.17729393468119</v>
      </c>
      <c r="I265" s="68">
        <f>'Admissions Chart Data'!H13</f>
        <v>212.7659574468085</v>
      </c>
      <c r="J265" s="68">
        <f>'Admissions Chart Data'!I13</f>
        <v>242.6119499290231</v>
      </c>
      <c r="K265" s="68">
        <f>'Admissions Chart Data'!J13</f>
        <v>187.81792095995829</v>
      </c>
      <c r="L265" s="68">
        <f>'Admissions Chart Data'!K13</f>
        <v>206.22568093385215</v>
      </c>
    </row>
    <row r="266" spans="1:12" ht="15" x14ac:dyDescent="0.25">
      <c r="A266" s="48" t="s">
        <v>26</v>
      </c>
      <c r="B266" s="52" t="s">
        <v>71</v>
      </c>
      <c r="C266" s="68">
        <f>'Admissions Chart Data'!B14</f>
        <v>115.32343584305409</v>
      </c>
      <c r="D266" s="68">
        <f>'Admissions Chart Data'!C14</f>
        <v>106.15711252653927</v>
      </c>
      <c r="E266" s="68">
        <f>'Admissions Chart Data'!D14</f>
        <v>98.816798855805487</v>
      </c>
      <c r="F266" s="68">
        <f>'Admissions Chart Data'!E14</f>
        <v>131.13911031113398</v>
      </c>
      <c r="G266" s="68">
        <f>'Admissions Chart Data'!F14</f>
        <v>127.33118971061093</v>
      </c>
      <c r="H266" s="68">
        <f>'Admissions Chart Data'!G14</f>
        <v>154.00410677618069</v>
      </c>
      <c r="I266" s="68">
        <f>'Admissions Chart Data'!H14</f>
        <v>173.9352858421793</v>
      </c>
      <c r="J266" s="68">
        <f>'Admissions Chart Data'!I14</f>
        <v>169.68184653774173</v>
      </c>
      <c r="K266" s="68">
        <f>'Admissions Chart Data'!J14</f>
        <v>166.08824987605354</v>
      </c>
      <c r="L266" s="68">
        <f>'Admissions Chart Data'!K14</f>
        <v>190.87238468126759</v>
      </c>
    </row>
    <row r="267" spans="1:12" ht="15" x14ac:dyDescent="0.25">
      <c r="A267" s="48" t="s">
        <v>26</v>
      </c>
      <c r="B267" s="52" t="s">
        <v>72</v>
      </c>
      <c r="C267" s="68">
        <f>'Admissions Chart Data'!B15</f>
        <v>114.24219345011426</v>
      </c>
      <c r="D267" s="68">
        <f>'Admissions Chart Data'!C15</f>
        <v>128.32125603864733</v>
      </c>
      <c r="E267" s="68">
        <f>'Admissions Chart Data'!D15</f>
        <v>152.78389892757457</v>
      </c>
      <c r="F267" s="68">
        <f>'Admissions Chart Data'!E15</f>
        <v>185.21136717093171</v>
      </c>
      <c r="G267" s="68">
        <f>'Admissions Chart Data'!F15</f>
        <v>153.7183215621105</v>
      </c>
      <c r="H267" s="68">
        <f>'Admissions Chart Data'!G15</f>
        <v>155.51048005409061</v>
      </c>
      <c r="I267" s="68">
        <f>'Admissions Chart Data'!H15</f>
        <v>146.46053702196909</v>
      </c>
      <c r="J267" s="68">
        <f>'Admissions Chart Data'!I15</f>
        <v>125.60777957860616</v>
      </c>
      <c r="K267" s="68">
        <f>'Admissions Chart Data'!J15</f>
        <v>120.84592145015105</v>
      </c>
      <c r="L267" s="68">
        <f>'Admissions Chart Data'!K15</f>
        <v>131.57894736842104</v>
      </c>
    </row>
    <row r="268" spans="1:12" ht="15" x14ac:dyDescent="0.25">
      <c r="A268" s="48" t="s">
        <v>26</v>
      </c>
      <c r="B268" s="52" t="s">
        <v>73</v>
      </c>
      <c r="C268" s="68">
        <f>'Admissions Chart Data'!B16</f>
        <v>148.55663721793934</v>
      </c>
      <c r="D268" s="68">
        <f>'Admissions Chart Data'!C16</f>
        <v>172.83815566373133</v>
      </c>
      <c r="E268" s="68">
        <f>'Admissions Chart Data'!D16</f>
        <v>183.16935315051288</v>
      </c>
      <c r="F268" s="68">
        <f>'Admissions Chart Data'!E16</f>
        <v>185.24081305697405</v>
      </c>
      <c r="G268" s="68">
        <f>'Admissions Chart Data'!F16</f>
        <v>161.83089150627214</v>
      </c>
      <c r="H268" s="68">
        <f>'Admissions Chart Data'!G16</f>
        <v>163.94952565165332</v>
      </c>
      <c r="I268" s="68">
        <f>'Admissions Chart Data'!H16</f>
        <v>149.44682369735904</v>
      </c>
      <c r="J268" s="68">
        <f>'Admissions Chart Data'!I16</f>
        <v>114.49717022202873</v>
      </c>
      <c r="K268" s="68">
        <f>'Admissions Chart Data'!J16</f>
        <v>143.63825724700573</v>
      </c>
      <c r="L268" s="68">
        <f>'Admissions Chart Data'!K16</f>
        <v>119.00625434329395</v>
      </c>
    </row>
    <row r="269" spans="1:12" ht="15" x14ac:dyDescent="0.25">
      <c r="A269" s="48" t="s">
        <v>26</v>
      </c>
      <c r="B269" s="52" t="s">
        <v>74</v>
      </c>
      <c r="C269" s="68">
        <f>'Admissions Chart Data'!B17</f>
        <v>163.21595889375848</v>
      </c>
      <c r="D269" s="68">
        <f>'Admissions Chart Data'!C17</f>
        <v>232.97491039426524</v>
      </c>
      <c r="E269" s="68">
        <f>'Admissions Chart Data'!D17</f>
        <v>203.88705537220389</v>
      </c>
      <c r="F269" s="68">
        <f>'Admissions Chart Data'!E17</f>
        <v>207.12391600372678</v>
      </c>
      <c r="G269" s="68">
        <f>'Admissions Chart Data'!F17</f>
        <v>228.84100830868891</v>
      </c>
      <c r="H269" s="68">
        <f>'Admissions Chart Data'!G17</f>
        <v>232.88341842086859</v>
      </c>
      <c r="I269" s="68">
        <f>'Admissions Chart Data'!H17</f>
        <v>236.48648648648651</v>
      </c>
      <c r="J269" s="68">
        <f>'Admissions Chart Data'!I17</f>
        <v>234.56199138343706</v>
      </c>
      <c r="K269" s="68">
        <f>'Admissions Chart Data'!J17</f>
        <v>236.79541422137299</v>
      </c>
      <c r="L269" s="68">
        <f>'Admissions Chart Data'!K17</f>
        <v>242.97646165527715</v>
      </c>
    </row>
    <row r="270" spans="1:12" ht="15" x14ac:dyDescent="0.25">
      <c r="A270" s="48" t="s">
        <v>26</v>
      </c>
      <c r="B270" s="52" t="s">
        <v>93</v>
      </c>
      <c r="C270" s="68">
        <f>'Admissions Chart Data'!B18</f>
        <v>210.42713567839198</v>
      </c>
      <c r="D270" s="68">
        <f>'Admissions Chart Data'!C18</f>
        <v>300.96183679801425</v>
      </c>
      <c r="E270" s="68">
        <f>'Admissions Chart Data'!D18</f>
        <v>273.27327327327328</v>
      </c>
      <c r="F270" s="68">
        <f>'Admissions Chart Data'!E18</f>
        <v>307.42459396751741</v>
      </c>
      <c r="G270" s="68">
        <f>'Admissions Chart Data'!F18</f>
        <v>309.48324815445767</v>
      </c>
      <c r="H270" s="68">
        <f>'Admissions Chart Data'!G18</f>
        <v>231.18127995489144</v>
      </c>
      <c r="I270" s="68">
        <f>'Admissions Chart Data'!H18</f>
        <v>212.53105161468395</v>
      </c>
      <c r="J270" s="68">
        <f>'Admissions Chart Data'!I18</f>
        <v>219.92940537605213</v>
      </c>
      <c r="K270" s="68">
        <f>'Admissions Chart Data'!J18</f>
        <v>292.66958424507658</v>
      </c>
      <c r="L270" s="68">
        <f>'Admissions Chart Data'!K18</f>
        <v>213.65149833518313</v>
      </c>
    </row>
    <row r="271" spans="1:12" ht="15" x14ac:dyDescent="0.25">
      <c r="A271" s="48" t="s">
        <v>26</v>
      </c>
      <c r="B271" s="52" t="s">
        <v>14</v>
      </c>
      <c r="C271" s="68">
        <f>'Admissions Chart Data'!B19</f>
        <v>160.08642702808876</v>
      </c>
      <c r="D271" s="68">
        <f>'Admissions Chart Data'!C19</f>
        <v>177.75619232637203</v>
      </c>
      <c r="E271" s="68">
        <f>'Admissions Chart Data'!D19</f>
        <v>138.47770031515614</v>
      </c>
      <c r="F271" s="68">
        <f>'Admissions Chart Data'!E19</f>
        <v>161.65413533834587</v>
      </c>
      <c r="G271" s="68">
        <f>'Admissions Chart Data'!F19</f>
        <v>181.11254851228978</v>
      </c>
      <c r="H271" s="68">
        <f>'Admissions Chart Data'!G19</f>
        <v>176.25899280575538</v>
      </c>
      <c r="I271" s="68">
        <f>'Admissions Chart Data'!H19</f>
        <v>176.09391675560298</v>
      </c>
      <c r="J271" s="68">
        <f>'Admissions Chart Data'!I19</f>
        <v>159.4450950364832</v>
      </c>
      <c r="K271" s="68">
        <f>'Admissions Chart Data'!J19</f>
        <v>169.9274363920272</v>
      </c>
      <c r="L271" s="68">
        <f>'Admissions Chart Data'!K19</f>
        <v>189.76744186046511</v>
      </c>
    </row>
    <row r="272" spans="1:12" ht="15" x14ac:dyDescent="0.25">
      <c r="A272" s="48" t="s">
        <v>26</v>
      </c>
      <c r="B272" s="52" t="s">
        <v>76</v>
      </c>
      <c r="C272" s="68">
        <f>'Admissions Chart Data'!B20</f>
        <v>250.84554678692223</v>
      </c>
      <c r="D272" s="68">
        <f>'Admissions Chart Data'!C20</f>
        <v>191.40083217753119</v>
      </c>
      <c r="E272" s="68">
        <f>'Admissions Chart Data'!D20</f>
        <v>192.82998370450844</v>
      </c>
      <c r="F272" s="68">
        <f>'Admissions Chart Data'!E20</f>
        <v>124.70771628994544</v>
      </c>
      <c r="G272" s="68">
        <f>'Admissions Chart Data'!F20</f>
        <v>155.33486121721415</v>
      </c>
      <c r="H272" s="68">
        <f>'Admissions Chart Data'!G20</f>
        <v>211.26760563380282</v>
      </c>
      <c r="I272" s="68">
        <f>'Admissions Chart Data'!H20</f>
        <v>152.46188452886778</v>
      </c>
      <c r="J272" s="68">
        <f>'Admissions Chart Data'!I20</f>
        <v>170.91899925687392</v>
      </c>
      <c r="K272" s="68">
        <f>'Admissions Chart Data'!J20</f>
        <v>228.68506089982603</v>
      </c>
      <c r="L272" s="68">
        <f>'Admissions Chart Data'!K20</f>
        <v>230.23023023023023</v>
      </c>
    </row>
    <row r="273" spans="1:14" ht="15" x14ac:dyDescent="0.25">
      <c r="A273" s="48" t="s">
        <v>26</v>
      </c>
      <c r="B273" s="52" t="s">
        <v>77</v>
      </c>
      <c r="C273" s="68">
        <f>'Admissions Chart Data'!B21</f>
        <v>138.71889024887801</v>
      </c>
      <c r="D273" s="68">
        <f>'Admissions Chart Data'!C21</f>
        <v>160.14234875444839</v>
      </c>
      <c r="E273" s="68">
        <f>'Admissions Chart Data'!D21</f>
        <v>134.39813011297235</v>
      </c>
      <c r="F273" s="68">
        <f>'Admissions Chart Data'!E21</f>
        <v>123.05944717909881</v>
      </c>
      <c r="G273" s="68">
        <f>'Admissions Chart Data'!F21</f>
        <v>182.52212389380531</v>
      </c>
      <c r="H273" s="68">
        <f>'Admissions Chart Data'!G21</f>
        <v>197.89162197151839</v>
      </c>
      <c r="I273" s="68">
        <f>'Admissions Chart Data'!H21</f>
        <v>163.75139560848532</v>
      </c>
      <c r="J273" s="68">
        <f>'Admissions Chart Data'!I21</f>
        <v>105.10787387055134</v>
      </c>
      <c r="K273" s="68">
        <f>'Admissions Chart Data'!J21</f>
        <v>194.53110662506882</v>
      </c>
      <c r="L273" s="68">
        <f>'Admissions Chart Data'!K21</f>
        <v>210.16081871345031</v>
      </c>
    </row>
    <row r="274" spans="1:14" ht="15" x14ac:dyDescent="0.25">
      <c r="A274" s="48" t="s">
        <v>26</v>
      </c>
      <c r="B274" s="52" t="s">
        <v>15</v>
      </c>
      <c r="C274" s="68">
        <f>'Admissions Chart Data'!B22</f>
        <v>156.59461843846492</v>
      </c>
      <c r="D274" s="68">
        <f>'Admissions Chart Data'!C22</f>
        <v>146.24418346997564</v>
      </c>
      <c r="E274" s="68">
        <f>'Admissions Chart Data'!D22</f>
        <v>127.55663074554651</v>
      </c>
      <c r="F274" s="68">
        <f>'Admissions Chart Data'!E22</f>
        <v>100.21786492374727</v>
      </c>
      <c r="G274" s="68">
        <f>'Admissions Chart Data'!F22</f>
        <v>157.3232882783071</v>
      </c>
      <c r="H274" s="68">
        <f>'Admissions Chart Data'!G22</f>
        <v>161.92560175054706</v>
      </c>
      <c r="I274" s="68">
        <f>'Admissions Chart Data'!H22</f>
        <v>176.72413793103448</v>
      </c>
      <c r="J274" s="68">
        <f>'Admissions Chart Data'!I22</f>
        <v>142.48136782113107</v>
      </c>
      <c r="K274" s="68">
        <f>'Admissions Chart Data'!J22</f>
        <v>147.15572150230616</v>
      </c>
      <c r="L274" s="68">
        <f>'Admissions Chart Data'!K22</f>
        <v>150.06821282401091</v>
      </c>
    </row>
    <row r="275" spans="1:14" ht="15" x14ac:dyDescent="0.25">
      <c r="A275" s="48" t="s">
        <v>26</v>
      </c>
      <c r="B275" s="52" t="s">
        <v>78</v>
      </c>
      <c r="C275" s="68">
        <f>'Admissions Chart Data'!B23</f>
        <v>140.12587578672367</v>
      </c>
      <c r="D275" s="68">
        <f>'Admissions Chart Data'!C23</f>
        <v>134.3230823612584</v>
      </c>
      <c r="E275" s="68">
        <f>'Admissions Chart Data'!D23</f>
        <v>138.95375992526857</v>
      </c>
      <c r="F275" s="68">
        <f>'Admissions Chart Data'!E23</f>
        <v>106.98198198198199</v>
      </c>
      <c r="G275" s="68">
        <f>'Admissions Chart Data'!F23</f>
        <v>185.612300933553</v>
      </c>
      <c r="H275" s="68">
        <f>'Admissions Chart Data'!G23</f>
        <v>188.59837119588514</v>
      </c>
      <c r="I275" s="68">
        <f>'Admissions Chart Data'!H23</f>
        <v>186.57494267250365</v>
      </c>
      <c r="J275" s="68">
        <f>'Admissions Chart Data'!I23</f>
        <v>150.32948929159801</v>
      </c>
      <c r="K275" s="68">
        <f>'Admissions Chart Data'!J23</f>
        <v>181.79940088833797</v>
      </c>
      <c r="L275" s="68">
        <f>'Admissions Chart Data'!K23</f>
        <v>199.95834201208081</v>
      </c>
    </row>
    <row r="276" spans="1:14" ht="15" x14ac:dyDescent="0.25">
      <c r="A276" s="48" t="s">
        <v>26</v>
      </c>
      <c r="B276" s="52" t="s">
        <v>94</v>
      </c>
      <c r="C276" s="68">
        <f>'Admissions Chart Data'!B24</f>
        <v>183.62662586074981</v>
      </c>
      <c r="D276" s="68">
        <f>'Admissions Chart Data'!C24</f>
        <v>198.31781484711243</v>
      </c>
      <c r="E276" s="68">
        <f>'Admissions Chart Data'!D24</f>
        <v>188.68963997465775</v>
      </c>
      <c r="F276" s="68">
        <f>'Admissions Chart Data'!E24</f>
        <v>161.39358693912394</v>
      </c>
      <c r="G276" s="68">
        <f>'Admissions Chart Data'!F24</f>
        <v>166.72319774571449</v>
      </c>
      <c r="H276" s="68">
        <f>'Admissions Chart Data'!G24</f>
        <v>172.5720112159062</v>
      </c>
      <c r="I276" s="68">
        <f>'Admissions Chart Data'!H24</f>
        <v>172.96029151171788</v>
      </c>
      <c r="J276" s="68">
        <f>'Admissions Chart Data'!I24</f>
        <v>160.18306636155606</v>
      </c>
      <c r="K276" s="68">
        <f>'Admissions Chart Data'!J24</f>
        <v>158.71025975328453</v>
      </c>
      <c r="L276" s="68">
        <f>'Admissions Chart Data'!K24</f>
        <v>159.32734067265932</v>
      </c>
    </row>
    <row r="277" spans="1:14" ht="15" x14ac:dyDescent="0.25">
      <c r="A277" s="48" t="s">
        <v>26</v>
      </c>
      <c r="B277" s="52" t="s">
        <v>95</v>
      </c>
      <c r="C277" s="68">
        <f>'Admissions Chart Data'!B25</f>
        <v>151.24313149447801</v>
      </c>
      <c r="D277" s="68">
        <f>'Admissions Chart Data'!C25</f>
        <v>193.23934461923685</v>
      </c>
      <c r="E277" s="68">
        <f>'Admissions Chart Data'!D25</f>
        <v>178.85490528098211</v>
      </c>
      <c r="F277" s="68">
        <f>'Admissions Chart Data'!E25</f>
        <v>139.38178264671089</v>
      </c>
      <c r="G277" s="68">
        <f>'Admissions Chart Data'!F25</f>
        <v>175.56322305662675</v>
      </c>
      <c r="H277" s="68">
        <f>'Admissions Chart Data'!G25</f>
        <v>186.15823449932441</v>
      </c>
      <c r="I277" s="68">
        <f>'Admissions Chart Data'!H25</f>
        <v>188.84497145366711</v>
      </c>
      <c r="J277" s="68">
        <f>'Admissions Chart Data'!I25</f>
        <v>180.31189083820661</v>
      </c>
      <c r="K277" s="68">
        <f>'Admissions Chart Data'!J25</f>
        <v>200.03951397806975</v>
      </c>
      <c r="L277" s="68">
        <f>'Admissions Chart Data'!K25</f>
        <v>178.97203250411286</v>
      </c>
    </row>
    <row r="278" spans="1:14" ht="15" x14ac:dyDescent="0.25">
      <c r="A278" s="48" t="s">
        <v>26</v>
      </c>
      <c r="B278" s="52" t="s">
        <v>96</v>
      </c>
      <c r="C278" s="68">
        <f>'Admissions Chart Data'!B26</f>
        <v>112.14658031906492</v>
      </c>
      <c r="D278" s="68">
        <f>'Admissions Chart Data'!C26</f>
        <v>109.97643362136685</v>
      </c>
      <c r="E278" s="68">
        <f>'Admissions Chart Data'!D26</f>
        <v>122.35294117647059</v>
      </c>
      <c r="F278" s="68">
        <f>'Admissions Chart Data'!E26</f>
        <v>140.34546576187537</v>
      </c>
      <c r="G278" s="68">
        <f>'Admissions Chart Data'!F26</f>
        <v>125.74758472626898</v>
      </c>
      <c r="H278" s="68">
        <f>'Admissions Chart Data'!G26</f>
        <v>169.72689399783982</v>
      </c>
      <c r="I278" s="68">
        <f>'Admissions Chart Data'!H26</f>
        <v>141.7466849565615</v>
      </c>
      <c r="J278" s="68">
        <f>'Admissions Chart Data'!I26</f>
        <v>145.89665653495439</v>
      </c>
      <c r="K278" s="68">
        <f>'Admissions Chart Data'!J26</f>
        <v>133.93552406167265</v>
      </c>
      <c r="L278" s="68">
        <f>'Admissions Chart Data'!K26</f>
        <v>142.61087603823853</v>
      </c>
    </row>
    <row r="279" spans="1:14" ht="15" x14ac:dyDescent="0.25">
      <c r="A279" s="48" t="s">
        <v>26</v>
      </c>
      <c r="B279" s="52" t="s">
        <v>97</v>
      </c>
      <c r="C279" s="68">
        <f>'Admissions Chart Data'!B27</f>
        <v>163.70925829682977</v>
      </c>
      <c r="D279" s="68">
        <f>'Admissions Chart Data'!C27</f>
        <v>170.76957196717677</v>
      </c>
      <c r="E279" s="68">
        <f>'Admissions Chart Data'!D27</f>
        <v>181.03479488757739</v>
      </c>
      <c r="F279" s="68">
        <f>'Admissions Chart Data'!E27</f>
        <v>203.57585413347496</v>
      </c>
      <c r="G279" s="68">
        <f>'Admissions Chart Data'!F27</f>
        <v>193.81210797096344</v>
      </c>
      <c r="H279" s="68">
        <f>'Admissions Chart Data'!G27</f>
        <v>224.92017263763643</v>
      </c>
      <c r="I279" s="68">
        <f>'Admissions Chart Data'!H27</f>
        <v>213.90561546001962</v>
      </c>
      <c r="J279" s="68">
        <f>'Admissions Chart Data'!I27</f>
        <v>227.35101619014813</v>
      </c>
      <c r="K279" s="68">
        <f>'Admissions Chart Data'!J27</f>
        <v>203.12446115115355</v>
      </c>
      <c r="L279" s="68">
        <f>'Admissions Chart Data'!K27</f>
        <v>203.24644060801981</v>
      </c>
    </row>
    <row r="280" spans="1:14" ht="15" x14ac:dyDescent="0.25">
      <c r="A280" s="48" t="s">
        <v>26</v>
      </c>
      <c r="B280" s="52" t="s">
        <v>98</v>
      </c>
      <c r="C280" s="68">
        <f>'Admissions Chart Data'!B28</f>
        <v>172.37178706297968</v>
      </c>
      <c r="D280" s="68">
        <f>'Admissions Chart Data'!C28</f>
        <v>246.16310562744511</v>
      </c>
      <c r="E280" s="68">
        <f>'Admissions Chart Data'!D28</f>
        <v>217.50663129973475</v>
      </c>
      <c r="F280" s="68">
        <f>'Admissions Chart Data'!E28</f>
        <v>226.99844836503647</v>
      </c>
      <c r="G280" s="68">
        <f>'Admissions Chart Data'!F28</f>
        <v>244.8657187993681</v>
      </c>
      <c r="H280" s="68">
        <f>'Admissions Chart Data'!G28</f>
        <v>232.54510814748403</v>
      </c>
      <c r="I280" s="68">
        <f>'Admissions Chart Data'!H28</f>
        <v>231.69857119214433</v>
      </c>
      <c r="J280" s="68">
        <f>'Admissions Chart Data'!I28</f>
        <v>231.6180487271933</v>
      </c>
      <c r="K280" s="68">
        <f>'Admissions Chart Data'!J28</f>
        <v>247.95193883123977</v>
      </c>
      <c r="L280" s="68">
        <f>'Admissions Chart Data'!K28</f>
        <v>237.13448676137307</v>
      </c>
    </row>
    <row r="281" spans="1:14" ht="15" x14ac:dyDescent="0.25">
      <c r="A281" s="48" t="s">
        <v>26</v>
      </c>
      <c r="B281" s="52" t="s">
        <v>99</v>
      </c>
      <c r="C281" s="68">
        <f>'Admissions Chart Data'!B29</f>
        <v>139.29980276134123</v>
      </c>
      <c r="D281" s="68">
        <f>'Admissions Chart Data'!C29</f>
        <v>160.99891596739872</v>
      </c>
      <c r="E281" s="68">
        <f>'Admissions Chart Data'!D29</f>
        <v>175.18811499131778</v>
      </c>
      <c r="F281" s="68">
        <f>'Admissions Chart Data'!E29</f>
        <v>185.23311272969275</v>
      </c>
      <c r="G281" s="68">
        <f>'Admissions Chart Data'!F29</f>
        <v>159.74668232112995</v>
      </c>
      <c r="H281" s="68">
        <f>'Admissions Chart Data'!G29</f>
        <v>161.80562712563125</v>
      </c>
      <c r="I281" s="68">
        <f>'Admissions Chart Data'!H29</f>
        <v>148.70762000671365</v>
      </c>
      <c r="J281" s="68">
        <f>'Admissions Chart Data'!I29</f>
        <v>117.20550470797392</v>
      </c>
      <c r="K281" s="68">
        <f>'Admissions Chart Data'!J29</f>
        <v>138.16527072479062</v>
      </c>
      <c r="L281" s="68">
        <f>'Admissions Chart Data'!K29</f>
        <v>122.00767094299697</v>
      </c>
    </row>
    <row r="282" spans="1:14" ht="15" x14ac:dyDescent="0.25">
      <c r="A282" s="48" t="s">
        <v>26</v>
      </c>
      <c r="B282" s="52" t="s">
        <v>100</v>
      </c>
      <c r="C282" s="68">
        <f>'Admissions Chart Data'!B30</f>
        <v>161.14224206160762</v>
      </c>
      <c r="D282" s="68">
        <f>'Admissions Chart Data'!C30</f>
        <v>160.52318668252082</v>
      </c>
      <c r="E282" s="68">
        <f>'Admissions Chart Data'!D30</f>
        <v>142.60139514784865</v>
      </c>
      <c r="F282" s="68">
        <f>'Admissions Chart Data'!E30</f>
        <v>128.15498932041757</v>
      </c>
      <c r="G282" s="68">
        <f>'Admissions Chart Data'!F30</f>
        <v>176.37832558965405</v>
      </c>
      <c r="H282" s="68">
        <f>'Admissions Chart Data'!G30</f>
        <v>185.14750762970499</v>
      </c>
      <c r="I282" s="68">
        <f>'Admissions Chart Data'!H30</f>
        <v>174.44696295871231</v>
      </c>
      <c r="J282" s="68">
        <f>'Admissions Chart Data'!I30</f>
        <v>147.55274867231233</v>
      </c>
      <c r="K282" s="68">
        <f>'Admissions Chart Data'!J30</f>
        <v>180.96146619258232</v>
      </c>
      <c r="L282" s="68">
        <f>'Admissions Chart Data'!K30</f>
        <v>195.51113449061899</v>
      </c>
    </row>
    <row r="283" spans="1:14" ht="15" x14ac:dyDescent="0.25">
      <c r="A283" s="48" t="s">
        <v>26</v>
      </c>
      <c r="B283" s="52" t="s">
        <v>13</v>
      </c>
      <c r="C283" s="68">
        <f>'Admissions Chart Data'!B31</f>
        <v>161.2882973380211</v>
      </c>
      <c r="D283" s="68">
        <f>'Admissions Chart Data'!C31</f>
        <v>181.25967702821183</v>
      </c>
      <c r="E283" s="68">
        <f>'Admissions Chart Data'!D31</f>
        <v>175.53033020617366</v>
      </c>
      <c r="F283" s="68">
        <f>'Admissions Chart Data'!E31</f>
        <v>169.12020880204551</v>
      </c>
      <c r="G283" s="68">
        <f>'Admissions Chart Data'!F31</f>
        <v>179.42001437214586</v>
      </c>
      <c r="H283" s="68">
        <f>'Admissions Chart Data'!G31</f>
        <v>189.28756557848627</v>
      </c>
      <c r="I283" s="68">
        <f>'Admissions Chart Data'!H31</f>
        <v>182.39892409851223</v>
      </c>
      <c r="J283" s="68">
        <f>'Admissions Chart Data'!I31</f>
        <v>170.36513964492437</v>
      </c>
      <c r="K283" s="68">
        <f>'Admissions Chart Data'!J31</f>
        <v>179.66516945692121</v>
      </c>
      <c r="L283" s="68">
        <f>'Admissions Chart Data'!K31</f>
        <v>176.72717039538483</v>
      </c>
      <c r="M283" s="12"/>
    </row>
    <row r="284" spans="1:14" x14ac:dyDescent="0.15">
      <c r="A284" s="12"/>
      <c r="B284" s="12"/>
      <c r="C284" s="12"/>
      <c r="D284" s="12"/>
      <c r="E284" s="12"/>
      <c r="F284" s="12"/>
      <c r="G284" s="12"/>
      <c r="H284" s="12"/>
      <c r="I284" s="12"/>
      <c r="J284" s="12"/>
      <c r="K284" s="12"/>
      <c r="L284" s="12"/>
    </row>
    <row r="285" spans="1:14" ht="15" x14ac:dyDescent="0.25">
      <c r="A285" s="12" t="s">
        <v>107</v>
      </c>
      <c r="B285" s="56" t="s">
        <v>59</v>
      </c>
      <c r="C285" s="12" t="s">
        <v>17</v>
      </c>
      <c r="D285" s="12" t="s">
        <v>17</v>
      </c>
      <c r="E285" s="12" t="s">
        <v>17</v>
      </c>
      <c r="F285" s="12" t="s">
        <v>17</v>
      </c>
      <c r="G285" s="12" t="s">
        <v>17</v>
      </c>
      <c r="H285" s="12" t="s">
        <v>17</v>
      </c>
      <c r="I285" s="12" t="s">
        <v>17</v>
      </c>
      <c r="J285" s="12" t="s">
        <v>17</v>
      </c>
      <c r="K285" s="12" t="s">
        <v>17</v>
      </c>
      <c r="L285" s="12" t="s">
        <v>17</v>
      </c>
      <c r="N285" s="114">
        <f>MAX(C285:L314)</f>
        <v>5.0593161200279102</v>
      </c>
    </row>
    <row r="286" spans="1:14" ht="15" x14ac:dyDescent="0.25">
      <c r="A286" s="12" t="s">
        <v>107</v>
      </c>
      <c r="B286" s="56" t="s">
        <v>60</v>
      </c>
      <c r="C286" s="12" t="s">
        <v>17</v>
      </c>
      <c r="D286" s="12" t="s">
        <v>17</v>
      </c>
      <c r="E286" s="12" t="s">
        <v>17</v>
      </c>
      <c r="F286" s="12" t="s">
        <v>17</v>
      </c>
      <c r="G286" s="12" t="s">
        <v>17</v>
      </c>
      <c r="H286" s="12" t="s">
        <v>17</v>
      </c>
      <c r="I286" s="12" t="s">
        <v>17</v>
      </c>
      <c r="J286" s="12" t="s">
        <v>17</v>
      </c>
      <c r="K286" s="12" t="s">
        <v>17</v>
      </c>
      <c r="L286" s="12" t="s">
        <v>17</v>
      </c>
    </row>
    <row r="287" spans="1:14" ht="15" x14ac:dyDescent="0.25">
      <c r="A287" s="12" t="s">
        <v>107</v>
      </c>
      <c r="B287" s="56" t="s">
        <v>61</v>
      </c>
      <c r="C287" s="12" t="s">
        <v>17</v>
      </c>
      <c r="D287" s="12" t="s">
        <v>17</v>
      </c>
      <c r="E287" s="12" t="s">
        <v>17</v>
      </c>
      <c r="F287" s="12" t="s">
        <v>17</v>
      </c>
      <c r="G287" s="12" t="s">
        <v>17</v>
      </c>
      <c r="H287" s="12" t="s">
        <v>17</v>
      </c>
      <c r="I287" s="12" t="s">
        <v>17</v>
      </c>
      <c r="J287" s="12" t="s">
        <v>17</v>
      </c>
      <c r="K287" s="12" t="s">
        <v>17</v>
      </c>
      <c r="L287" s="12" t="s">
        <v>17</v>
      </c>
    </row>
    <row r="288" spans="1:14" ht="15" x14ac:dyDescent="0.25">
      <c r="A288" s="12" t="s">
        <v>107</v>
      </c>
      <c r="B288" s="56" t="s">
        <v>62</v>
      </c>
      <c r="C288" s="12" t="s">
        <v>17</v>
      </c>
      <c r="D288" s="12" t="s">
        <v>17</v>
      </c>
      <c r="E288" s="12" t="s">
        <v>17</v>
      </c>
      <c r="F288" s="12" t="s">
        <v>17</v>
      </c>
      <c r="G288" s="12" t="s">
        <v>17</v>
      </c>
      <c r="H288" s="12" t="s">
        <v>17</v>
      </c>
      <c r="I288" s="12" t="s">
        <v>17</v>
      </c>
      <c r="J288" s="12" t="s">
        <v>17</v>
      </c>
      <c r="K288" s="12" t="s">
        <v>17</v>
      </c>
      <c r="L288" s="12" t="s">
        <v>17</v>
      </c>
    </row>
    <row r="289" spans="1:12" ht="15" x14ac:dyDescent="0.25">
      <c r="A289" s="12" t="s">
        <v>107</v>
      </c>
      <c r="B289" s="56" t="s">
        <v>63</v>
      </c>
      <c r="C289" s="12" t="s">
        <v>17</v>
      </c>
      <c r="D289" s="12" t="s">
        <v>17</v>
      </c>
      <c r="E289" s="12" t="s">
        <v>17</v>
      </c>
      <c r="F289" s="12" t="s">
        <v>17</v>
      </c>
      <c r="G289" s="12" t="s">
        <v>17</v>
      </c>
      <c r="H289" s="12" t="s">
        <v>17</v>
      </c>
      <c r="I289" s="12" t="s">
        <v>17</v>
      </c>
      <c r="J289" s="12" t="s">
        <v>17</v>
      </c>
      <c r="K289" s="12" t="s">
        <v>17</v>
      </c>
      <c r="L289" s="12" t="s">
        <v>17</v>
      </c>
    </row>
    <row r="290" spans="1:12" ht="15" x14ac:dyDescent="0.25">
      <c r="A290" s="12" t="s">
        <v>107</v>
      </c>
      <c r="B290" s="56" t="s">
        <v>64</v>
      </c>
      <c r="C290" s="12" t="s">
        <v>17</v>
      </c>
      <c r="D290" s="12" t="s">
        <v>17</v>
      </c>
      <c r="E290" s="12" t="s">
        <v>17</v>
      </c>
      <c r="F290" s="12" t="s">
        <v>17</v>
      </c>
      <c r="G290" s="12" t="s">
        <v>17</v>
      </c>
      <c r="H290" s="12" t="s">
        <v>17</v>
      </c>
      <c r="I290" s="12" t="s">
        <v>17</v>
      </c>
      <c r="J290" s="12" t="s">
        <v>17</v>
      </c>
      <c r="K290" s="12" t="s">
        <v>17</v>
      </c>
      <c r="L290" s="12" t="s">
        <v>17</v>
      </c>
    </row>
    <row r="291" spans="1:12" ht="15" x14ac:dyDescent="0.25">
      <c r="A291" s="12" t="s">
        <v>107</v>
      </c>
      <c r="B291" s="56" t="s">
        <v>91</v>
      </c>
      <c r="C291" s="12" t="s">
        <v>17</v>
      </c>
      <c r="D291" s="12" t="s">
        <v>17</v>
      </c>
      <c r="E291" s="12" t="s">
        <v>17</v>
      </c>
      <c r="F291" s="12" t="s">
        <v>17</v>
      </c>
      <c r="G291" s="12" t="s">
        <v>17</v>
      </c>
      <c r="H291" s="12" t="s">
        <v>17</v>
      </c>
      <c r="I291" s="12" t="s">
        <v>17</v>
      </c>
      <c r="J291" s="12" t="s">
        <v>17</v>
      </c>
      <c r="K291" s="12" t="s">
        <v>17</v>
      </c>
      <c r="L291" s="12" t="s">
        <v>17</v>
      </c>
    </row>
    <row r="292" spans="1:12" ht="15" x14ac:dyDescent="0.25">
      <c r="A292" s="12" t="s">
        <v>107</v>
      </c>
      <c r="B292" s="56" t="s">
        <v>66</v>
      </c>
      <c r="C292" s="12" t="s">
        <v>17</v>
      </c>
      <c r="D292" s="12" t="s">
        <v>17</v>
      </c>
      <c r="E292" s="12" t="s">
        <v>17</v>
      </c>
      <c r="F292" s="12" t="s">
        <v>17</v>
      </c>
      <c r="G292" s="12" t="s">
        <v>17</v>
      </c>
      <c r="H292" s="12" t="s">
        <v>17</v>
      </c>
      <c r="I292" s="12" t="s">
        <v>17</v>
      </c>
      <c r="J292" s="12" t="s">
        <v>17</v>
      </c>
      <c r="K292" s="12" t="s">
        <v>17</v>
      </c>
      <c r="L292" s="12" t="s">
        <v>17</v>
      </c>
    </row>
    <row r="293" spans="1:12" ht="15" x14ac:dyDescent="0.25">
      <c r="A293" s="12" t="s">
        <v>107</v>
      </c>
      <c r="B293" s="56" t="s">
        <v>67</v>
      </c>
      <c r="C293" s="12" t="s">
        <v>17</v>
      </c>
      <c r="D293" s="12" t="s">
        <v>17</v>
      </c>
      <c r="E293" s="12" t="s">
        <v>17</v>
      </c>
      <c r="F293" s="12" t="s">
        <v>17</v>
      </c>
      <c r="G293" s="12" t="s">
        <v>17</v>
      </c>
      <c r="H293" s="12" t="s">
        <v>17</v>
      </c>
      <c r="I293" s="12" t="s">
        <v>17</v>
      </c>
      <c r="J293" s="12" t="s">
        <v>17</v>
      </c>
      <c r="K293" s="12" t="s">
        <v>17</v>
      </c>
      <c r="L293" s="12" t="s">
        <v>17</v>
      </c>
    </row>
    <row r="294" spans="1:12" ht="15" x14ac:dyDescent="0.25">
      <c r="A294" s="12" t="s">
        <v>107</v>
      </c>
      <c r="B294" s="56" t="s">
        <v>68</v>
      </c>
      <c r="C294" s="12" t="s">
        <v>17</v>
      </c>
      <c r="D294" s="12" t="s">
        <v>17</v>
      </c>
      <c r="E294" s="12" t="s">
        <v>17</v>
      </c>
      <c r="F294" s="12" t="s">
        <v>17</v>
      </c>
      <c r="G294" s="12" t="s">
        <v>17</v>
      </c>
      <c r="H294" s="12" t="s">
        <v>17</v>
      </c>
      <c r="I294" s="12" t="s">
        <v>17</v>
      </c>
      <c r="J294" s="12" t="s">
        <v>17</v>
      </c>
      <c r="K294" s="12" t="s">
        <v>17</v>
      </c>
      <c r="L294" s="12" t="s">
        <v>17</v>
      </c>
    </row>
    <row r="295" spans="1:12" ht="15" x14ac:dyDescent="0.25">
      <c r="A295" s="12" t="s">
        <v>107</v>
      </c>
      <c r="B295" s="56" t="s">
        <v>69</v>
      </c>
      <c r="C295" s="12" t="s">
        <v>17</v>
      </c>
      <c r="D295" s="12" t="s">
        <v>17</v>
      </c>
      <c r="E295" s="12" t="s">
        <v>17</v>
      </c>
      <c r="F295" s="12" t="s">
        <v>17</v>
      </c>
      <c r="G295" s="12" t="s">
        <v>17</v>
      </c>
      <c r="H295" s="12" t="s">
        <v>17</v>
      </c>
      <c r="I295" s="12" t="s">
        <v>17</v>
      </c>
      <c r="J295" s="12" t="s">
        <v>17</v>
      </c>
      <c r="K295" s="12" t="s">
        <v>17</v>
      </c>
      <c r="L295" s="12" t="s">
        <v>17</v>
      </c>
    </row>
    <row r="296" spans="1:12" ht="15" x14ac:dyDescent="0.25">
      <c r="A296" s="12" t="s">
        <v>107</v>
      </c>
      <c r="B296" s="56" t="s">
        <v>92</v>
      </c>
      <c r="C296" s="12" t="s">
        <v>17</v>
      </c>
      <c r="D296" s="12" t="s">
        <v>17</v>
      </c>
      <c r="E296" s="12" t="s">
        <v>17</v>
      </c>
      <c r="F296" s="12" t="s">
        <v>17</v>
      </c>
      <c r="G296" s="12" t="s">
        <v>17</v>
      </c>
      <c r="H296" s="12" t="s">
        <v>17</v>
      </c>
      <c r="I296" s="12" t="s">
        <v>17</v>
      </c>
      <c r="J296" s="12" t="s">
        <v>17</v>
      </c>
      <c r="K296" s="12" t="s">
        <v>17</v>
      </c>
      <c r="L296" s="12" t="s">
        <v>17</v>
      </c>
    </row>
    <row r="297" spans="1:12" ht="15" x14ac:dyDescent="0.25">
      <c r="A297" s="12" t="s">
        <v>107</v>
      </c>
      <c r="B297" s="56" t="s">
        <v>71</v>
      </c>
      <c r="C297" s="12" t="s">
        <v>17</v>
      </c>
      <c r="D297" s="12" t="s">
        <v>17</v>
      </c>
      <c r="E297" s="12" t="s">
        <v>17</v>
      </c>
      <c r="F297" s="12" t="s">
        <v>17</v>
      </c>
      <c r="G297" s="12" t="s">
        <v>17</v>
      </c>
      <c r="H297" s="12" t="s">
        <v>17</v>
      </c>
      <c r="I297" s="12" t="s">
        <v>17</v>
      </c>
      <c r="J297" s="12" t="s">
        <v>17</v>
      </c>
      <c r="K297" s="12" t="s">
        <v>17</v>
      </c>
      <c r="L297" s="12" t="s">
        <v>17</v>
      </c>
    </row>
    <row r="298" spans="1:12" ht="15" x14ac:dyDescent="0.25">
      <c r="A298" s="12" t="s">
        <v>107</v>
      </c>
      <c r="B298" s="56" t="s">
        <v>72</v>
      </c>
      <c r="C298" s="12" t="s">
        <v>17</v>
      </c>
      <c r="D298" s="12" t="s">
        <v>17</v>
      </c>
      <c r="E298" s="12" t="s">
        <v>17</v>
      </c>
      <c r="F298" s="12" t="s">
        <v>17</v>
      </c>
      <c r="G298" s="12" t="s">
        <v>17</v>
      </c>
      <c r="H298" s="12" t="s">
        <v>17</v>
      </c>
      <c r="I298" s="12" t="s">
        <v>17</v>
      </c>
      <c r="J298" s="12" t="s">
        <v>17</v>
      </c>
      <c r="K298" s="12" t="s">
        <v>17</v>
      </c>
      <c r="L298" s="12" t="s">
        <v>17</v>
      </c>
    </row>
    <row r="299" spans="1:12" ht="15" x14ac:dyDescent="0.25">
      <c r="A299" s="12" t="s">
        <v>107</v>
      </c>
      <c r="B299" s="56" t="s">
        <v>73</v>
      </c>
      <c r="C299" s="12" t="s">
        <v>17</v>
      </c>
      <c r="D299" s="12" t="s">
        <v>17</v>
      </c>
      <c r="E299" s="12" t="s">
        <v>17</v>
      </c>
      <c r="F299" s="12" t="s">
        <v>17</v>
      </c>
      <c r="G299" s="12" t="s">
        <v>17</v>
      </c>
      <c r="H299" s="12" t="s">
        <v>17</v>
      </c>
      <c r="I299" s="12" t="s">
        <v>17</v>
      </c>
      <c r="J299" s="12" t="s">
        <v>17</v>
      </c>
      <c r="K299" s="12" t="s">
        <v>17</v>
      </c>
      <c r="L299" s="12" t="s">
        <v>17</v>
      </c>
    </row>
    <row r="300" spans="1:12" ht="15" x14ac:dyDescent="0.25">
      <c r="A300" s="12" t="s">
        <v>107</v>
      </c>
      <c r="B300" s="56" t="s">
        <v>74</v>
      </c>
      <c r="C300" s="12" t="s">
        <v>17</v>
      </c>
      <c r="D300" s="12" t="s">
        <v>17</v>
      </c>
      <c r="E300" s="12" t="s">
        <v>17</v>
      </c>
      <c r="F300" s="12" t="s">
        <v>17</v>
      </c>
      <c r="G300" s="12" t="s">
        <v>17</v>
      </c>
      <c r="H300" s="12" t="s">
        <v>17</v>
      </c>
      <c r="I300" s="12" t="s">
        <v>17</v>
      </c>
      <c r="J300" s="12" t="s">
        <v>17</v>
      </c>
      <c r="K300" s="12" t="s">
        <v>17</v>
      </c>
      <c r="L300" s="12" t="s">
        <v>17</v>
      </c>
    </row>
    <row r="301" spans="1:12" ht="15" x14ac:dyDescent="0.25">
      <c r="A301" s="12" t="s">
        <v>107</v>
      </c>
      <c r="B301" s="56" t="s">
        <v>93</v>
      </c>
      <c r="C301" s="12" t="s">
        <v>17</v>
      </c>
      <c r="D301" s="12" t="s">
        <v>17</v>
      </c>
      <c r="E301" s="12" t="s">
        <v>17</v>
      </c>
      <c r="F301" s="12" t="s">
        <v>17</v>
      </c>
      <c r="G301" s="12" t="s">
        <v>17</v>
      </c>
      <c r="H301" s="12" t="s">
        <v>17</v>
      </c>
      <c r="I301" s="12" t="s">
        <v>17</v>
      </c>
      <c r="J301" s="12" t="s">
        <v>17</v>
      </c>
      <c r="K301" s="12" t="s">
        <v>17</v>
      </c>
      <c r="L301" s="12" t="s">
        <v>17</v>
      </c>
    </row>
    <row r="302" spans="1:12" ht="15" x14ac:dyDescent="0.25">
      <c r="A302" s="12" t="s">
        <v>107</v>
      </c>
      <c r="B302" s="56" t="s">
        <v>14</v>
      </c>
      <c r="C302" s="12" t="s">
        <v>17</v>
      </c>
      <c r="D302" s="12" t="s">
        <v>17</v>
      </c>
      <c r="E302" s="12" t="s">
        <v>17</v>
      </c>
      <c r="F302" s="12" t="s">
        <v>17</v>
      </c>
      <c r="G302" s="12" t="s">
        <v>17</v>
      </c>
      <c r="H302" s="12" t="s">
        <v>17</v>
      </c>
      <c r="I302" s="12" t="s">
        <v>17</v>
      </c>
      <c r="J302" s="12" t="s">
        <v>17</v>
      </c>
      <c r="K302" s="12" t="s">
        <v>17</v>
      </c>
      <c r="L302" s="12" t="s">
        <v>17</v>
      </c>
    </row>
    <row r="303" spans="1:12" ht="15" x14ac:dyDescent="0.25">
      <c r="A303" s="12" t="s">
        <v>107</v>
      </c>
      <c r="B303" s="56" t="s">
        <v>76</v>
      </c>
      <c r="C303" s="12" t="s">
        <v>17</v>
      </c>
      <c r="D303" s="12" t="s">
        <v>17</v>
      </c>
      <c r="E303" s="12" t="s">
        <v>17</v>
      </c>
      <c r="F303" s="12" t="s">
        <v>17</v>
      </c>
      <c r="G303" s="12" t="s">
        <v>17</v>
      </c>
      <c r="H303" s="12" t="s">
        <v>17</v>
      </c>
      <c r="I303" s="12" t="s">
        <v>17</v>
      </c>
      <c r="J303" s="12" t="s">
        <v>17</v>
      </c>
      <c r="K303" s="12" t="s">
        <v>17</v>
      </c>
      <c r="L303" s="12" t="s">
        <v>17</v>
      </c>
    </row>
    <row r="304" spans="1:12" ht="15" x14ac:dyDescent="0.25">
      <c r="A304" s="12" t="s">
        <v>107</v>
      </c>
      <c r="B304" s="56" t="s">
        <v>77</v>
      </c>
      <c r="C304" s="12" t="s">
        <v>17</v>
      </c>
      <c r="D304" s="12" t="s">
        <v>17</v>
      </c>
      <c r="E304" s="12" t="s">
        <v>17</v>
      </c>
      <c r="F304" s="12" t="s">
        <v>17</v>
      </c>
      <c r="G304" s="12" t="s">
        <v>17</v>
      </c>
      <c r="H304" s="12" t="s">
        <v>17</v>
      </c>
      <c r="I304" s="12" t="s">
        <v>17</v>
      </c>
      <c r="J304" s="12" t="s">
        <v>17</v>
      </c>
      <c r="K304" s="12" t="s">
        <v>17</v>
      </c>
      <c r="L304" s="12" t="s">
        <v>17</v>
      </c>
    </row>
    <row r="305" spans="1:14" ht="15" x14ac:dyDescent="0.25">
      <c r="A305" s="12" t="s">
        <v>107</v>
      </c>
      <c r="B305" s="56" t="s">
        <v>15</v>
      </c>
      <c r="C305" s="12" t="s">
        <v>17</v>
      </c>
      <c r="D305" s="12" t="s">
        <v>17</v>
      </c>
      <c r="E305" s="12" t="s">
        <v>17</v>
      </c>
      <c r="F305" s="12" t="s">
        <v>17</v>
      </c>
      <c r="G305" s="12" t="s">
        <v>17</v>
      </c>
      <c r="H305" s="12" t="s">
        <v>17</v>
      </c>
      <c r="I305" s="12" t="s">
        <v>17</v>
      </c>
      <c r="J305" s="12" t="s">
        <v>17</v>
      </c>
      <c r="K305" s="12" t="s">
        <v>17</v>
      </c>
      <c r="L305" s="12" t="s">
        <v>17</v>
      </c>
    </row>
    <row r="306" spans="1:14" ht="15" x14ac:dyDescent="0.25">
      <c r="A306" s="12" t="s">
        <v>107</v>
      </c>
      <c r="B306" s="56" t="s">
        <v>78</v>
      </c>
      <c r="C306" s="12" t="s">
        <v>17</v>
      </c>
      <c r="D306" s="12" t="s">
        <v>17</v>
      </c>
      <c r="E306" s="12" t="s">
        <v>17</v>
      </c>
      <c r="F306" s="12" t="s">
        <v>17</v>
      </c>
      <c r="G306" s="12" t="s">
        <v>17</v>
      </c>
      <c r="H306" s="12" t="s">
        <v>17</v>
      </c>
      <c r="I306" s="12" t="s">
        <v>17</v>
      </c>
      <c r="J306" s="12" t="s">
        <v>17</v>
      </c>
      <c r="K306" s="12" t="s">
        <v>17</v>
      </c>
      <c r="L306" s="12" t="s">
        <v>17</v>
      </c>
    </row>
    <row r="307" spans="1:14" ht="15" x14ac:dyDescent="0.25">
      <c r="A307" s="12" t="s">
        <v>107</v>
      </c>
      <c r="B307" s="56" t="s">
        <v>94</v>
      </c>
      <c r="C307" s="12" t="s">
        <v>17</v>
      </c>
      <c r="D307" s="12" t="s">
        <v>17</v>
      </c>
      <c r="E307" s="12" t="s">
        <v>17</v>
      </c>
      <c r="F307" s="12" t="s">
        <v>17</v>
      </c>
      <c r="G307" s="12" t="s">
        <v>17</v>
      </c>
      <c r="H307" s="12" t="s">
        <v>17</v>
      </c>
      <c r="I307" s="12" t="s">
        <v>17</v>
      </c>
      <c r="J307" s="12" t="s">
        <v>17</v>
      </c>
      <c r="K307" s="12" t="s">
        <v>17</v>
      </c>
      <c r="L307" s="12" t="s">
        <v>17</v>
      </c>
    </row>
    <row r="308" spans="1:14" ht="15" x14ac:dyDescent="0.25">
      <c r="A308" s="12" t="s">
        <v>107</v>
      </c>
      <c r="B308" s="56" t="s">
        <v>95</v>
      </c>
      <c r="C308" s="12" t="s">
        <v>17</v>
      </c>
      <c r="D308" s="12" t="s">
        <v>17</v>
      </c>
      <c r="E308" s="12" t="s">
        <v>17</v>
      </c>
      <c r="F308" s="12" t="s">
        <v>17</v>
      </c>
      <c r="G308" s="12" t="s">
        <v>17</v>
      </c>
      <c r="H308" s="12" t="s">
        <v>17</v>
      </c>
      <c r="I308" s="12" t="s">
        <v>17</v>
      </c>
      <c r="J308" s="12" t="s">
        <v>17</v>
      </c>
      <c r="K308" s="12" t="s">
        <v>17</v>
      </c>
      <c r="L308" s="12" t="s">
        <v>17</v>
      </c>
    </row>
    <row r="309" spans="1:14" ht="15" x14ac:dyDescent="0.25">
      <c r="A309" s="12" t="s">
        <v>107</v>
      </c>
      <c r="B309" s="56" t="s">
        <v>96</v>
      </c>
      <c r="C309" s="12" t="s">
        <v>17</v>
      </c>
      <c r="D309" s="12" t="s">
        <v>17</v>
      </c>
      <c r="E309" s="12" t="s">
        <v>17</v>
      </c>
      <c r="F309" s="12" t="s">
        <v>17</v>
      </c>
      <c r="G309" s="12" t="s">
        <v>17</v>
      </c>
      <c r="H309" s="12" t="s">
        <v>17</v>
      </c>
      <c r="I309" s="12" t="s">
        <v>17</v>
      </c>
      <c r="J309" s="12" t="s">
        <v>17</v>
      </c>
      <c r="K309" s="12" t="s">
        <v>17</v>
      </c>
      <c r="L309" s="12" t="s">
        <v>17</v>
      </c>
    </row>
    <row r="310" spans="1:14" ht="15" x14ac:dyDescent="0.25">
      <c r="A310" s="12" t="s">
        <v>107</v>
      </c>
      <c r="B310" s="56" t="s">
        <v>97</v>
      </c>
      <c r="C310" s="12" t="s">
        <v>17</v>
      </c>
      <c r="D310" s="12" t="s">
        <v>17</v>
      </c>
      <c r="E310" s="12" t="s">
        <v>17</v>
      </c>
      <c r="F310" s="12" t="s">
        <v>17</v>
      </c>
      <c r="G310" s="12" t="s">
        <v>17</v>
      </c>
      <c r="H310" s="12" t="s">
        <v>17</v>
      </c>
      <c r="I310" s="12" t="s">
        <v>17</v>
      </c>
      <c r="J310" s="12" t="s">
        <v>17</v>
      </c>
      <c r="K310" s="12" t="s">
        <v>17</v>
      </c>
      <c r="L310" s="12" t="s">
        <v>17</v>
      </c>
    </row>
    <row r="311" spans="1:14" ht="15" x14ac:dyDescent="0.25">
      <c r="A311" s="12" t="s">
        <v>107</v>
      </c>
      <c r="B311" s="56" t="s">
        <v>98</v>
      </c>
      <c r="C311" s="12" t="s">
        <v>17</v>
      </c>
      <c r="D311" s="12" t="s">
        <v>17</v>
      </c>
      <c r="E311" s="12" t="s">
        <v>17</v>
      </c>
      <c r="F311" s="12" t="s">
        <v>17</v>
      </c>
      <c r="G311" s="12" t="s">
        <v>17</v>
      </c>
      <c r="H311" s="12" t="s">
        <v>17</v>
      </c>
      <c r="I311" s="12" t="s">
        <v>17</v>
      </c>
      <c r="J311" s="12" t="s">
        <v>17</v>
      </c>
      <c r="K311" s="12" t="s">
        <v>17</v>
      </c>
      <c r="L311" s="12" t="s">
        <v>17</v>
      </c>
    </row>
    <row r="312" spans="1:14" ht="15" x14ac:dyDescent="0.25">
      <c r="A312" s="12" t="s">
        <v>107</v>
      </c>
      <c r="B312" s="56" t="s">
        <v>99</v>
      </c>
      <c r="C312" s="12" t="s">
        <v>17</v>
      </c>
      <c r="D312" s="12" t="s">
        <v>17</v>
      </c>
      <c r="E312" s="12" t="s">
        <v>17</v>
      </c>
      <c r="F312" s="12" t="s">
        <v>17</v>
      </c>
      <c r="G312" s="12" t="s">
        <v>17</v>
      </c>
      <c r="H312" s="12" t="s">
        <v>17</v>
      </c>
      <c r="I312" s="12" t="s">
        <v>17</v>
      </c>
      <c r="J312" s="12" t="s">
        <v>17</v>
      </c>
      <c r="K312" s="12" t="s">
        <v>17</v>
      </c>
      <c r="L312" s="12" t="s">
        <v>17</v>
      </c>
    </row>
    <row r="313" spans="1:14" ht="15" x14ac:dyDescent="0.25">
      <c r="A313" s="12" t="s">
        <v>107</v>
      </c>
      <c r="B313" s="56" t="s">
        <v>100</v>
      </c>
      <c r="C313" s="12" t="s">
        <v>17</v>
      </c>
      <c r="D313" s="12" t="s">
        <v>17</v>
      </c>
      <c r="E313" s="12" t="s">
        <v>17</v>
      </c>
      <c r="F313" s="12" t="s">
        <v>17</v>
      </c>
      <c r="G313" s="12" t="s">
        <v>17</v>
      </c>
      <c r="H313" s="12" t="s">
        <v>17</v>
      </c>
      <c r="I313" s="12" t="s">
        <v>17</v>
      </c>
      <c r="J313" s="12" t="s">
        <v>17</v>
      </c>
      <c r="K313" s="12" t="s">
        <v>17</v>
      </c>
      <c r="L313" s="12" t="s">
        <v>17</v>
      </c>
    </row>
    <row r="314" spans="1:14" ht="15" x14ac:dyDescent="0.25">
      <c r="A314" s="12" t="s">
        <v>107</v>
      </c>
      <c r="B314" s="56" t="s">
        <v>13</v>
      </c>
      <c r="C314" s="114">
        <f>'Inf Mort Chart Data'!B31</f>
        <v>4.2344277385701101</v>
      </c>
      <c r="D314" s="114">
        <f>'Inf Mort Chart Data'!C31</f>
        <v>4.2827826190405398</v>
      </c>
      <c r="E314" s="114">
        <f>'Inf Mort Chart Data'!D31</f>
        <v>5.0593161200279102</v>
      </c>
      <c r="F314" s="114">
        <f>'Inf Mort Chart Data'!E31</f>
        <v>4.1802266861182797</v>
      </c>
      <c r="G314" s="114">
        <f>'Inf Mort Chart Data'!F31</f>
        <v>4.7798958154445002</v>
      </c>
      <c r="H314" s="114">
        <f>'Inf Mort Chart Data'!G31</f>
        <v>4.0895813047711798</v>
      </c>
      <c r="I314" s="114">
        <f>'Inf Mort Chart Data'!H31</f>
        <v>3.76362206493652</v>
      </c>
      <c r="J314" s="114">
        <f>'Inf Mort Chart Data'!I31</f>
        <v>4.1716328963051303</v>
      </c>
      <c r="K314" s="114">
        <f>'Inf Mort Chart Data'!J31</f>
        <v>3.6749451721889601</v>
      </c>
      <c r="L314" s="114">
        <f>'Inf Mort Chart Data'!K31</f>
        <v>3.2199397752004999</v>
      </c>
      <c r="M314" s="12"/>
      <c r="N314" s="12"/>
    </row>
    <row r="315" spans="1:14" x14ac:dyDescent="0.15">
      <c r="A315" s="12"/>
      <c r="B315" s="12"/>
      <c r="C315" s="12"/>
      <c r="D315" s="12"/>
      <c r="E315" s="12"/>
      <c r="F315" s="12"/>
      <c r="G315" s="12"/>
      <c r="H315" s="12"/>
      <c r="I315" s="12"/>
      <c r="J315" s="12"/>
      <c r="K315" s="12"/>
      <c r="L315" s="12"/>
    </row>
    <row r="316" spans="1:14" ht="15" x14ac:dyDescent="0.25">
      <c r="A316" s="48" t="s">
        <v>108</v>
      </c>
      <c r="B316" s="52" t="s">
        <v>59</v>
      </c>
      <c r="C316" s="48" t="s">
        <v>17</v>
      </c>
      <c r="D316" s="48" t="s">
        <v>17</v>
      </c>
      <c r="E316" s="48" t="s">
        <v>17</v>
      </c>
      <c r="F316" s="48" t="s">
        <v>17</v>
      </c>
      <c r="G316" s="48" t="s">
        <v>17</v>
      </c>
      <c r="H316" s="48" t="s">
        <v>17</v>
      </c>
      <c r="I316" s="48" t="s">
        <v>17</v>
      </c>
      <c r="J316" s="48" t="s">
        <v>17</v>
      </c>
      <c r="K316" s="48" t="s">
        <v>17</v>
      </c>
      <c r="L316" s="48" t="s">
        <v>17</v>
      </c>
      <c r="N316" s="114">
        <f>MAX(C316:L345)</f>
        <v>45.704552048593449</v>
      </c>
    </row>
    <row r="317" spans="1:14" ht="15" x14ac:dyDescent="0.25">
      <c r="A317" s="48" t="s">
        <v>108</v>
      </c>
      <c r="B317" s="52" t="s">
        <v>60</v>
      </c>
      <c r="C317" s="48" t="s">
        <v>17</v>
      </c>
      <c r="D317" s="48" t="s">
        <v>17</v>
      </c>
      <c r="E317" s="48" t="s">
        <v>17</v>
      </c>
      <c r="F317" s="48" t="s">
        <v>17</v>
      </c>
      <c r="G317" s="48" t="s">
        <v>17</v>
      </c>
      <c r="H317" s="48" t="s">
        <v>17</v>
      </c>
      <c r="I317" s="48" t="s">
        <v>17</v>
      </c>
      <c r="J317" s="48" t="s">
        <v>17</v>
      </c>
      <c r="K317" s="48" t="s">
        <v>17</v>
      </c>
      <c r="L317" s="48" t="s">
        <v>17</v>
      </c>
    </row>
    <row r="318" spans="1:14" ht="15" x14ac:dyDescent="0.25">
      <c r="A318" s="48" t="s">
        <v>108</v>
      </c>
      <c r="B318" s="52" t="s">
        <v>61</v>
      </c>
      <c r="C318" s="48" t="s">
        <v>17</v>
      </c>
      <c r="D318" s="48" t="s">
        <v>17</v>
      </c>
      <c r="E318" s="48" t="s">
        <v>17</v>
      </c>
      <c r="F318" s="48" t="s">
        <v>17</v>
      </c>
      <c r="G318" s="48" t="s">
        <v>17</v>
      </c>
      <c r="H318" s="48" t="s">
        <v>17</v>
      </c>
      <c r="I318" s="48" t="s">
        <v>17</v>
      </c>
      <c r="J318" s="48" t="s">
        <v>17</v>
      </c>
      <c r="K318" s="48" t="s">
        <v>17</v>
      </c>
      <c r="L318" s="48" t="s">
        <v>17</v>
      </c>
    </row>
    <row r="319" spans="1:14" ht="15" x14ac:dyDescent="0.25">
      <c r="A319" s="48" t="s">
        <v>108</v>
      </c>
      <c r="B319" s="52" t="s">
        <v>62</v>
      </c>
      <c r="C319" s="48" t="s">
        <v>17</v>
      </c>
      <c r="D319" s="48" t="s">
        <v>17</v>
      </c>
      <c r="E319" s="48" t="s">
        <v>17</v>
      </c>
      <c r="F319" s="48" t="s">
        <v>17</v>
      </c>
      <c r="G319" s="48" t="s">
        <v>17</v>
      </c>
      <c r="H319" s="48" t="s">
        <v>17</v>
      </c>
      <c r="I319" s="48" t="s">
        <v>17</v>
      </c>
      <c r="J319" s="48" t="s">
        <v>17</v>
      </c>
      <c r="K319" s="48" t="s">
        <v>17</v>
      </c>
      <c r="L319" s="48" t="s">
        <v>17</v>
      </c>
    </row>
    <row r="320" spans="1:14" ht="15" x14ac:dyDescent="0.25">
      <c r="A320" s="48" t="s">
        <v>108</v>
      </c>
      <c r="B320" s="52" t="s">
        <v>63</v>
      </c>
      <c r="C320" s="48" t="s">
        <v>17</v>
      </c>
      <c r="D320" s="48" t="s">
        <v>17</v>
      </c>
      <c r="E320" s="48" t="s">
        <v>17</v>
      </c>
      <c r="F320" s="48" t="s">
        <v>17</v>
      </c>
      <c r="G320" s="48" t="s">
        <v>17</v>
      </c>
      <c r="H320" s="48" t="s">
        <v>17</v>
      </c>
      <c r="I320" s="48" t="s">
        <v>17</v>
      </c>
      <c r="J320" s="48" t="s">
        <v>17</v>
      </c>
      <c r="K320" s="48" t="s">
        <v>17</v>
      </c>
      <c r="L320" s="48" t="s">
        <v>17</v>
      </c>
    </row>
    <row r="321" spans="1:12" ht="15" x14ac:dyDescent="0.25">
      <c r="A321" s="48" t="s">
        <v>108</v>
      </c>
      <c r="B321" s="52" t="s">
        <v>64</v>
      </c>
      <c r="C321" s="48" t="s">
        <v>17</v>
      </c>
      <c r="D321" s="48" t="s">
        <v>17</v>
      </c>
      <c r="E321" s="48" t="s">
        <v>17</v>
      </c>
      <c r="F321" s="48" t="s">
        <v>17</v>
      </c>
      <c r="G321" s="48" t="s">
        <v>17</v>
      </c>
      <c r="H321" s="48" t="s">
        <v>17</v>
      </c>
      <c r="I321" s="48" t="s">
        <v>17</v>
      </c>
      <c r="J321" s="48" t="s">
        <v>17</v>
      </c>
      <c r="K321" s="48" t="s">
        <v>17</v>
      </c>
      <c r="L321" s="48" t="s">
        <v>17</v>
      </c>
    </row>
    <row r="322" spans="1:12" ht="15" x14ac:dyDescent="0.25">
      <c r="A322" s="48" t="s">
        <v>108</v>
      </c>
      <c r="B322" s="52" t="s">
        <v>91</v>
      </c>
      <c r="C322" s="48" t="s">
        <v>17</v>
      </c>
      <c r="D322" s="48" t="s">
        <v>17</v>
      </c>
      <c r="E322" s="48" t="s">
        <v>17</v>
      </c>
      <c r="F322" s="48" t="s">
        <v>17</v>
      </c>
      <c r="G322" s="48" t="s">
        <v>17</v>
      </c>
      <c r="H322" s="48" t="s">
        <v>17</v>
      </c>
      <c r="I322" s="48" t="s">
        <v>17</v>
      </c>
      <c r="J322" s="48" t="s">
        <v>17</v>
      </c>
      <c r="K322" s="48" t="s">
        <v>17</v>
      </c>
      <c r="L322" s="48" t="s">
        <v>17</v>
      </c>
    </row>
    <row r="323" spans="1:12" ht="15" x14ac:dyDescent="0.25">
      <c r="A323" s="48" t="s">
        <v>108</v>
      </c>
      <c r="B323" s="52" t="s">
        <v>66</v>
      </c>
      <c r="C323" s="48" t="s">
        <v>17</v>
      </c>
      <c r="D323" s="48" t="s">
        <v>17</v>
      </c>
      <c r="E323" s="48" t="s">
        <v>17</v>
      </c>
      <c r="F323" s="48" t="s">
        <v>17</v>
      </c>
      <c r="G323" s="48" t="s">
        <v>17</v>
      </c>
      <c r="H323" s="48" t="s">
        <v>17</v>
      </c>
      <c r="I323" s="48" t="s">
        <v>17</v>
      </c>
      <c r="J323" s="48" t="s">
        <v>17</v>
      </c>
      <c r="K323" s="48" t="s">
        <v>17</v>
      </c>
      <c r="L323" s="48" t="s">
        <v>17</v>
      </c>
    </row>
    <row r="324" spans="1:12" ht="15" x14ac:dyDescent="0.25">
      <c r="A324" s="48" t="s">
        <v>108</v>
      </c>
      <c r="B324" s="52" t="s">
        <v>67</v>
      </c>
      <c r="C324" s="48" t="s">
        <v>17</v>
      </c>
      <c r="D324" s="48" t="s">
        <v>17</v>
      </c>
      <c r="E324" s="48" t="s">
        <v>17</v>
      </c>
      <c r="F324" s="48" t="s">
        <v>17</v>
      </c>
      <c r="G324" s="48" t="s">
        <v>17</v>
      </c>
      <c r="H324" s="48" t="s">
        <v>17</v>
      </c>
      <c r="I324" s="48" t="s">
        <v>17</v>
      </c>
      <c r="J324" s="48" t="s">
        <v>17</v>
      </c>
      <c r="K324" s="48" t="s">
        <v>17</v>
      </c>
      <c r="L324" s="48" t="s">
        <v>17</v>
      </c>
    </row>
    <row r="325" spans="1:12" ht="15" x14ac:dyDescent="0.25">
      <c r="A325" s="48" t="s">
        <v>108</v>
      </c>
      <c r="B325" s="52" t="s">
        <v>68</v>
      </c>
      <c r="C325" s="48" t="s">
        <v>17</v>
      </c>
      <c r="D325" s="48" t="s">
        <v>17</v>
      </c>
      <c r="E325" s="48" t="s">
        <v>17</v>
      </c>
      <c r="F325" s="48" t="s">
        <v>17</v>
      </c>
      <c r="G325" s="48" t="s">
        <v>17</v>
      </c>
      <c r="H325" s="48" t="s">
        <v>17</v>
      </c>
      <c r="I325" s="48" t="s">
        <v>17</v>
      </c>
      <c r="J325" s="48" t="s">
        <v>17</v>
      </c>
      <c r="K325" s="48" t="s">
        <v>17</v>
      </c>
      <c r="L325" s="48" t="s">
        <v>17</v>
      </c>
    </row>
    <row r="326" spans="1:12" ht="15" x14ac:dyDescent="0.25">
      <c r="A326" s="48" t="s">
        <v>108</v>
      </c>
      <c r="B326" s="52" t="s">
        <v>69</v>
      </c>
      <c r="C326" s="48" t="s">
        <v>17</v>
      </c>
      <c r="D326" s="48" t="s">
        <v>17</v>
      </c>
      <c r="E326" s="48" t="s">
        <v>17</v>
      </c>
      <c r="F326" s="48" t="s">
        <v>17</v>
      </c>
      <c r="G326" s="48" t="s">
        <v>17</v>
      </c>
      <c r="H326" s="48" t="s">
        <v>17</v>
      </c>
      <c r="I326" s="48" t="s">
        <v>17</v>
      </c>
      <c r="J326" s="48" t="s">
        <v>17</v>
      </c>
      <c r="K326" s="48" t="s">
        <v>17</v>
      </c>
      <c r="L326" s="48" t="s">
        <v>17</v>
      </c>
    </row>
    <row r="327" spans="1:12" ht="15" x14ac:dyDescent="0.25">
      <c r="A327" s="48" t="s">
        <v>108</v>
      </c>
      <c r="B327" s="52" t="s">
        <v>92</v>
      </c>
      <c r="C327" s="48" t="s">
        <v>17</v>
      </c>
      <c r="D327" s="48" t="s">
        <v>17</v>
      </c>
      <c r="E327" s="48" t="s">
        <v>17</v>
      </c>
      <c r="F327" s="48" t="s">
        <v>17</v>
      </c>
      <c r="G327" s="48" t="s">
        <v>17</v>
      </c>
      <c r="H327" s="48" t="s">
        <v>17</v>
      </c>
      <c r="I327" s="48" t="s">
        <v>17</v>
      </c>
      <c r="J327" s="48" t="s">
        <v>17</v>
      </c>
      <c r="K327" s="48" t="s">
        <v>17</v>
      </c>
      <c r="L327" s="48" t="s">
        <v>17</v>
      </c>
    </row>
    <row r="328" spans="1:12" ht="15" x14ac:dyDescent="0.25">
      <c r="A328" s="48" t="s">
        <v>108</v>
      </c>
      <c r="B328" s="52" t="s">
        <v>71</v>
      </c>
      <c r="C328" s="48" t="s">
        <v>17</v>
      </c>
      <c r="D328" s="48" t="s">
        <v>17</v>
      </c>
      <c r="E328" s="48" t="s">
        <v>17</v>
      </c>
      <c r="F328" s="48" t="s">
        <v>17</v>
      </c>
      <c r="G328" s="48" t="s">
        <v>17</v>
      </c>
      <c r="H328" s="48" t="s">
        <v>17</v>
      </c>
      <c r="I328" s="48" t="s">
        <v>17</v>
      </c>
      <c r="J328" s="48" t="s">
        <v>17</v>
      </c>
      <c r="K328" s="48" t="s">
        <v>17</v>
      </c>
      <c r="L328" s="48" t="s">
        <v>17</v>
      </c>
    </row>
    <row r="329" spans="1:12" ht="15" x14ac:dyDescent="0.25">
      <c r="A329" s="48" t="s">
        <v>108</v>
      </c>
      <c r="B329" s="52" t="s">
        <v>72</v>
      </c>
      <c r="C329" s="48" t="s">
        <v>17</v>
      </c>
      <c r="D329" s="48" t="s">
        <v>17</v>
      </c>
      <c r="E329" s="48" t="s">
        <v>17</v>
      </c>
      <c r="F329" s="48" t="s">
        <v>17</v>
      </c>
      <c r="G329" s="48" t="s">
        <v>17</v>
      </c>
      <c r="H329" s="48" t="s">
        <v>17</v>
      </c>
      <c r="I329" s="48" t="s">
        <v>17</v>
      </c>
      <c r="J329" s="48" t="s">
        <v>17</v>
      </c>
      <c r="K329" s="48" t="s">
        <v>17</v>
      </c>
      <c r="L329" s="48" t="s">
        <v>17</v>
      </c>
    </row>
    <row r="330" spans="1:12" ht="15" x14ac:dyDescent="0.25">
      <c r="A330" s="48" t="s">
        <v>108</v>
      </c>
      <c r="B330" s="52" t="s">
        <v>73</v>
      </c>
      <c r="C330" s="48" t="s">
        <v>17</v>
      </c>
      <c r="D330" s="48" t="s">
        <v>17</v>
      </c>
      <c r="E330" s="48" t="s">
        <v>17</v>
      </c>
      <c r="F330" s="48" t="s">
        <v>17</v>
      </c>
      <c r="G330" s="48" t="s">
        <v>17</v>
      </c>
      <c r="H330" s="48" t="s">
        <v>17</v>
      </c>
      <c r="I330" s="48" t="s">
        <v>17</v>
      </c>
      <c r="J330" s="48" t="s">
        <v>17</v>
      </c>
      <c r="K330" s="48" t="s">
        <v>17</v>
      </c>
      <c r="L330" s="48" t="s">
        <v>17</v>
      </c>
    </row>
    <row r="331" spans="1:12" ht="15" x14ac:dyDescent="0.25">
      <c r="A331" s="48" t="s">
        <v>108</v>
      </c>
      <c r="B331" s="52" t="s">
        <v>74</v>
      </c>
      <c r="C331" s="48" t="s">
        <v>17</v>
      </c>
      <c r="D331" s="48" t="s">
        <v>17</v>
      </c>
      <c r="E331" s="48" t="s">
        <v>17</v>
      </c>
      <c r="F331" s="48" t="s">
        <v>17</v>
      </c>
      <c r="G331" s="48" t="s">
        <v>17</v>
      </c>
      <c r="H331" s="48" t="s">
        <v>17</v>
      </c>
      <c r="I331" s="48" t="s">
        <v>17</v>
      </c>
      <c r="J331" s="48" t="s">
        <v>17</v>
      </c>
      <c r="K331" s="48" t="s">
        <v>17</v>
      </c>
      <c r="L331" s="48" t="s">
        <v>17</v>
      </c>
    </row>
    <row r="332" spans="1:12" ht="15" x14ac:dyDescent="0.25">
      <c r="A332" s="48" t="s">
        <v>108</v>
      </c>
      <c r="B332" s="52" t="s">
        <v>93</v>
      </c>
      <c r="C332" s="48" t="s">
        <v>17</v>
      </c>
      <c r="D332" s="48" t="s">
        <v>17</v>
      </c>
      <c r="E332" s="48" t="s">
        <v>17</v>
      </c>
      <c r="F332" s="48" t="s">
        <v>17</v>
      </c>
      <c r="G332" s="48" t="s">
        <v>17</v>
      </c>
      <c r="H332" s="48" t="s">
        <v>17</v>
      </c>
      <c r="I332" s="48" t="s">
        <v>17</v>
      </c>
      <c r="J332" s="48" t="s">
        <v>17</v>
      </c>
      <c r="K332" s="48" t="s">
        <v>17</v>
      </c>
      <c r="L332" s="48" t="s">
        <v>17</v>
      </c>
    </row>
    <row r="333" spans="1:12" ht="15" x14ac:dyDescent="0.25">
      <c r="A333" s="48" t="s">
        <v>108</v>
      </c>
      <c r="B333" s="52" t="s">
        <v>14</v>
      </c>
      <c r="C333" s="48" t="s">
        <v>17</v>
      </c>
      <c r="D333" s="48" t="s">
        <v>17</v>
      </c>
      <c r="E333" s="48" t="s">
        <v>17</v>
      </c>
      <c r="F333" s="48" t="s">
        <v>17</v>
      </c>
      <c r="G333" s="48" t="s">
        <v>17</v>
      </c>
      <c r="H333" s="48" t="s">
        <v>17</v>
      </c>
      <c r="I333" s="48" t="s">
        <v>17</v>
      </c>
      <c r="J333" s="48" t="s">
        <v>17</v>
      </c>
      <c r="K333" s="48" t="s">
        <v>17</v>
      </c>
      <c r="L333" s="48" t="s">
        <v>17</v>
      </c>
    </row>
    <row r="334" spans="1:12" ht="15" x14ac:dyDescent="0.25">
      <c r="A334" s="48" t="s">
        <v>108</v>
      </c>
      <c r="B334" s="52" t="s">
        <v>76</v>
      </c>
      <c r="C334" s="48" t="s">
        <v>17</v>
      </c>
      <c r="D334" s="48" t="s">
        <v>17</v>
      </c>
      <c r="E334" s="48" t="s">
        <v>17</v>
      </c>
      <c r="F334" s="48" t="s">
        <v>17</v>
      </c>
      <c r="G334" s="48" t="s">
        <v>17</v>
      </c>
      <c r="H334" s="48" t="s">
        <v>17</v>
      </c>
      <c r="I334" s="48" t="s">
        <v>17</v>
      </c>
      <c r="J334" s="48" t="s">
        <v>17</v>
      </c>
      <c r="K334" s="48" t="s">
        <v>17</v>
      </c>
      <c r="L334" s="48" t="s">
        <v>17</v>
      </c>
    </row>
    <row r="335" spans="1:12" ht="15" x14ac:dyDescent="0.25">
      <c r="A335" s="48" t="s">
        <v>108</v>
      </c>
      <c r="B335" s="52" t="s">
        <v>77</v>
      </c>
      <c r="C335" s="48" t="s">
        <v>17</v>
      </c>
      <c r="D335" s="48" t="s">
        <v>17</v>
      </c>
      <c r="E335" s="48" t="s">
        <v>17</v>
      </c>
      <c r="F335" s="48" t="s">
        <v>17</v>
      </c>
      <c r="G335" s="48" t="s">
        <v>17</v>
      </c>
      <c r="H335" s="48" t="s">
        <v>17</v>
      </c>
      <c r="I335" s="48" t="s">
        <v>17</v>
      </c>
      <c r="J335" s="48" t="s">
        <v>17</v>
      </c>
      <c r="K335" s="48" t="s">
        <v>17</v>
      </c>
      <c r="L335" s="48" t="s">
        <v>17</v>
      </c>
    </row>
    <row r="336" spans="1:12" ht="15" x14ac:dyDescent="0.25">
      <c r="A336" s="48" t="s">
        <v>108</v>
      </c>
      <c r="B336" s="52" t="s">
        <v>15</v>
      </c>
      <c r="C336" s="48" t="s">
        <v>17</v>
      </c>
      <c r="D336" s="48" t="s">
        <v>17</v>
      </c>
      <c r="E336" s="48" t="s">
        <v>17</v>
      </c>
      <c r="F336" s="48" t="s">
        <v>17</v>
      </c>
      <c r="G336" s="48" t="s">
        <v>17</v>
      </c>
      <c r="H336" s="48" t="s">
        <v>17</v>
      </c>
      <c r="I336" s="48" t="s">
        <v>17</v>
      </c>
      <c r="J336" s="48" t="s">
        <v>17</v>
      </c>
      <c r="K336" s="48" t="s">
        <v>17</v>
      </c>
      <c r="L336" s="48" t="s">
        <v>17</v>
      </c>
    </row>
    <row r="337" spans="1:14" ht="15" x14ac:dyDescent="0.25">
      <c r="A337" s="48" t="s">
        <v>108</v>
      </c>
      <c r="B337" s="52" t="s">
        <v>78</v>
      </c>
      <c r="C337" s="48" t="s">
        <v>17</v>
      </c>
      <c r="D337" s="48" t="s">
        <v>17</v>
      </c>
      <c r="E337" s="48" t="s">
        <v>17</v>
      </c>
      <c r="F337" s="48" t="s">
        <v>17</v>
      </c>
      <c r="G337" s="48" t="s">
        <v>17</v>
      </c>
      <c r="H337" s="48" t="s">
        <v>17</v>
      </c>
      <c r="I337" s="48" t="s">
        <v>17</v>
      </c>
      <c r="J337" s="48" t="s">
        <v>17</v>
      </c>
      <c r="K337" s="48" t="s">
        <v>17</v>
      </c>
      <c r="L337" s="48" t="s">
        <v>17</v>
      </c>
    </row>
    <row r="338" spans="1:14" ht="15" x14ac:dyDescent="0.25">
      <c r="A338" s="48" t="s">
        <v>108</v>
      </c>
      <c r="B338" s="52" t="s">
        <v>94</v>
      </c>
      <c r="C338" s="48" t="s">
        <v>17</v>
      </c>
      <c r="D338" s="48" t="s">
        <v>17</v>
      </c>
      <c r="E338" s="48" t="s">
        <v>17</v>
      </c>
      <c r="F338" s="48" t="s">
        <v>17</v>
      </c>
      <c r="G338" s="48" t="s">
        <v>17</v>
      </c>
      <c r="H338" s="48" t="s">
        <v>17</v>
      </c>
      <c r="I338" s="48" t="s">
        <v>17</v>
      </c>
      <c r="J338" s="48" t="s">
        <v>17</v>
      </c>
      <c r="K338" s="48" t="s">
        <v>17</v>
      </c>
      <c r="L338" s="48" t="s">
        <v>17</v>
      </c>
    </row>
    <row r="339" spans="1:14" ht="15" x14ac:dyDescent="0.25">
      <c r="A339" s="48" t="s">
        <v>108</v>
      </c>
      <c r="B339" s="52" t="s">
        <v>95</v>
      </c>
      <c r="C339" s="48" t="s">
        <v>17</v>
      </c>
      <c r="D339" s="48" t="s">
        <v>17</v>
      </c>
      <c r="E339" s="48" t="s">
        <v>17</v>
      </c>
      <c r="F339" s="48" t="s">
        <v>17</v>
      </c>
      <c r="G339" s="48" t="s">
        <v>17</v>
      </c>
      <c r="H339" s="48" t="s">
        <v>17</v>
      </c>
      <c r="I339" s="48" t="s">
        <v>17</v>
      </c>
      <c r="J339" s="48" t="s">
        <v>17</v>
      </c>
      <c r="K339" s="48" t="s">
        <v>17</v>
      </c>
      <c r="L339" s="48" t="s">
        <v>17</v>
      </c>
    </row>
    <row r="340" spans="1:14" ht="15" x14ac:dyDescent="0.25">
      <c r="A340" s="48" t="s">
        <v>108</v>
      </c>
      <c r="B340" s="52" t="s">
        <v>96</v>
      </c>
      <c r="C340" s="48" t="s">
        <v>17</v>
      </c>
      <c r="D340" s="48" t="s">
        <v>17</v>
      </c>
      <c r="E340" s="48" t="s">
        <v>17</v>
      </c>
      <c r="F340" s="48" t="s">
        <v>17</v>
      </c>
      <c r="G340" s="48" t="s">
        <v>17</v>
      </c>
      <c r="H340" s="48" t="s">
        <v>17</v>
      </c>
      <c r="I340" s="48" t="s">
        <v>17</v>
      </c>
      <c r="J340" s="48" t="s">
        <v>17</v>
      </c>
      <c r="K340" s="48" t="s">
        <v>17</v>
      </c>
      <c r="L340" s="48" t="s">
        <v>17</v>
      </c>
    </row>
    <row r="341" spans="1:14" ht="15" x14ac:dyDescent="0.25">
      <c r="A341" s="48" t="s">
        <v>108</v>
      </c>
      <c r="B341" s="52" t="s">
        <v>97</v>
      </c>
      <c r="C341" s="48" t="s">
        <v>17</v>
      </c>
      <c r="D341" s="48" t="s">
        <v>17</v>
      </c>
      <c r="E341" s="48" t="s">
        <v>17</v>
      </c>
      <c r="F341" s="48" t="s">
        <v>17</v>
      </c>
      <c r="G341" s="48" t="s">
        <v>17</v>
      </c>
      <c r="H341" s="48" t="s">
        <v>17</v>
      </c>
      <c r="I341" s="48" t="s">
        <v>17</v>
      </c>
      <c r="J341" s="48" t="s">
        <v>17</v>
      </c>
      <c r="K341" s="48" t="s">
        <v>17</v>
      </c>
      <c r="L341" s="48" t="s">
        <v>17</v>
      </c>
    </row>
    <row r="342" spans="1:14" ht="15" x14ac:dyDescent="0.25">
      <c r="A342" s="48" t="s">
        <v>108</v>
      </c>
      <c r="B342" s="52" t="s">
        <v>98</v>
      </c>
      <c r="C342" s="48" t="s">
        <v>17</v>
      </c>
      <c r="D342" s="48" t="s">
        <v>17</v>
      </c>
      <c r="E342" s="48" t="s">
        <v>17</v>
      </c>
      <c r="F342" s="48" t="s">
        <v>17</v>
      </c>
      <c r="G342" s="48" t="s">
        <v>17</v>
      </c>
      <c r="H342" s="48" t="s">
        <v>17</v>
      </c>
      <c r="I342" s="48" t="s">
        <v>17</v>
      </c>
      <c r="J342" s="48" t="s">
        <v>17</v>
      </c>
      <c r="K342" s="48" t="s">
        <v>17</v>
      </c>
      <c r="L342" s="48" t="s">
        <v>17</v>
      </c>
    </row>
    <row r="343" spans="1:14" ht="15" x14ac:dyDescent="0.25">
      <c r="A343" s="48" t="s">
        <v>108</v>
      </c>
      <c r="B343" s="52" t="s">
        <v>99</v>
      </c>
      <c r="C343" s="48" t="s">
        <v>17</v>
      </c>
      <c r="D343" s="48" t="s">
        <v>17</v>
      </c>
      <c r="E343" s="48" t="s">
        <v>17</v>
      </c>
      <c r="F343" s="48" t="s">
        <v>17</v>
      </c>
      <c r="G343" s="48" t="s">
        <v>17</v>
      </c>
      <c r="H343" s="48" t="s">
        <v>17</v>
      </c>
      <c r="I343" s="48" t="s">
        <v>17</v>
      </c>
      <c r="J343" s="48" t="s">
        <v>17</v>
      </c>
      <c r="K343" s="48" t="s">
        <v>17</v>
      </c>
      <c r="L343" s="48" t="s">
        <v>17</v>
      </c>
    </row>
    <row r="344" spans="1:14" ht="15" x14ac:dyDescent="0.25">
      <c r="A344" s="48" t="s">
        <v>108</v>
      </c>
      <c r="B344" s="52" t="s">
        <v>100</v>
      </c>
      <c r="C344" s="48" t="s">
        <v>17</v>
      </c>
      <c r="D344" s="48" t="s">
        <v>17</v>
      </c>
      <c r="E344" s="48" t="s">
        <v>17</v>
      </c>
      <c r="F344" s="48" t="s">
        <v>17</v>
      </c>
      <c r="G344" s="48" t="s">
        <v>17</v>
      </c>
      <c r="H344" s="48" t="s">
        <v>17</v>
      </c>
      <c r="I344" s="48" t="s">
        <v>17</v>
      </c>
      <c r="J344" s="48" t="s">
        <v>17</v>
      </c>
      <c r="K344" s="48" t="s">
        <v>17</v>
      </c>
      <c r="L344" s="48" t="s">
        <v>17</v>
      </c>
    </row>
    <row r="345" spans="1:14" ht="15" x14ac:dyDescent="0.25">
      <c r="A345" s="48" t="s">
        <v>108</v>
      </c>
      <c r="B345" s="52" t="s">
        <v>13</v>
      </c>
      <c r="C345" s="68">
        <f>'Child Mort Chart Data'!B31</f>
        <v>36.323224142115002</v>
      </c>
      <c r="D345" s="68">
        <f>'Child Mort Chart Data'!C31</f>
        <v>37.925240646532096</v>
      </c>
      <c r="E345" s="68">
        <f>'Child Mort Chart Data'!D31</f>
        <v>45.704552048593449</v>
      </c>
      <c r="F345" s="68">
        <f>'Child Mort Chart Data'!E31</f>
        <v>37.349877714312505</v>
      </c>
      <c r="G345" s="68">
        <f>'Child Mort Chart Data'!F31</f>
        <v>38.662527994970731</v>
      </c>
      <c r="H345" s="68">
        <f>'Child Mort Chart Data'!G31</f>
        <v>36.486896307715632</v>
      </c>
      <c r="I345" s="68">
        <f>'Child Mort Chart Data'!H31</f>
        <v>35.102532600291255</v>
      </c>
      <c r="J345" s="68">
        <f>'Child Mort Chart Data'!I31</f>
        <v>34.553483403232811</v>
      </c>
      <c r="K345" s="68">
        <f>'Child Mort Chart Data'!J31</f>
        <v>32.370110962836257</v>
      </c>
      <c r="L345" s="68">
        <f>'Child Mort Chart Data'!K31</f>
        <v>27.636199609598975</v>
      </c>
      <c r="M345" s="12"/>
    </row>
    <row r="346" spans="1:14" x14ac:dyDescent="0.15">
      <c r="A346" s="12"/>
      <c r="B346" s="12"/>
      <c r="C346" s="12"/>
      <c r="D346" s="12"/>
      <c r="E346" s="12"/>
      <c r="F346" s="12"/>
      <c r="G346" s="12"/>
      <c r="H346" s="12"/>
      <c r="I346" s="12"/>
      <c r="J346" s="12"/>
      <c r="K346" s="12"/>
      <c r="L346" s="12"/>
    </row>
    <row r="347" spans="1:14" ht="15" x14ac:dyDescent="0.25">
      <c r="A347" s="95" t="s">
        <v>109</v>
      </c>
      <c r="B347" s="96" t="s">
        <v>59</v>
      </c>
      <c r="C347" s="95" t="str">
        <f>'Social Worker Chart Data'!B2</f>
        <v>-</v>
      </c>
      <c r="D347" s="95" t="str">
        <f>'Social Worker Chart Data'!C2</f>
        <v>-</v>
      </c>
      <c r="E347" s="95" t="str">
        <f>'Social Worker Chart Data'!D2</f>
        <v>-</v>
      </c>
      <c r="F347" s="95" t="str">
        <f>'Social Worker Chart Data'!E2</f>
        <v>-</v>
      </c>
      <c r="G347" s="95" t="str">
        <f>'Social Worker Chart Data'!F2</f>
        <v>-</v>
      </c>
      <c r="H347" s="95" t="str">
        <f>'Social Worker Chart Data'!G2</f>
        <v>-</v>
      </c>
      <c r="I347" s="95" t="str">
        <f>'Social Worker Chart Data'!H2</f>
        <v>-</v>
      </c>
      <c r="J347" s="95" t="str">
        <f>'Social Worker Chart Data'!I2</f>
        <v>-</v>
      </c>
      <c r="K347" s="95" t="str">
        <f>'Social Worker Chart Data'!J2</f>
        <v>-</v>
      </c>
      <c r="L347" s="95" t="str">
        <f>'Social Worker Chart Data'!K2</f>
        <v>-</v>
      </c>
      <c r="N347" s="114">
        <f>MAX(C347:L376)</f>
        <v>0</v>
      </c>
    </row>
    <row r="348" spans="1:14" ht="15" x14ac:dyDescent="0.25">
      <c r="A348" s="95" t="s">
        <v>109</v>
      </c>
      <c r="B348" s="96" t="s">
        <v>60</v>
      </c>
      <c r="C348" s="95" t="str">
        <f>'Social Worker Chart Data'!B3</f>
        <v>-</v>
      </c>
      <c r="D348" s="95" t="str">
        <f>'Social Worker Chart Data'!C3</f>
        <v>-</v>
      </c>
      <c r="E348" s="95" t="str">
        <f>'Social Worker Chart Data'!D3</f>
        <v>-</v>
      </c>
      <c r="F348" s="95" t="str">
        <f>'Social Worker Chart Data'!E3</f>
        <v>-</v>
      </c>
      <c r="G348" s="95" t="str">
        <f>'Social Worker Chart Data'!F3</f>
        <v>-</v>
      </c>
      <c r="H348" s="95" t="str">
        <f>'Social Worker Chart Data'!G3</f>
        <v>-</v>
      </c>
      <c r="I348" s="95" t="str">
        <f>'Social Worker Chart Data'!H3</f>
        <v>-</v>
      </c>
      <c r="J348" s="95" t="str">
        <f>'Social Worker Chart Data'!I3</f>
        <v>-</v>
      </c>
      <c r="K348" s="95" t="str">
        <f>'Social Worker Chart Data'!J3</f>
        <v>-</v>
      </c>
      <c r="L348" s="95" t="str">
        <f>'Social Worker Chart Data'!K3</f>
        <v>-</v>
      </c>
    </row>
    <row r="349" spans="1:14" ht="15" x14ac:dyDescent="0.25">
      <c r="A349" s="95" t="s">
        <v>109</v>
      </c>
      <c r="B349" s="96" t="s">
        <v>61</v>
      </c>
      <c r="C349" s="95" t="str">
        <f>'Social Worker Chart Data'!B4</f>
        <v>-</v>
      </c>
      <c r="D349" s="95" t="str">
        <f>'Social Worker Chart Data'!C4</f>
        <v>-</v>
      </c>
      <c r="E349" s="95" t="str">
        <f>'Social Worker Chart Data'!D4</f>
        <v>-</v>
      </c>
      <c r="F349" s="95" t="str">
        <f>'Social Worker Chart Data'!E4</f>
        <v>-</v>
      </c>
      <c r="G349" s="95" t="str">
        <f>'Social Worker Chart Data'!F4</f>
        <v>-</v>
      </c>
      <c r="H349" s="95" t="str">
        <f>'Social Worker Chart Data'!G4</f>
        <v>-</v>
      </c>
      <c r="I349" s="95" t="str">
        <f>'Social Worker Chart Data'!H4</f>
        <v>-</v>
      </c>
      <c r="J349" s="95" t="str">
        <f>'Social Worker Chart Data'!I4</f>
        <v>-</v>
      </c>
      <c r="K349" s="95" t="str">
        <f>'Social Worker Chart Data'!J4</f>
        <v>-</v>
      </c>
      <c r="L349" s="95" t="str">
        <f>'Social Worker Chart Data'!K4</f>
        <v>-</v>
      </c>
    </row>
    <row r="350" spans="1:14" ht="15" x14ac:dyDescent="0.25">
      <c r="A350" s="95" t="s">
        <v>109</v>
      </c>
      <c r="B350" s="96" t="s">
        <v>62</v>
      </c>
      <c r="C350" s="95" t="str">
        <f>'Social Worker Chart Data'!B5</f>
        <v>-</v>
      </c>
      <c r="D350" s="95" t="str">
        <f>'Social Worker Chart Data'!C5</f>
        <v>-</v>
      </c>
      <c r="E350" s="95" t="str">
        <f>'Social Worker Chart Data'!D5</f>
        <v>-</v>
      </c>
      <c r="F350" s="95" t="str">
        <f>'Social Worker Chart Data'!E5</f>
        <v>-</v>
      </c>
      <c r="G350" s="95" t="str">
        <f>'Social Worker Chart Data'!F5</f>
        <v>-</v>
      </c>
      <c r="H350" s="95" t="str">
        <f>'Social Worker Chart Data'!G5</f>
        <v>-</v>
      </c>
      <c r="I350" s="95" t="str">
        <f>'Social Worker Chart Data'!H5</f>
        <v>-</v>
      </c>
      <c r="J350" s="95" t="str">
        <f>'Social Worker Chart Data'!I5</f>
        <v>-</v>
      </c>
      <c r="K350" s="95" t="str">
        <f>'Social Worker Chart Data'!J5</f>
        <v>-</v>
      </c>
      <c r="L350" s="95" t="str">
        <f>'Social Worker Chart Data'!K5</f>
        <v>-</v>
      </c>
    </row>
    <row r="351" spans="1:14" ht="15" x14ac:dyDescent="0.25">
      <c r="A351" s="95" t="s">
        <v>109</v>
      </c>
      <c r="B351" s="96" t="s">
        <v>63</v>
      </c>
      <c r="C351" s="95" t="str">
        <f>'Social Worker Chart Data'!B6</f>
        <v>-</v>
      </c>
      <c r="D351" s="95" t="str">
        <f>'Social Worker Chart Data'!C6</f>
        <v>-</v>
      </c>
      <c r="E351" s="95" t="str">
        <f>'Social Worker Chart Data'!D6</f>
        <v>-</v>
      </c>
      <c r="F351" s="95" t="str">
        <f>'Social Worker Chart Data'!E6</f>
        <v>-</v>
      </c>
      <c r="G351" s="95" t="str">
        <f>'Social Worker Chart Data'!F6</f>
        <v>-</v>
      </c>
      <c r="H351" s="95" t="str">
        <f>'Social Worker Chart Data'!G6</f>
        <v>-</v>
      </c>
      <c r="I351" s="95" t="str">
        <f>'Social Worker Chart Data'!H6</f>
        <v>-</v>
      </c>
      <c r="J351" s="95" t="str">
        <f>'Social Worker Chart Data'!I6</f>
        <v>-</v>
      </c>
      <c r="K351" s="95" t="str">
        <f>'Social Worker Chart Data'!J6</f>
        <v>-</v>
      </c>
      <c r="L351" s="95" t="str">
        <f>'Social Worker Chart Data'!K6</f>
        <v>-</v>
      </c>
    </row>
    <row r="352" spans="1:14" ht="15" x14ac:dyDescent="0.25">
      <c r="A352" s="95" t="s">
        <v>109</v>
      </c>
      <c r="B352" s="96" t="s">
        <v>64</v>
      </c>
      <c r="C352" s="95" t="str">
        <f>'Social Worker Chart Data'!B7</f>
        <v>-</v>
      </c>
      <c r="D352" s="95" t="str">
        <f>'Social Worker Chart Data'!C7</f>
        <v>-</v>
      </c>
      <c r="E352" s="95" t="str">
        <f>'Social Worker Chart Data'!D7</f>
        <v>-</v>
      </c>
      <c r="F352" s="95" t="str">
        <f>'Social Worker Chart Data'!E7</f>
        <v>-</v>
      </c>
      <c r="G352" s="95" t="str">
        <f>'Social Worker Chart Data'!F7</f>
        <v>-</v>
      </c>
      <c r="H352" s="95" t="str">
        <f>'Social Worker Chart Data'!G7</f>
        <v>-</v>
      </c>
      <c r="I352" s="95" t="str">
        <f>'Social Worker Chart Data'!H7</f>
        <v>-</v>
      </c>
      <c r="J352" s="95" t="str">
        <f>'Social Worker Chart Data'!I7</f>
        <v>-</v>
      </c>
      <c r="K352" s="95" t="str">
        <f>'Social Worker Chart Data'!J7</f>
        <v>-</v>
      </c>
      <c r="L352" s="95" t="str">
        <f>'Social Worker Chart Data'!K7</f>
        <v>-</v>
      </c>
    </row>
    <row r="353" spans="1:12" ht="15" x14ac:dyDescent="0.25">
      <c r="A353" s="95" t="s">
        <v>109</v>
      </c>
      <c r="B353" s="96" t="s">
        <v>91</v>
      </c>
      <c r="C353" s="95" t="str">
        <f>'Social Worker Chart Data'!B8</f>
        <v>-</v>
      </c>
      <c r="D353" s="95" t="str">
        <f>'Social Worker Chart Data'!C8</f>
        <v>-</v>
      </c>
      <c r="E353" s="95" t="str">
        <f>'Social Worker Chart Data'!D8</f>
        <v>-</v>
      </c>
      <c r="F353" s="95" t="str">
        <f>'Social Worker Chart Data'!E8</f>
        <v>-</v>
      </c>
      <c r="G353" s="95" t="str">
        <f>'Social Worker Chart Data'!F8</f>
        <v>-</v>
      </c>
      <c r="H353" s="95" t="str">
        <f>'Social Worker Chart Data'!G8</f>
        <v>-</v>
      </c>
      <c r="I353" s="95" t="str">
        <f>'Social Worker Chart Data'!H8</f>
        <v>-</v>
      </c>
      <c r="J353" s="95" t="str">
        <f>'Social Worker Chart Data'!I8</f>
        <v>-</v>
      </c>
      <c r="K353" s="95" t="str">
        <f>'Social Worker Chart Data'!J8</f>
        <v>-</v>
      </c>
      <c r="L353" s="95" t="str">
        <f>'Social Worker Chart Data'!K8</f>
        <v>-</v>
      </c>
    </row>
    <row r="354" spans="1:12" ht="15" x14ac:dyDescent="0.25">
      <c r="A354" s="95" t="s">
        <v>109</v>
      </c>
      <c r="B354" s="96" t="s">
        <v>66</v>
      </c>
      <c r="C354" s="95" t="str">
        <f>'Social Worker Chart Data'!B9</f>
        <v>-</v>
      </c>
      <c r="D354" s="95" t="str">
        <f>'Social Worker Chart Data'!C9</f>
        <v>-</v>
      </c>
      <c r="E354" s="95" t="str">
        <f>'Social Worker Chart Data'!D9</f>
        <v>-</v>
      </c>
      <c r="F354" s="95" t="str">
        <f>'Social Worker Chart Data'!E9</f>
        <v>-</v>
      </c>
      <c r="G354" s="95" t="str">
        <f>'Social Worker Chart Data'!F9</f>
        <v>-</v>
      </c>
      <c r="H354" s="95" t="str">
        <f>'Social Worker Chart Data'!G9</f>
        <v>-</v>
      </c>
      <c r="I354" s="95" t="str">
        <f>'Social Worker Chart Data'!H9</f>
        <v>-</v>
      </c>
      <c r="J354" s="95" t="str">
        <f>'Social Worker Chart Data'!I9</f>
        <v>-</v>
      </c>
      <c r="K354" s="95" t="str">
        <f>'Social Worker Chart Data'!J9</f>
        <v>-</v>
      </c>
      <c r="L354" s="95" t="str">
        <f>'Social Worker Chart Data'!K9</f>
        <v>-</v>
      </c>
    </row>
    <row r="355" spans="1:12" ht="15" x14ac:dyDescent="0.25">
      <c r="A355" s="95" t="s">
        <v>109</v>
      </c>
      <c r="B355" s="96" t="s">
        <v>67</v>
      </c>
      <c r="C355" s="95" t="str">
        <f>'Social Worker Chart Data'!B10</f>
        <v>-</v>
      </c>
      <c r="D355" s="95" t="str">
        <f>'Social Worker Chart Data'!C10</f>
        <v>-</v>
      </c>
      <c r="E355" s="95" t="str">
        <f>'Social Worker Chart Data'!D10</f>
        <v>-</v>
      </c>
      <c r="F355" s="95" t="str">
        <f>'Social Worker Chart Data'!E10</f>
        <v>-</v>
      </c>
      <c r="G355" s="95" t="str">
        <f>'Social Worker Chart Data'!F10</f>
        <v>-</v>
      </c>
      <c r="H355" s="95" t="str">
        <f>'Social Worker Chart Data'!G10</f>
        <v>-</v>
      </c>
      <c r="I355" s="95" t="str">
        <f>'Social Worker Chart Data'!H10</f>
        <v>-</v>
      </c>
      <c r="J355" s="95" t="str">
        <f>'Social Worker Chart Data'!I10</f>
        <v>-</v>
      </c>
      <c r="K355" s="95" t="str">
        <f>'Social Worker Chart Data'!J10</f>
        <v>-</v>
      </c>
      <c r="L355" s="95" t="str">
        <f>'Social Worker Chart Data'!K10</f>
        <v>-</v>
      </c>
    </row>
    <row r="356" spans="1:12" ht="15" x14ac:dyDescent="0.25">
      <c r="A356" s="95" t="s">
        <v>109</v>
      </c>
      <c r="B356" s="96" t="s">
        <v>68</v>
      </c>
      <c r="C356" s="95" t="str">
        <f>'Social Worker Chart Data'!B11</f>
        <v>-</v>
      </c>
      <c r="D356" s="95" t="str">
        <f>'Social Worker Chart Data'!C11</f>
        <v>-</v>
      </c>
      <c r="E356" s="95" t="str">
        <f>'Social Worker Chart Data'!D11</f>
        <v>-</v>
      </c>
      <c r="F356" s="95" t="str">
        <f>'Social Worker Chart Data'!E11</f>
        <v>-</v>
      </c>
      <c r="G356" s="95" t="str">
        <f>'Social Worker Chart Data'!F11</f>
        <v>-</v>
      </c>
      <c r="H356" s="95" t="str">
        <f>'Social Worker Chart Data'!G11</f>
        <v>-</v>
      </c>
      <c r="I356" s="95" t="str">
        <f>'Social Worker Chart Data'!H11</f>
        <v>-</v>
      </c>
      <c r="J356" s="95" t="str">
        <f>'Social Worker Chart Data'!I11</f>
        <v>-</v>
      </c>
      <c r="K356" s="95" t="str">
        <f>'Social Worker Chart Data'!J11</f>
        <v>-</v>
      </c>
      <c r="L356" s="95" t="str">
        <f>'Social Worker Chart Data'!K11</f>
        <v>-</v>
      </c>
    </row>
    <row r="357" spans="1:12" ht="15" x14ac:dyDescent="0.25">
      <c r="A357" s="95" t="s">
        <v>109</v>
      </c>
      <c r="B357" s="96" t="s">
        <v>69</v>
      </c>
      <c r="C357" s="95" t="str">
        <f>'Social Worker Chart Data'!B12</f>
        <v>-</v>
      </c>
      <c r="D357" s="95" t="str">
        <f>'Social Worker Chart Data'!C12</f>
        <v>-</v>
      </c>
      <c r="E357" s="95" t="str">
        <f>'Social Worker Chart Data'!D12</f>
        <v>-</v>
      </c>
      <c r="F357" s="95" t="str">
        <f>'Social Worker Chart Data'!E12</f>
        <v>-</v>
      </c>
      <c r="G357" s="95" t="str">
        <f>'Social Worker Chart Data'!F12</f>
        <v>-</v>
      </c>
      <c r="H357" s="95" t="str">
        <f>'Social Worker Chart Data'!G12</f>
        <v>-</v>
      </c>
      <c r="I357" s="95" t="str">
        <f>'Social Worker Chart Data'!H12</f>
        <v>-</v>
      </c>
      <c r="J357" s="95" t="str">
        <f>'Social Worker Chart Data'!I12</f>
        <v>-</v>
      </c>
      <c r="K357" s="95" t="str">
        <f>'Social Worker Chart Data'!J12</f>
        <v>-</v>
      </c>
      <c r="L357" s="95" t="str">
        <f>'Social Worker Chart Data'!K12</f>
        <v>-</v>
      </c>
    </row>
    <row r="358" spans="1:12" ht="15" x14ac:dyDescent="0.25">
      <c r="A358" s="95" t="s">
        <v>109</v>
      </c>
      <c r="B358" s="96" t="s">
        <v>92</v>
      </c>
      <c r="C358" s="95" t="str">
        <f>'Social Worker Chart Data'!B13</f>
        <v>-</v>
      </c>
      <c r="D358" s="95" t="str">
        <f>'Social Worker Chart Data'!C13</f>
        <v>-</v>
      </c>
      <c r="E358" s="95" t="str">
        <f>'Social Worker Chart Data'!D13</f>
        <v>-</v>
      </c>
      <c r="F358" s="95" t="str">
        <f>'Social Worker Chart Data'!E13</f>
        <v>-</v>
      </c>
      <c r="G358" s="95" t="str">
        <f>'Social Worker Chart Data'!F13</f>
        <v>-</v>
      </c>
      <c r="H358" s="95" t="str">
        <f>'Social Worker Chart Data'!G13</f>
        <v>-</v>
      </c>
      <c r="I358" s="95" t="str">
        <f>'Social Worker Chart Data'!H13</f>
        <v>-</v>
      </c>
      <c r="J358" s="95" t="str">
        <f>'Social Worker Chart Data'!I13</f>
        <v>-</v>
      </c>
      <c r="K358" s="95" t="str">
        <f>'Social Worker Chart Data'!J13</f>
        <v>-</v>
      </c>
      <c r="L358" s="95" t="str">
        <f>'Social Worker Chart Data'!K13</f>
        <v>-</v>
      </c>
    </row>
    <row r="359" spans="1:12" ht="15" x14ac:dyDescent="0.25">
      <c r="A359" s="95" t="s">
        <v>109</v>
      </c>
      <c r="B359" s="96" t="s">
        <v>71</v>
      </c>
      <c r="C359" s="95" t="str">
        <f>'Social Worker Chart Data'!B14</f>
        <v>-</v>
      </c>
      <c r="D359" s="95" t="str">
        <f>'Social Worker Chart Data'!C14</f>
        <v>-</v>
      </c>
      <c r="E359" s="95" t="str">
        <f>'Social Worker Chart Data'!D14</f>
        <v>-</v>
      </c>
      <c r="F359" s="95" t="str">
        <f>'Social Worker Chart Data'!E14</f>
        <v>-</v>
      </c>
      <c r="G359" s="95" t="str">
        <f>'Social Worker Chart Data'!F14</f>
        <v>-</v>
      </c>
      <c r="H359" s="95" t="str">
        <f>'Social Worker Chart Data'!G14</f>
        <v>-</v>
      </c>
      <c r="I359" s="95" t="str">
        <f>'Social Worker Chart Data'!H14</f>
        <v>-</v>
      </c>
      <c r="J359" s="95" t="str">
        <f>'Social Worker Chart Data'!I14</f>
        <v>-</v>
      </c>
      <c r="K359" s="95" t="str">
        <f>'Social Worker Chart Data'!J14</f>
        <v>-</v>
      </c>
      <c r="L359" s="95" t="str">
        <f>'Social Worker Chart Data'!K14</f>
        <v>-</v>
      </c>
    </row>
    <row r="360" spans="1:12" ht="15" x14ac:dyDescent="0.25">
      <c r="A360" s="95" t="s">
        <v>109</v>
      </c>
      <c r="B360" s="96" t="s">
        <v>72</v>
      </c>
      <c r="C360" s="95" t="str">
        <f>'Social Worker Chart Data'!B15</f>
        <v>-</v>
      </c>
      <c r="D360" s="95" t="str">
        <f>'Social Worker Chart Data'!C15</f>
        <v>-</v>
      </c>
      <c r="E360" s="95" t="str">
        <f>'Social Worker Chart Data'!D15</f>
        <v>-</v>
      </c>
      <c r="F360" s="95" t="str">
        <f>'Social Worker Chart Data'!E15</f>
        <v>-</v>
      </c>
      <c r="G360" s="95" t="str">
        <f>'Social Worker Chart Data'!F15</f>
        <v>-</v>
      </c>
      <c r="H360" s="95" t="str">
        <f>'Social Worker Chart Data'!G15</f>
        <v>-</v>
      </c>
      <c r="I360" s="95" t="str">
        <f>'Social Worker Chart Data'!H15</f>
        <v>-</v>
      </c>
      <c r="J360" s="95" t="str">
        <f>'Social Worker Chart Data'!I15</f>
        <v>-</v>
      </c>
      <c r="K360" s="95" t="str">
        <f>'Social Worker Chart Data'!J15</f>
        <v>-</v>
      </c>
      <c r="L360" s="95" t="str">
        <f>'Social Worker Chart Data'!K15</f>
        <v>-</v>
      </c>
    </row>
    <row r="361" spans="1:12" ht="15" x14ac:dyDescent="0.25">
      <c r="A361" s="95" t="s">
        <v>109</v>
      </c>
      <c r="B361" s="96" t="s">
        <v>73</v>
      </c>
      <c r="C361" s="95" t="str">
        <f>'Social Worker Chart Data'!B16</f>
        <v>-</v>
      </c>
      <c r="D361" s="95" t="str">
        <f>'Social Worker Chart Data'!C16</f>
        <v>-</v>
      </c>
      <c r="E361" s="95" t="str">
        <f>'Social Worker Chart Data'!D16</f>
        <v>-</v>
      </c>
      <c r="F361" s="95" t="str">
        <f>'Social Worker Chart Data'!E16</f>
        <v>-</v>
      </c>
      <c r="G361" s="95" t="str">
        <f>'Social Worker Chart Data'!F16</f>
        <v>-</v>
      </c>
      <c r="H361" s="95" t="str">
        <f>'Social Worker Chart Data'!G16</f>
        <v>-</v>
      </c>
      <c r="I361" s="95" t="str">
        <f>'Social Worker Chart Data'!H16</f>
        <v>-</v>
      </c>
      <c r="J361" s="95" t="str">
        <f>'Social Worker Chart Data'!I16</f>
        <v>-</v>
      </c>
      <c r="K361" s="95" t="str">
        <f>'Social Worker Chart Data'!J16</f>
        <v>-</v>
      </c>
      <c r="L361" s="95" t="str">
        <f>'Social Worker Chart Data'!K16</f>
        <v>-</v>
      </c>
    </row>
    <row r="362" spans="1:12" ht="15" x14ac:dyDescent="0.25">
      <c r="A362" s="95" t="s">
        <v>109</v>
      </c>
      <c r="B362" s="96" t="s">
        <v>74</v>
      </c>
      <c r="C362" s="95" t="str">
        <f>'Social Worker Chart Data'!B17</f>
        <v>-</v>
      </c>
      <c r="D362" s="95" t="str">
        <f>'Social Worker Chart Data'!C17</f>
        <v>-</v>
      </c>
      <c r="E362" s="95" t="str">
        <f>'Social Worker Chart Data'!D17</f>
        <v>-</v>
      </c>
      <c r="F362" s="95" t="str">
        <f>'Social Worker Chart Data'!E17</f>
        <v>-</v>
      </c>
      <c r="G362" s="95" t="str">
        <f>'Social Worker Chart Data'!F17</f>
        <v>-</v>
      </c>
      <c r="H362" s="95" t="str">
        <f>'Social Worker Chart Data'!G17</f>
        <v>-</v>
      </c>
      <c r="I362" s="95" t="str">
        <f>'Social Worker Chart Data'!H17</f>
        <v>-</v>
      </c>
      <c r="J362" s="95" t="str">
        <f>'Social Worker Chart Data'!I17</f>
        <v>-</v>
      </c>
      <c r="K362" s="95" t="str">
        <f>'Social Worker Chart Data'!J17</f>
        <v>-</v>
      </c>
      <c r="L362" s="95" t="str">
        <f>'Social Worker Chart Data'!K17</f>
        <v>-</v>
      </c>
    </row>
    <row r="363" spans="1:12" ht="15" x14ac:dyDescent="0.25">
      <c r="A363" s="95" t="s">
        <v>109</v>
      </c>
      <c r="B363" s="96" t="s">
        <v>93</v>
      </c>
      <c r="C363" s="95" t="str">
        <f>'Social Worker Chart Data'!B18</f>
        <v>-</v>
      </c>
      <c r="D363" s="95" t="str">
        <f>'Social Worker Chart Data'!C18</f>
        <v>-</v>
      </c>
      <c r="E363" s="95" t="str">
        <f>'Social Worker Chart Data'!D18</f>
        <v>-</v>
      </c>
      <c r="F363" s="95" t="str">
        <f>'Social Worker Chart Data'!E18</f>
        <v>-</v>
      </c>
      <c r="G363" s="95" t="str">
        <f>'Social Worker Chart Data'!F18</f>
        <v>-</v>
      </c>
      <c r="H363" s="95" t="str">
        <f>'Social Worker Chart Data'!G18</f>
        <v>-</v>
      </c>
      <c r="I363" s="95" t="str">
        <f>'Social Worker Chart Data'!H18</f>
        <v>-</v>
      </c>
      <c r="J363" s="95" t="str">
        <f>'Social Worker Chart Data'!I18</f>
        <v>-</v>
      </c>
      <c r="K363" s="95" t="str">
        <f>'Social Worker Chart Data'!J18</f>
        <v>-</v>
      </c>
      <c r="L363" s="95" t="str">
        <f>'Social Worker Chart Data'!K18</f>
        <v>-</v>
      </c>
    </row>
    <row r="364" spans="1:12" ht="15" x14ac:dyDescent="0.25">
      <c r="A364" s="95" t="s">
        <v>109</v>
      </c>
      <c r="B364" s="96" t="s">
        <v>14</v>
      </c>
      <c r="C364" s="95" t="str">
        <f>'Social Worker Chart Data'!B19</f>
        <v>-</v>
      </c>
      <c r="D364" s="95" t="str">
        <f>'Social Worker Chart Data'!C19</f>
        <v>-</v>
      </c>
      <c r="E364" s="95" t="str">
        <f>'Social Worker Chart Data'!D19</f>
        <v>-</v>
      </c>
      <c r="F364" s="95" t="str">
        <f>'Social Worker Chart Data'!E19</f>
        <v>-</v>
      </c>
      <c r="G364" s="95" t="str">
        <f>'Social Worker Chart Data'!F19</f>
        <v>-</v>
      </c>
      <c r="H364" s="95" t="str">
        <f>'Social Worker Chart Data'!G19</f>
        <v>-</v>
      </c>
      <c r="I364" s="95" t="str">
        <f>'Social Worker Chart Data'!H19</f>
        <v>-</v>
      </c>
      <c r="J364" s="95" t="str">
        <f>'Social Worker Chart Data'!I19</f>
        <v>-</v>
      </c>
      <c r="K364" s="95" t="str">
        <f>'Social Worker Chart Data'!J19</f>
        <v>-</v>
      </c>
      <c r="L364" s="95" t="str">
        <f>'Social Worker Chart Data'!K19</f>
        <v>-</v>
      </c>
    </row>
    <row r="365" spans="1:12" ht="15" x14ac:dyDescent="0.25">
      <c r="A365" s="95" t="s">
        <v>109</v>
      </c>
      <c r="B365" s="96" t="s">
        <v>76</v>
      </c>
      <c r="C365" s="95" t="str">
        <f>'Social Worker Chart Data'!B20</f>
        <v>-</v>
      </c>
      <c r="D365" s="95" t="str">
        <f>'Social Worker Chart Data'!C20</f>
        <v>-</v>
      </c>
      <c r="E365" s="95" t="str">
        <f>'Social Worker Chart Data'!D20</f>
        <v>-</v>
      </c>
      <c r="F365" s="95" t="str">
        <f>'Social Worker Chart Data'!E20</f>
        <v>-</v>
      </c>
      <c r="G365" s="95" t="str">
        <f>'Social Worker Chart Data'!F20</f>
        <v>-</v>
      </c>
      <c r="H365" s="95" t="str">
        <f>'Social Worker Chart Data'!G20</f>
        <v>-</v>
      </c>
      <c r="I365" s="95" t="str">
        <f>'Social Worker Chart Data'!H20</f>
        <v>-</v>
      </c>
      <c r="J365" s="95" t="str">
        <f>'Social Worker Chart Data'!I20</f>
        <v>-</v>
      </c>
      <c r="K365" s="95" t="str">
        <f>'Social Worker Chart Data'!J20</f>
        <v>-</v>
      </c>
      <c r="L365" s="95" t="str">
        <f>'Social Worker Chart Data'!K20</f>
        <v>-</v>
      </c>
    </row>
    <row r="366" spans="1:12" ht="15" x14ac:dyDescent="0.25">
      <c r="A366" s="95" t="s">
        <v>109</v>
      </c>
      <c r="B366" s="96" t="s">
        <v>77</v>
      </c>
      <c r="C366" s="95" t="str">
        <f>'Social Worker Chart Data'!B21</f>
        <v>-</v>
      </c>
      <c r="D366" s="95" t="str">
        <f>'Social Worker Chart Data'!C21</f>
        <v>-</v>
      </c>
      <c r="E366" s="95" t="str">
        <f>'Social Worker Chart Data'!D21</f>
        <v>-</v>
      </c>
      <c r="F366" s="95" t="str">
        <f>'Social Worker Chart Data'!E21</f>
        <v>-</v>
      </c>
      <c r="G366" s="95" t="str">
        <f>'Social Worker Chart Data'!F21</f>
        <v>-</v>
      </c>
      <c r="H366" s="95" t="str">
        <f>'Social Worker Chart Data'!G21</f>
        <v>-</v>
      </c>
      <c r="I366" s="95" t="str">
        <f>'Social Worker Chart Data'!H21</f>
        <v>-</v>
      </c>
      <c r="J366" s="95" t="str">
        <f>'Social Worker Chart Data'!I21</f>
        <v>-</v>
      </c>
      <c r="K366" s="95" t="str">
        <f>'Social Worker Chart Data'!J21</f>
        <v>-</v>
      </c>
      <c r="L366" s="95" t="str">
        <f>'Social Worker Chart Data'!K21</f>
        <v>-</v>
      </c>
    </row>
    <row r="367" spans="1:12" ht="15" x14ac:dyDescent="0.25">
      <c r="A367" s="95" t="s">
        <v>109</v>
      </c>
      <c r="B367" s="96" t="s">
        <v>15</v>
      </c>
      <c r="C367" s="95" t="str">
        <f>'Social Worker Chart Data'!B22</f>
        <v>-</v>
      </c>
      <c r="D367" s="95" t="str">
        <f>'Social Worker Chart Data'!C22</f>
        <v>-</v>
      </c>
      <c r="E367" s="95" t="str">
        <f>'Social Worker Chart Data'!D22</f>
        <v>-</v>
      </c>
      <c r="F367" s="95" t="str">
        <f>'Social Worker Chart Data'!E22</f>
        <v>-</v>
      </c>
      <c r="G367" s="95" t="str">
        <f>'Social Worker Chart Data'!F22</f>
        <v>-</v>
      </c>
      <c r="H367" s="95" t="str">
        <f>'Social Worker Chart Data'!G22</f>
        <v>-</v>
      </c>
      <c r="I367" s="95" t="str">
        <f>'Social Worker Chart Data'!H22</f>
        <v>-</v>
      </c>
      <c r="J367" s="95" t="str">
        <f>'Social Worker Chart Data'!I22</f>
        <v>-</v>
      </c>
      <c r="K367" s="95" t="str">
        <f>'Social Worker Chart Data'!J22</f>
        <v>-</v>
      </c>
      <c r="L367" s="95" t="str">
        <f>'Social Worker Chart Data'!K22</f>
        <v>-</v>
      </c>
    </row>
    <row r="368" spans="1:12" ht="15" x14ac:dyDescent="0.25">
      <c r="A368" s="95" t="s">
        <v>109</v>
      </c>
      <c r="B368" s="96" t="s">
        <v>78</v>
      </c>
      <c r="C368" s="95" t="str">
        <f>'Social Worker Chart Data'!B23</f>
        <v>-</v>
      </c>
      <c r="D368" s="95" t="str">
        <f>'Social Worker Chart Data'!C23</f>
        <v>-</v>
      </c>
      <c r="E368" s="95" t="str">
        <f>'Social Worker Chart Data'!D23</f>
        <v>-</v>
      </c>
      <c r="F368" s="95" t="str">
        <f>'Social Worker Chart Data'!E23</f>
        <v>-</v>
      </c>
      <c r="G368" s="95" t="str">
        <f>'Social Worker Chart Data'!F23</f>
        <v>-</v>
      </c>
      <c r="H368" s="95" t="str">
        <f>'Social Worker Chart Data'!G23</f>
        <v>-</v>
      </c>
      <c r="I368" s="95" t="str">
        <f>'Social Worker Chart Data'!H23</f>
        <v>-</v>
      </c>
      <c r="J368" s="95" t="str">
        <f>'Social Worker Chart Data'!I23</f>
        <v>-</v>
      </c>
      <c r="K368" s="95" t="str">
        <f>'Social Worker Chart Data'!J23</f>
        <v>-</v>
      </c>
      <c r="L368" s="95" t="str">
        <f>'Social Worker Chart Data'!K23</f>
        <v>-</v>
      </c>
    </row>
    <row r="369" spans="1:12" ht="15" x14ac:dyDescent="0.25">
      <c r="A369" s="95" t="s">
        <v>109</v>
      </c>
      <c r="B369" s="96" t="s">
        <v>94</v>
      </c>
      <c r="C369" s="95" t="str">
        <f>'Social Worker Chart Data'!B24</f>
        <v>-</v>
      </c>
      <c r="D369" s="95" t="str">
        <f>'Social Worker Chart Data'!C24</f>
        <v>-</v>
      </c>
      <c r="E369" s="95" t="str">
        <f>'Social Worker Chart Data'!D24</f>
        <v>-</v>
      </c>
      <c r="F369" s="95" t="str">
        <f>'Social Worker Chart Data'!E24</f>
        <v>-</v>
      </c>
      <c r="G369" s="95" t="str">
        <f>'Social Worker Chart Data'!F24</f>
        <v>-</v>
      </c>
      <c r="H369" s="95" t="str">
        <f>'Social Worker Chart Data'!G24</f>
        <v>-</v>
      </c>
      <c r="I369" s="95" t="str">
        <f>'Social Worker Chart Data'!H24</f>
        <v>-</v>
      </c>
      <c r="J369" s="95" t="str">
        <f>'Social Worker Chart Data'!I24</f>
        <v>-</v>
      </c>
      <c r="K369" s="95" t="str">
        <f>'Social Worker Chart Data'!J24</f>
        <v>-</v>
      </c>
      <c r="L369" s="95" t="str">
        <f>'Social Worker Chart Data'!K24</f>
        <v>-</v>
      </c>
    </row>
    <row r="370" spans="1:12" ht="15" x14ac:dyDescent="0.25">
      <c r="A370" s="95" t="s">
        <v>109</v>
      </c>
      <c r="B370" s="96" t="s">
        <v>95</v>
      </c>
      <c r="C370" s="95" t="str">
        <f>'Social Worker Chart Data'!B25</f>
        <v>-</v>
      </c>
      <c r="D370" s="95" t="str">
        <f>'Social Worker Chart Data'!C25</f>
        <v>-</v>
      </c>
      <c r="E370" s="95" t="str">
        <f>'Social Worker Chart Data'!D25</f>
        <v>-</v>
      </c>
      <c r="F370" s="95" t="str">
        <f>'Social Worker Chart Data'!E25</f>
        <v>-</v>
      </c>
      <c r="G370" s="95" t="str">
        <f>'Social Worker Chart Data'!F25</f>
        <v>-</v>
      </c>
      <c r="H370" s="95" t="str">
        <f>'Social Worker Chart Data'!G25</f>
        <v>-</v>
      </c>
      <c r="I370" s="95" t="str">
        <f>'Social Worker Chart Data'!H25</f>
        <v>-</v>
      </c>
      <c r="J370" s="95" t="str">
        <f>'Social Worker Chart Data'!I25</f>
        <v>-</v>
      </c>
      <c r="K370" s="95" t="str">
        <f>'Social Worker Chart Data'!J25</f>
        <v>-</v>
      </c>
      <c r="L370" s="95" t="str">
        <f>'Social Worker Chart Data'!K25</f>
        <v>-</v>
      </c>
    </row>
    <row r="371" spans="1:12" ht="15" x14ac:dyDescent="0.25">
      <c r="A371" s="95" t="s">
        <v>109</v>
      </c>
      <c r="B371" s="96" t="s">
        <v>96</v>
      </c>
      <c r="C371" s="95" t="str">
        <f>'Social Worker Chart Data'!B26</f>
        <v>-</v>
      </c>
      <c r="D371" s="95" t="str">
        <f>'Social Worker Chart Data'!C26</f>
        <v>-</v>
      </c>
      <c r="E371" s="95" t="str">
        <f>'Social Worker Chart Data'!D26</f>
        <v>-</v>
      </c>
      <c r="F371" s="95" t="str">
        <f>'Social Worker Chart Data'!E26</f>
        <v>-</v>
      </c>
      <c r="G371" s="95" t="str">
        <f>'Social Worker Chart Data'!F26</f>
        <v>-</v>
      </c>
      <c r="H371" s="95" t="str">
        <f>'Social Worker Chart Data'!G26</f>
        <v>-</v>
      </c>
      <c r="I371" s="95" t="str">
        <f>'Social Worker Chart Data'!H26</f>
        <v>-</v>
      </c>
      <c r="J371" s="95" t="str">
        <f>'Social Worker Chart Data'!I26</f>
        <v>-</v>
      </c>
      <c r="K371" s="95" t="str">
        <f>'Social Worker Chart Data'!J26</f>
        <v>-</v>
      </c>
      <c r="L371" s="95" t="str">
        <f>'Social Worker Chart Data'!K26</f>
        <v>-</v>
      </c>
    </row>
    <row r="372" spans="1:12" ht="15" x14ac:dyDescent="0.25">
      <c r="A372" s="95" t="s">
        <v>109</v>
      </c>
      <c r="B372" s="96" t="s">
        <v>97</v>
      </c>
      <c r="C372" s="95" t="str">
        <f>'Social Worker Chart Data'!B27</f>
        <v>-</v>
      </c>
      <c r="D372" s="95" t="str">
        <f>'Social Worker Chart Data'!C27</f>
        <v>-</v>
      </c>
      <c r="E372" s="95" t="str">
        <f>'Social Worker Chart Data'!D27</f>
        <v>-</v>
      </c>
      <c r="F372" s="95" t="str">
        <f>'Social Worker Chart Data'!E27</f>
        <v>-</v>
      </c>
      <c r="G372" s="95" t="str">
        <f>'Social Worker Chart Data'!F27</f>
        <v>-</v>
      </c>
      <c r="H372" s="95" t="str">
        <f>'Social Worker Chart Data'!G27</f>
        <v>-</v>
      </c>
      <c r="I372" s="95" t="str">
        <f>'Social Worker Chart Data'!H27</f>
        <v>-</v>
      </c>
      <c r="J372" s="95" t="str">
        <f>'Social Worker Chart Data'!I27</f>
        <v>-</v>
      </c>
      <c r="K372" s="95" t="str">
        <f>'Social Worker Chart Data'!J27</f>
        <v>-</v>
      </c>
      <c r="L372" s="95" t="str">
        <f>'Social Worker Chart Data'!K27</f>
        <v>-</v>
      </c>
    </row>
    <row r="373" spans="1:12" ht="15" x14ac:dyDescent="0.25">
      <c r="A373" s="95" t="s">
        <v>109</v>
      </c>
      <c r="B373" s="96" t="s">
        <v>98</v>
      </c>
      <c r="C373" s="95" t="str">
        <f>'Social Worker Chart Data'!B28</f>
        <v>-</v>
      </c>
      <c r="D373" s="95" t="str">
        <f>'Social Worker Chart Data'!C28</f>
        <v>-</v>
      </c>
      <c r="E373" s="95" t="str">
        <f>'Social Worker Chart Data'!D28</f>
        <v>-</v>
      </c>
      <c r="F373" s="95" t="str">
        <f>'Social Worker Chart Data'!E28</f>
        <v>-</v>
      </c>
      <c r="G373" s="95" t="str">
        <f>'Social Worker Chart Data'!F28</f>
        <v>-</v>
      </c>
      <c r="H373" s="95" t="str">
        <f>'Social Worker Chart Data'!G28</f>
        <v>-</v>
      </c>
      <c r="I373" s="95" t="str">
        <f>'Social Worker Chart Data'!H28</f>
        <v>-</v>
      </c>
      <c r="J373" s="95" t="str">
        <f>'Social Worker Chart Data'!I28</f>
        <v>-</v>
      </c>
      <c r="K373" s="95" t="str">
        <f>'Social Worker Chart Data'!J28</f>
        <v>-</v>
      </c>
      <c r="L373" s="95" t="str">
        <f>'Social Worker Chart Data'!K28</f>
        <v>-</v>
      </c>
    </row>
    <row r="374" spans="1:12" ht="15" x14ac:dyDescent="0.25">
      <c r="A374" s="95" t="s">
        <v>109</v>
      </c>
      <c r="B374" s="96" t="s">
        <v>99</v>
      </c>
      <c r="C374" s="95" t="str">
        <f>'Social Worker Chart Data'!B29</f>
        <v>-</v>
      </c>
      <c r="D374" s="95" t="str">
        <f>'Social Worker Chart Data'!C29</f>
        <v>-</v>
      </c>
      <c r="E374" s="95" t="str">
        <f>'Social Worker Chart Data'!D29</f>
        <v>-</v>
      </c>
      <c r="F374" s="95" t="str">
        <f>'Social Worker Chart Data'!E29</f>
        <v>-</v>
      </c>
      <c r="G374" s="95" t="str">
        <f>'Social Worker Chart Data'!F29</f>
        <v>-</v>
      </c>
      <c r="H374" s="95" t="str">
        <f>'Social Worker Chart Data'!G29</f>
        <v>-</v>
      </c>
      <c r="I374" s="95" t="str">
        <f>'Social Worker Chart Data'!H29</f>
        <v>-</v>
      </c>
      <c r="J374" s="95" t="str">
        <f>'Social Worker Chart Data'!I29</f>
        <v>-</v>
      </c>
      <c r="K374" s="95" t="str">
        <f>'Social Worker Chart Data'!J29</f>
        <v>-</v>
      </c>
      <c r="L374" s="95" t="str">
        <f>'Social Worker Chart Data'!K29</f>
        <v>-</v>
      </c>
    </row>
    <row r="375" spans="1:12" ht="15" x14ac:dyDescent="0.25">
      <c r="A375" s="95" t="s">
        <v>109</v>
      </c>
      <c r="B375" s="96" t="s">
        <v>100</v>
      </c>
      <c r="C375" s="95" t="str">
        <f>'Social Worker Chart Data'!B30</f>
        <v>-</v>
      </c>
      <c r="D375" s="95" t="str">
        <f>'Social Worker Chart Data'!C30</f>
        <v>-</v>
      </c>
      <c r="E375" s="95" t="str">
        <f>'Social Worker Chart Data'!D30</f>
        <v>-</v>
      </c>
      <c r="F375" s="95" t="str">
        <f>'Social Worker Chart Data'!E30</f>
        <v>-</v>
      </c>
      <c r="G375" s="95" t="str">
        <f>'Social Worker Chart Data'!F30</f>
        <v>-</v>
      </c>
      <c r="H375" s="95" t="str">
        <f>'Social Worker Chart Data'!G30</f>
        <v>-</v>
      </c>
      <c r="I375" s="95" t="str">
        <f>'Social Worker Chart Data'!H30</f>
        <v>-</v>
      </c>
      <c r="J375" s="95" t="str">
        <f>'Social Worker Chart Data'!I30</f>
        <v>-</v>
      </c>
      <c r="K375" s="95" t="str">
        <f>'Social Worker Chart Data'!J30</f>
        <v>-</v>
      </c>
      <c r="L375" s="95" t="str">
        <f>'Social Worker Chart Data'!K30</f>
        <v>-</v>
      </c>
    </row>
    <row r="376" spans="1:12" ht="15" x14ac:dyDescent="0.25">
      <c r="A376" s="95" t="s">
        <v>109</v>
      </c>
      <c r="B376" s="96" t="s">
        <v>13</v>
      </c>
      <c r="C376" s="95" t="str">
        <f>'Social Worker Chart Data'!B31</f>
        <v>-</v>
      </c>
      <c r="D376" s="95" t="str">
        <f>'Social Worker Chart Data'!C31</f>
        <v>-</v>
      </c>
      <c r="E376" s="95" t="str">
        <f>'Social Worker Chart Data'!D31</f>
        <v>-</v>
      </c>
      <c r="F376" s="95" t="str">
        <f>'Social Worker Chart Data'!E31</f>
        <v>-</v>
      </c>
      <c r="G376" s="95" t="str">
        <f>'Social Worker Chart Data'!F31</f>
        <v>-</v>
      </c>
      <c r="H376" s="95" t="str">
        <f>'Social Worker Chart Data'!G31</f>
        <v>-</v>
      </c>
      <c r="I376" s="95" t="str">
        <f>'Social Worker Chart Data'!H31</f>
        <v>-</v>
      </c>
      <c r="J376" s="95" t="str">
        <f>'Social Worker Chart Data'!I31</f>
        <v>-</v>
      </c>
      <c r="K376" s="95" t="str">
        <f>'Social Worker Chart Data'!J31</f>
        <v>-</v>
      </c>
      <c r="L376" s="95" t="str">
        <f>'Social Worker Chart Data'!K31</f>
        <v>-</v>
      </c>
    </row>
  </sheetData>
  <sortState ref="W68:W157">
    <sortCondition ref="W68"/>
  </sortState>
  <pageMargins left="0.70866141732283472" right="0.70866141732283472" top="0.74803149606299213" bottom="0.74803149606299213" header="0.31496062992125984" footer="0.31496062992125984"/>
  <pageSetup paperSize="9" scale="49" fitToHeight="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sheetPr>
  <dimension ref="A1:L31"/>
  <sheetViews>
    <sheetView workbookViewId="0">
      <pane ySplit="1" topLeftCell="A2" activePane="bottomLeft" state="frozen"/>
      <selection activeCell="J35" sqref="J35"/>
      <selection pane="bottomLeft" activeCell="J35" sqref="J35"/>
    </sheetView>
  </sheetViews>
  <sheetFormatPr defaultRowHeight="11.25" x14ac:dyDescent="0.15"/>
  <cols>
    <col min="1" max="1" width="25" bestFit="1" customWidth="1"/>
    <col min="2" max="2" width="5.625" bestFit="1" customWidth="1"/>
    <col min="3" max="3" width="7.5" customWidth="1"/>
    <col min="4" max="5" width="4" bestFit="1" customWidth="1"/>
    <col min="6" max="6" width="8.125" bestFit="1" customWidth="1"/>
    <col min="7" max="7" width="6.875" bestFit="1" customWidth="1"/>
    <col min="8" max="8" width="9.5" bestFit="1" customWidth="1"/>
    <col min="9" max="9" width="10.25" bestFit="1" customWidth="1"/>
  </cols>
  <sheetData>
    <row r="1" spans="1:12" ht="15" x14ac:dyDescent="0.25">
      <c r="A1" s="73" t="s">
        <v>87</v>
      </c>
      <c r="B1" s="60" t="s">
        <v>88</v>
      </c>
      <c r="C1" s="60" t="s">
        <v>12</v>
      </c>
      <c r="D1" s="60" t="s">
        <v>18</v>
      </c>
      <c r="E1" s="60" t="s">
        <v>19</v>
      </c>
      <c r="F1" s="69" t="s">
        <v>110</v>
      </c>
      <c r="G1" s="69" t="s">
        <v>111</v>
      </c>
      <c r="H1" s="69" t="s">
        <v>89</v>
      </c>
      <c r="I1" s="60" t="s">
        <v>90</v>
      </c>
      <c r="K1" s="115" t="s">
        <v>173</v>
      </c>
      <c r="L1" s="118" t="s">
        <v>196</v>
      </c>
    </row>
    <row r="2" spans="1:12" ht="15" x14ac:dyDescent="0.25">
      <c r="A2" s="74" t="s">
        <v>59</v>
      </c>
      <c r="B2" s="184" t="s">
        <v>17</v>
      </c>
      <c r="C2" s="185">
        <v>30.2</v>
      </c>
      <c r="D2" s="185" t="s">
        <v>17</v>
      </c>
      <c r="E2" s="185" t="s">
        <v>17</v>
      </c>
      <c r="F2" s="185" t="s">
        <v>17</v>
      </c>
      <c r="G2" s="185" t="s">
        <v>17</v>
      </c>
      <c r="H2" s="185">
        <v>30.4</v>
      </c>
      <c r="I2" s="186" t="s">
        <v>193</v>
      </c>
    </row>
    <row r="3" spans="1:12" ht="15" x14ac:dyDescent="0.25">
      <c r="A3" s="74" t="s">
        <v>60</v>
      </c>
      <c r="B3" s="184" t="s">
        <v>17</v>
      </c>
      <c r="C3" s="185">
        <v>23.6</v>
      </c>
      <c r="D3" s="185" t="s">
        <v>17</v>
      </c>
      <c r="E3" s="185" t="s">
        <v>17</v>
      </c>
      <c r="F3" s="185" t="s">
        <v>17</v>
      </c>
      <c r="G3" s="185" t="s">
        <v>17</v>
      </c>
      <c r="H3" s="185">
        <v>30.4</v>
      </c>
      <c r="I3" s="186" t="s">
        <v>193</v>
      </c>
    </row>
    <row r="4" spans="1:12" ht="15" x14ac:dyDescent="0.25">
      <c r="A4" s="74" t="s">
        <v>61</v>
      </c>
      <c r="B4" s="184" t="s">
        <v>17</v>
      </c>
      <c r="C4" s="185">
        <v>30.5</v>
      </c>
      <c r="D4" s="185" t="s">
        <v>17</v>
      </c>
      <c r="E4" s="185" t="s">
        <v>17</v>
      </c>
      <c r="F4" s="185" t="s">
        <v>17</v>
      </c>
      <c r="G4" s="185" t="s">
        <v>17</v>
      </c>
      <c r="H4" s="185">
        <v>30.4</v>
      </c>
      <c r="I4" s="186" t="s">
        <v>193</v>
      </c>
    </row>
    <row r="5" spans="1:12" ht="15" x14ac:dyDescent="0.25">
      <c r="A5" s="74" t="s">
        <v>62</v>
      </c>
      <c r="B5" s="184" t="s">
        <v>17</v>
      </c>
      <c r="C5" s="185">
        <v>32.200000000000003</v>
      </c>
      <c r="D5" s="185" t="s">
        <v>17</v>
      </c>
      <c r="E5" s="185" t="s">
        <v>17</v>
      </c>
      <c r="F5" s="185" t="s">
        <v>17</v>
      </c>
      <c r="G5" s="185" t="s">
        <v>17</v>
      </c>
      <c r="H5" s="185">
        <v>30.4</v>
      </c>
      <c r="I5" s="186" t="s">
        <v>193</v>
      </c>
      <c r="K5" s="205" t="s">
        <v>425</v>
      </c>
    </row>
    <row r="6" spans="1:12" ht="15" x14ac:dyDescent="0.25">
      <c r="A6" s="74" t="s">
        <v>63</v>
      </c>
      <c r="B6" s="184" t="s">
        <v>17</v>
      </c>
      <c r="C6" s="185">
        <v>23.9</v>
      </c>
      <c r="D6" s="185" t="s">
        <v>17</v>
      </c>
      <c r="E6" s="185" t="s">
        <v>17</v>
      </c>
      <c r="F6" s="185" t="s">
        <v>17</v>
      </c>
      <c r="G6" s="185" t="s">
        <v>17</v>
      </c>
      <c r="H6" s="185">
        <v>30.4</v>
      </c>
      <c r="I6" s="186" t="s">
        <v>193</v>
      </c>
    </row>
    <row r="7" spans="1:12" ht="15" x14ac:dyDescent="0.25">
      <c r="A7" s="74" t="s">
        <v>64</v>
      </c>
      <c r="B7" s="184" t="s">
        <v>17</v>
      </c>
      <c r="C7" s="185">
        <v>27.4</v>
      </c>
      <c r="D7" s="185" t="s">
        <v>17</v>
      </c>
      <c r="E7" s="185" t="s">
        <v>17</v>
      </c>
      <c r="F7" s="185" t="s">
        <v>17</v>
      </c>
      <c r="G7" s="185" t="s">
        <v>17</v>
      </c>
      <c r="H7" s="185">
        <v>30.4</v>
      </c>
      <c r="I7" s="186" t="s">
        <v>193</v>
      </c>
    </row>
    <row r="8" spans="1:12" ht="15" x14ac:dyDescent="0.25">
      <c r="A8" s="74" t="s">
        <v>65</v>
      </c>
      <c r="B8" s="184" t="s">
        <v>17</v>
      </c>
      <c r="C8" s="185">
        <v>20.100000000000001</v>
      </c>
      <c r="D8" s="185" t="s">
        <v>17</v>
      </c>
      <c r="E8" s="185" t="s">
        <v>17</v>
      </c>
      <c r="F8" s="185" t="s">
        <v>17</v>
      </c>
      <c r="G8" s="185" t="s">
        <v>17</v>
      </c>
      <c r="H8" s="185">
        <v>30.4</v>
      </c>
      <c r="I8" s="186" t="s">
        <v>193</v>
      </c>
    </row>
    <row r="9" spans="1:12" ht="15" x14ac:dyDescent="0.25">
      <c r="A9" s="74" t="s">
        <v>66</v>
      </c>
      <c r="B9" s="184" t="s">
        <v>17</v>
      </c>
      <c r="C9" s="185">
        <v>21.4</v>
      </c>
      <c r="D9" s="185" t="s">
        <v>17</v>
      </c>
      <c r="E9" s="185" t="s">
        <v>17</v>
      </c>
      <c r="F9" s="185" t="s">
        <v>17</v>
      </c>
      <c r="G9" s="185" t="s">
        <v>17</v>
      </c>
      <c r="H9" s="185">
        <v>30.4</v>
      </c>
      <c r="I9" s="186" t="s">
        <v>193</v>
      </c>
    </row>
    <row r="10" spans="1:12" ht="15" x14ac:dyDescent="0.25">
      <c r="A10" s="74" t="s">
        <v>67</v>
      </c>
      <c r="B10" s="184" t="s">
        <v>17</v>
      </c>
      <c r="C10" s="185">
        <v>27.7</v>
      </c>
      <c r="D10" s="185" t="s">
        <v>17</v>
      </c>
      <c r="E10" s="185" t="s">
        <v>17</v>
      </c>
      <c r="F10" s="185" t="s">
        <v>17</v>
      </c>
      <c r="G10" s="185" t="s">
        <v>17</v>
      </c>
      <c r="H10" s="185">
        <v>30.4</v>
      </c>
      <c r="I10" s="186" t="s">
        <v>193</v>
      </c>
    </row>
    <row r="11" spans="1:12" ht="15" x14ac:dyDescent="0.25">
      <c r="A11" s="74" t="s">
        <v>68</v>
      </c>
      <c r="B11" s="184" t="s">
        <v>17</v>
      </c>
      <c r="C11" s="185">
        <v>26.5</v>
      </c>
      <c r="D11" s="185" t="s">
        <v>17</v>
      </c>
      <c r="E11" s="185" t="s">
        <v>17</v>
      </c>
      <c r="F11" s="185" t="s">
        <v>17</v>
      </c>
      <c r="G11" s="185" t="s">
        <v>17</v>
      </c>
      <c r="H11" s="185">
        <v>30.4</v>
      </c>
      <c r="I11" s="186" t="s">
        <v>193</v>
      </c>
    </row>
    <row r="12" spans="1:12" ht="15" x14ac:dyDescent="0.25">
      <c r="A12" s="74" t="s">
        <v>69</v>
      </c>
      <c r="B12" s="184" t="s">
        <v>17</v>
      </c>
      <c r="C12" s="185">
        <v>30.5</v>
      </c>
      <c r="D12" s="185" t="s">
        <v>17</v>
      </c>
      <c r="E12" s="185" t="s">
        <v>17</v>
      </c>
      <c r="F12" s="185" t="s">
        <v>17</v>
      </c>
      <c r="G12" s="185" t="s">
        <v>17</v>
      </c>
      <c r="H12" s="185">
        <v>30.4</v>
      </c>
      <c r="I12" s="186" t="s">
        <v>193</v>
      </c>
    </row>
    <row r="13" spans="1:12" ht="15" x14ac:dyDescent="0.25">
      <c r="A13" s="74" t="s">
        <v>70</v>
      </c>
      <c r="B13" s="184" t="s">
        <v>17</v>
      </c>
      <c r="C13" s="185">
        <v>35.1</v>
      </c>
      <c r="D13" s="185" t="s">
        <v>17</v>
      </c>
      <c r="E13" s="185" t="s">
        <v>17</v>
      </c>
      <c r="F13" s="185" t="s">
        <v>17</v>
      </c>
      <c r="G13" s="185" t="s">
        <v>17</v>
      </c>
      <c r="H13" s="185">
        <v>30.4</v>
      </c>
      <c r="I13" s="186" t="s">
        <v>193</v>
      </c>
    </row>
    <row r="14" spans="1:12" ht="15" x14ac:dyDescent="0.25">
      <c r="A14" s="74" t="s">
        <v>71</v>
      </c>
      <c r="B14" s="184" t="s">
        <v>17</v>
      </c>
      <c r="C14" s="185">
        <v>35.200000000000003</v>
      </c>
      <c r="D14" s="185" t="s">
        <v>17</v>
      </c>
      <c r="E14" s="185" t="s">
        <v>17</v>
      </c>
      <c r="F14" s="185" t="s">
        <v>17</v>
      </c>
      <c r="G14" s="185" t="s">
        <v>17</v>
      </c>
      <c r="H14" s="185">
        <v>30.4</v>
      </c>
      <c r="I14" s="186" t="s">
        <v>193</v>
      </c>
    </row>
    <row r="15" spans="1:12" ht="15" x14ac:dyDescent="0.25">
      <c r="A15" s="74" t="s">
        <v>72</v>
      </c>
      <c r="B15" s="184" t="s">
        <v>17</v>
      </c>
      <c r="C15" s="185">
        <v>26.9</v>
      </c>
      <c r="D15" s="185" t="s">
        <v>17</v>
      </c>
      <c r="E15" s="185" t="s">
        <v>17</v>
      </c>
      <c r="F15" s="185" t="s">
        <v>17</v>
      </c>
      <c r="G15" s="185" t="s">
        <v>17</v>
      </c>
      <c r="H15" s="185">
        <v>30.4</v>
      </c>
      <c r="I15" s="186" t="s">
        <v>193</v>
      </c>
    </row>
    <row r="16" spans="1:12" ht="15" x14ac:dyDescent="0.25">
      <c r="A16" s="74" t="s">
        <v>73</v>
      </c>
      <c r="B16" s="184" t="s">
        <v>17</v>
      </c>
      <c r="C16" s="185">
        <v>32.5</v>
      </c>
      <c r="D16" s="185" t="s">
        <v>17</v>
      </c>
      <c r="E16" s="185" t="s">
        <v>17</v>
      </c>
      <c r="F16" s="185" t="s">
        <v>17</v>
      </c>
      <c r="G16" s="185" t="s">
        <v>17</v>
      </c>
      <c r="H16" s="185">
        <v>30.4</v>
      </c>
      <c r="I16" s="186" t="s">
        <v>193</v>
      </c>
    </row>
    <row r="17" spans="1:9" ht="15" x14ac:dyDescent="0.25">
      <c r="A17" s="74" t="s">
        <v>74</v>
      </c>
      <c r="B17" s="184" t="s">
        <v>17</v>
      </c>
      <c r="C17" s="185">
        <v>35.4</v>
      </c>
      <c r="D17" s="185" t="s">
        <v>17</v>
      </c>
      <c r="E17" s="185" t="s">
        <v>17</v>
      </c>
      <c r="F17" s="185" t="s">
        <v>17</v>
      </c>
      <c r="G17" s="185" t="s">
        <v>17</v>
      </c>
      <c r="H17" s="185">
        <v>30.4</v>
      </c>
      <c r="I17" s="186" t="s">
        <v>193</v>
      </c>
    </row>
    <row r="18" spans="1:9" ht="15" x14ac:dyDescent="0.25">
      <c r="A18" s="74" t="s">
        <v>75</v>
      </c>
      <c r="B18" s="184" t="s">
        <v>17</v>
      </c>
      <c r="C18" s="185">
        <v>38</v>
      </c>
      <c r="D18" s="185" t="s">
        <v>17</v>
      </c>
      <c r="E18" s="185" t="s">
        <v>17</v>
      </c>
      <c r="F18" s="185" t="s">
        <v>17</v>
      </c>
      <c r="G18" s="185" t="s">
        <v>17</v>
      </c>
      <c r="H18" s="185">
        <v>30.4</v>
      </c>
      <c r="I18" s="186" t="s">
        <v>193</v>
      </c>
    </row>
    <row r="19" spans="1:9" ht="15" x14ac:dyDescent="0.25">
      <c r="A19" s="74" t="s">
        <v>14</v>
      </c>
      <c r="B19" s="184" t="s">
        <v>17</v>
      </c>
      <c r="C19" s="185">
        <v>31.7</v>
      </c>
      <c r="D19" s="185" t="s">
        <v>17</v>
      </c>
      <c r="E19" s="185" t="s">
        <v>17</v>
      </c>
      <c r="F19" s="185" t="s">
        <v>17</v>
      </c>
      <c r="G19" s="185" t="s">
        <v>17</v>
      </c>
      <c r="H19" s="185">
        <v>30.4</v>
      </c>
      <c r="I19" s="186" t="s">
        <v>193</v>
      </c>
    </row>
    <row r="20" spans="1:9" ht="15" x14ac:dyDescent="0.25">
      <c r="A20" s="74" t="s">
        <v>76</v>
      </c>
      <c r="B20" s="184" t="s">
        <v>17</v>
      </c>
      <c r="C20" s="185">
        <v>41.2</v>
      </c>
      <c r="D20" s="185" t="s">
        <v>17</v>
      </c>
      <c r="E20" s="185" t="s">
        <v>17</v>
      </c>
      <c r="F20" s="185" t="s">
        <v>17</v>
      </c>
      <c r="G20" s="185" t="s">
        <v>17</v>
      </c>
      <c r="H20" s="185">
        <v>30.4</v>
      </c>
      <c r="I20" s="186" t="s">
        <v>193</v>
      </c>
    </row>
    <row r="21" spans="1:9" ht="15" x14ac:dyDescent="0.25">
      <c r="A21" s="74" t="s">
        <v>77</v>
      </c>
      <c r="B21" s="184" t="s">
        <v>17</v>
      </c>
      <c r="C21" s="185">
        <v>35.1</v>
      </c>
      <c r="D21" s="185" t="s">
        <v>17</v>
      </c>
      <c r="E21" s="185" t="s">
        <v>17</v>
      </c>
      <c r="F21" s="185" t="s">
        <v>17</v>
      </c>
      <c r="G21" s="185" t="s">
        <v>17</v>
      </c>
      <c r="H21" s="185">
        <v>30.4</v>
      </c>
      <c r="I21" s="186" t="s">
        <v>193</v>
      </c>
    </row>
    <row r="22" spans="1:9" ht="15" x14ac:dyDescent="0.25">
      <c r="A22" s="74" t="s">
        <v>15</v>
      </c>
      <c r="B22" s="184" t="s">
        <v>17</v>
      </c>
      <c r="C22" s="185">
        <v>20.2</v>
      </c>
      <c r="D22" s="185" t="s">
        <v>17</v>
      </c>
      <c r="E22" s="185" t="s">
        <v>17</v>
      </c>
      <c r="F22" s="185" t="s">
        <v>17</v>
      </c>
      <c r="G22" s="185" t="s">
        <v>17</v>
      </c>
      <c r="H22" s="185">
        <v>30.4</v>
      </c>
      <c r="I22" s="186" t="s">
        <v>193</v>
      </c>
    </row>
    <row r="23" spans="1:9" ht="15" x14ac:dyDescent="0.25">
      <c r="A23" s="74" t="s">
        <v>78</v>
      </c>
      <c r="B23" s="184" t="s">
        <v>17</v>
      </c>
      <c r="C23" s="185">
        <v>34.5</v>
      </c>
      <c r="D23" s="185" t="s">
        <v>17</v>
      </c>
      <c r="E23" s="185" t="s">
        <v>17</v>
      </c>
      <c r="F23" s="185" t="s">
        <v>17</v>
      </c>
      <c r="G23" s="185" t="s">
        <v>17</v>
      </c>
      <c r="H23" s="185">
        <v>30.4</v>
      </c>
      <c r="I23" s="186" t="s">
        <v>193</v>
      </c>
    </row>
    <row r="24" spans="1:9" ht="15" x14ac:dyDescent="0.25">
      <c r="A24" s="74" t="s">
        <v>94</v>
      </c>
      <c r="B24" s="184" t="s">
        <v>17</v>
      </c>
      <c r="C24" s="185" t="s">
        <v>17</v>
      </c>
      <c r="D24" s="184" t="s">
        <v>17</v>
      </c>
      <c r="E24" s="184" t="s">
        <v>17</v>
      </c>
      <c r="F24" s="184" t="s">
        <v>17</v>
      </c>
      <c r="G24" s="184" t="s">
        <v>17</v>
      </c>
      <c r="H24" s="185">
        <v>30.4</v>
      </c>
      <c r="I24" s="186" t="s">
        <v>193</v>
      </c>
    </row>
    <row r="25" spans="1:9" ht="15" x14ac:dyDescent="0.25">
      <c r="A25" s="74" t="s">
        <v>95</v>
      </c>
      <c r="B25" s="184" t="s">
        <v>17</v>
      </c>
      <c r="C25" s="185" t="s">
        <v>17</v>
      </c>
      <c r="D25" s="184" t="s">
        <v>17</v>
      </c>
      <c r="E25" s="184" t="s">
        <v>17</v>
      </c>
      <c r="F25" s="184" t="s">
        <v>17</v>
      </c>
      <c r="G25" s="184" t="s">
        <v>17</v>
      </c>
      <c r="H25" s="185">
        <v>30.4</v>
      </c>
      <c r="I25" s="186" t="s">
        <v>193</v>
      </c>
    </row>
    <row r="26" spans="1:9" ht="15" x14ac:dyDescent="0.25">
      <c r="A26" s="74" t="s">
        <v>96</v>
      </c>
      <c r="B26" s="184" t="s">
        <v>17</v>
      </c>
      <c r="C26" s="185" t="s">
        <v>17</v>
      </c>
      <c r="D26" s="184" t="s">
        <v>17</v>
      </c>
      <c r="E26" s="184" t="s">
        <v>17</v>
      </c>
      <c r="F26" s="184" t="s">
        <v>17</v>
      </c>
      <c r="G26" s="184" t="s">
        <v>17</v>
      </c>
      <c r="H26" s="185">
        <v>30.4</v>
      </c>
      <c r="I26" s="186" t="s">
        <v>193</v>
      </c>
    </row>
    <row r="27" spans="1:9" ht="15" x14ac:dyDescent="0.25">
      <c r="A27" s="74" t="s">
        <v>97</v>
      </c>
      <c r="B27" s="184" t="s">
        <v>17</v>
      </c>
      <c r="C27" s="185" t="s">
        <v>17</v>
      </c>
      <c r="D27" s="184" t="s">
        <v>17</v>
      </c>
      <c r="E27" s="184" t="s">
        <v>17</v>
      </c>
      <c r="F27" s="184" t="s">
        <v>17</v>
      </c>
      <c r="G27" s="184" t="s">
        <v>17</v>
      </c>
      <c r="H27" s="185">
        <v>30.4</v>
      </c>
      <c r="I27" s="186" t="s">
        <v>193</v>
      </c>
    </row>
    <row r="28" spans="1:9" ht="15" x14ac:dyDescent="0.25">
      <c r="A28" s="74" t="s">
        <v>98</v>
      </c>
      <c r="B28" s="184" t="s">
        <v>17</v>
      </c>
      <c r="C28" s="185" t="s">
        <v>17</v>
      </c>
      <c r="D28" s="184" t="s">
        <v>17</v>
      </c>
      <c r="E28" s="184" t="s">
        <v>17</v>
      </c>
      <c r="F28" s="184" t="s">
        <v>17</v>
      </c>
      <c r="G28" s="184" t="s">
        <v>17</v>
      </c>
      <c r="H28" s="185">
        <v>30.4</v>
      </c>
      <c r="I28" s="186" t="s">
        <v>193</v>
      </c>
    </row>
    <row r="29" spans="1:9" ht="15" x14ac:dyDescent="0.25">
      <c r="A29" s="74" t="s">
        <v>99</v>
      </c>
      <c r="B29" s="184" t="s">
        <v>17</v>
      </c>
      <c r="C29" s="185" t="s">
        <v>17</v>
      </c>
      <c r="D29" s="184" t="s">
        <v>17</v>
      </c>
      <c r="E29" s="184" t="s">
        <v>17</v>
      </c>
      <c r="F29" s="184" t="s">
        <v>17</v>
      </c>
      <c r="G29" s="184" t="s">
        <v>17</v>
      </c>
      <c r="H29" s="185">
        <v>30.4</v>
      </c>
      <c r="I29" s="186" t="s">
        <v>193</v>
      </c>
    </row>
    <row r="30" spans="1:9" ht="15" x14ac:dyDescent="0.25">
      <c r="A30" s="74" t="s">
        <v>116</v>
      </c>
      <c r="B30" s="184" t="s">
        <v>17</v>
      </c>
      <c r="C30" s="185" t="s">
        <v>17</v>
      </c>
      <c r="D30" s="184" t="s">
        <v>17</v>
      </c>
      <c r="E30" s="184" t="s">
        <v>17</v>
      </c>
      <c r="F30" s="184" t="s">
        <v>17</v>
      </c>
      <c r="G30" s="184" t="s">
        <v>17</v>
      </c>
      <c r="H30" s="185">
        <v>30.4</v>
      </c>
      <c r="I30" s="186" t="s">
        <v>193</v>
      </c>
    </row>
    <row r="31" spans="1:9" ht="15" x14ac:dyDescent="0.25">
      <c r="A31" s="74" t="s">
        <v>13</v>
      </c>
      <c r="B31" s="184" t="s">
        <v>17</v>
      </c>
      <c r="C31" s="185" t="s">
        <v>17</v>
      </c>
      <c r="D31" s="184" t="s">
        <v>17</v>
      </c>
      <c r="E31" s="184" t="s">
        <v>17</v>
      </c>
      <c r="F31" s="184" t="s">
        <v>17</v>
      </c>
      <c r="G31" s="184" t="s">
        <v>17</v>
      </c>
      <c r="H31" s="185">
        <v>30.4</v>
      </c>
      <c r="I31" s="186" t="s">
        <v>193</v>
      </c>
    </row>
  </sheetData>
  <conditionalFormatting sqref="K1 G1:G31 F1 I1:I31 H1 A1:E31 F2:I31 K5">
    <cfRule type="cellIs" dxfId="80" priority="2" operator="equal">
      <formula>TRUE</formula>
    </cfRule>
  </conditionalFormatting>
  <hyperlinks>
    <hyperlink ref="L1" r:id="rId1" display="\\ryt6bsrvfil0001\observatory\Health Intelligence\Information resources\Information products\Maternal&amp;ChildPathfinder\REY Wales 2015\Children in poverty\20151221_ChildrenInPoverty_DH_v1a.xlsx"/>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7E9F6CF-5ECC-4EE8-B663-F586633E51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E0F301-1856-4D45-8138-CC93840848B3}">
  <ds:schemaRefs>
    <ds:schemaRef ds:uri="http://schemas.microsoft.com/sharepoint/v3/contenttype/forms"/>
  </ds:schemaRefs>
</ds:datastoreItem>
</file>

<file path=customXml/itemProps3.xml><?xml version="1.0" encoding="utf-8"?>
<ds:datastoreItem xmlns:ds="http://schemas.openxmlformats.org/officeDocument/2006/customXml" ds:itemID="{73D4A821-CBD4-4993-B4A9-17A7D2CB723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f30bebb2-c01f-48d0-81da-dc8b123879c2"/>
    <ds:schemaRef ds:uri="b7e247b7-cca8-429f-8688-16f83c8fba5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Introduction</vt:lpstr>
      <vt:lpstr>Childhood indicators</vt:lpstr>
      <vt:lpstr>Interpretation Guide</vt:lpstr>
      <vt:lpstr>Indicator guide</vt:lpstr>
      <vt:lpstr>Copy tables and charts</vt:lpstr>
      <vt:lpstr>Controls</vt:lpstr>
      <vt:lpstr>Table Interactive Data</vt:lpstr>
      <vt:lpstr>Chart Interactive Data</vt:lpstr>
      <vt:lpstr>Poverty Table Data</vt:lpstr>
      <vt:lpstr>Poverty Chart Data</vt:lpstr>
      <vt:lpstr>Homelessness Table Data</vt:lpstr>
      <vt:lpstr>Homelessness Chart Data</vt:lpstr>
      <vt:lpstr>CIN Table Data</vt:lpstr>
      <vt:lpstr>CIN Chart Data</vt:lpstr>
      <vt:lpstr>Obesity Table Data</vt:lpstr>
      <vt:lpstr>Obesity Chart Data</vt:lpstr>
      <vt:lpstr>Conceptions Table Data</vt:lpstr>
      <vt:lpstr>Conceptions Chart Data</vt:lpstr>
      <vt:lpstr>Livebirth Table Data</vt:lpstr>
      <vt:lpstr>Livebirth Chart Data</vt:lpstr>
      <vt:lpstr>Immune Table Data</vt:lpstr>
      <vt:lpstr>Immune Chart Data</vt:lpstr>
      <vt:lpstr>DMFT Table Data</vt:lpstr>
      <vt:lpstr>DMFT Chart Data</vt:lpstr>
      <vt:lpstr>Admissions Table Data</vt:lpstr>
      <vt:lpstr>Admissions Chart Data</vt:lpstr>
      <vt:lpstr>Inf Mort Table Data</vt:lpstr>
      <vt:lpstr>Inf Mort Chart Data</vt:lpstr>
      <vt:lpstr>Child Mort Table Data</vt:lpstr>
      <vt:lpstr>Child Mort Chart Data</vt:lpstr>
      <vt:lpstr>Social Worker Table Data</vt:lpstr>
      <vt:lpstr>Social Worker Chart Data</vt:lpstr>
      <vt:lpstr>Comp1</vt:lpstr>
      <vt:lpstr>Comp10</vt:lpstr>
      <vt:lpstr>Comp11</vt:lpstr>
      <vt:lpstr>Comp12</vt:lpstr>
      <vt:lpstr>Comp2</vt:lpstr>
      <vt:lpstr>Comp3</vt:lpstr>
      <vt:lpstr>Comp4</vt:lpstr>
      <vt:lpstr>Comp5</vt:lpstr>
      <vt:lpstr>Comp6</vt:lpstr>
      <vt:lpstr>Comp7</vt:lpstr>
      <vt:lpstr>Comp8</vt:lpstr>
      <vt:lpstr>Comp9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2015-11-27T15:35:51Z</dcterms:created>
  <dcterms:modified xsi:type="dcterms:W3CDTF">2021-07-06T07:08:55Z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