
<file path=[Content_Types].xml><?xml version="1.0" encoding="utf-8"?>
<Types xmlns="http://schemas.openxmlformats.org/package/2006/content-types">
  <Override PartName="/xl/worksheets/sheet24.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drawings/drawing2.xml" ContentType="application/vnd.openxmlformats-officedocument.drawing+xml"/>
  <Override PartName="/xl/charts/chart49.xml" ContentType="application/vnd.openxmlformats-officedocument.drawingml.chart+xml"/>
  <Override PartName="/xl/worksheets/sheet3.xml" ContentType="application/vnd.openxmlformats-officedocument.spreadsheetml.worksheet+xml"/>
  <Override PartName="/xl/externalLinks/externalLink23.xml" ContentType="application/vnd.openxmlformats-officedocument.spreadsheetml.externalLink+xml"/>
  <Override PartName="/xl/charts/chart27.xml" ContentType="application/vnd.openxmlformats-officedocument.drawingml.chart+xml"/>
  <Override PartName="/xl/charts/chart38.xml" ContentType="application/vnd.openxmlformats-officedocument.drawingml.chart+xml"/>
  <Override PartName="/xl/charts/chart56.xml" ContentType="application/vnd.openxmlformats-officedocument.drawingml.chart+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charts/chart45.xml" ContentType="application/vnd.openxmlformats-officedocument.drawingml.chart+xml"/>
  <Override PartName="/xl/worksheets/sheet29.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worksheets/sheet18.xml" ContentType="application/vnd.openxmlformats-officedocument.spreadsheetml.worksheet+xml"/>
  <Override PartName="/xl/worksheets/sheet27.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Default Extension="jpeg" ContentType="image/jpeg"/>
  <Default Extension="emf" ContentType="image/x-emf"/>
  <Override PartName="/xl/charts/chart3.xml" ContentType="application/vnd.openxmlformats-officedocument.drawingml.chart+xml"/>
  <Override PartName="/xl/drawings/drawing5.xml" ContentType="application/vnd.openxmlformats-officedocument.drawing+xml"/>
  <Override PartName="/xl/charts/chart5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xl/charts/chart39.xml" ContentType="application/vnd.openxmlformats-officedocument.drawingml.chart+xml"/>
  <Override PartName="/xl/charts/chart48.xml" ContentType="application/vnd.openxmlformats-officedocument.drawingml.chart+xml"/>
  <Override PartName="/xl/charts/chart57.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Override PartName="/xl/charts/chart19.xml" ContentType="application/vnd.openxmlformats-officedocument.drawingml.chart+xml"/>
  <Override PartName="/xl/charts/chart28.xml" ContentType="application/vnd.openxmlformats-officedocument.drawingml.chart+xml"/>
  <Override PartName="/xl/charts/chart37.xml" ContentType="application/vnd.openxmlformats-officedocument.drawingml.chart+xml"/>
  <Override PartName="/xl/charts/chart46.xml" ContentType="application/vnd.openxmlformats-officedocument.drawingml.chart+xml"/>
  <Override PartName="/xl/charts/chart55.xml" ContentType="application/vnd.openxmlformats-officedocument.drawingml.chart+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charts/chart17.xml" ContentType="application/vnd.openxmlformats-officedocument.drawingml.chart+xml"/>
  <Override PartName="/xl/charts/chart26.xml" ContentType="application/vnd.openxmlformats-officedocument.drawingml.chart+xml"/>
  <Override PartName="/xl/charts/chart35.xml" ContentType="application/vnd.openxmlformats-officedocument.drawingml.chart+xml"/>
  <Override PartName="/xl/charts/chart44.xml" ContentType="application/vnd.openxmlformats-officedocument.drawingml.chart+xml"/>
  <Override PartName="/xl/charts/chart53.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charts/chart51.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Override PartName="/xl/worksheets/sheet5.xml" ContentType="application/vnd.openxmlformats-officedocument.spreadsheetml.worksheet+xml"/>
  <Override PartName="/xl/charts/chart29.xml" ContentType="application/vnd.openxmlformats-officedocument.drawingml.chart+xml"/>
  <Override PartName="/xl/charts/chart58.xml" ContentType="application/vnd.openxmlformats-officedocument.drawingml.char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charts/chart18.xml" ContentType="application/vnd.openxmlformats-officedocument.drawingml.chart+xml"/>
  <Override PartName="/xl/charts/chart36.xml" ContentType="application/vnd.openxmlformats-officedocument.drawingml.chart+xml"/>
  <Override PartName="/xl/charts/chart47.xml" ContentType="application/vnd.openxmlformats-officedocument.drawingml.chart+xml"/>
  <Override PartName="/xl/worksheets/sheet1.xml" ContentType="application/vnd.openxmlformats-officedocument.spreadsheetml.worksheet+xml"/>
  <Override PartName="/xl/externalLinks/externalLink21.xml" ContentType="application/vnd.openxmlformats-officedocument.spreadsheetml.externalLink+xml"/>
  <Override PartName="/xl/charts/chart25.xml" ContentType="application/vnd.openxmlformats-officedocument.drawingml.chart+xml"/>
  <Override PartName="/xl/charts/chart54.xml" ContentType="application/vnd.openxmlformats-officedocument.drawingml.chart+xml"/>
  <Override PartName="/xl/externalLinks/externalLink10.xml" ContentType="application/vnd.openxmlformats-officedocument.spreadsheetml.externalLink+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showSheetTabs="0" xWindow="-2730" yWindow="360" windowWidth="20610" windowHeight="10020" tabRatio="855"/>
  </bookViews>
  <sheets>
    <sheet name="Contents" sheetId="31" r:id="rId1"/>
    <sheet name="LA Summary - Caerphilly" sheetId="24" r:id="rId2"/>
    <sheet name="LA Summary - Blaenau Gwent" sheetId="50" r:id="rId3"/>
    <sheet name="LA Summary - Torfaen" sheetId="51" r:id="rId4"/>
    <sheet name="LA Summary - Monmouthshire" sheetId="52" r:id="rId5"/>
    <sheet name="LA Summary - Newport" sheetId="53" r:id="rId6"/>
    <sheet name="Interpretation Guide" sheetId="59" r:id="rId7"/>
    <sheet name="Indicator Guide" sheetId="56" r:id="rId8"/>
    <sheet name="Data for table - Caerphilly" sheetId="3" state="hidden" r:id="rId9"/>
    <sheet name="Data for table - Blaenau Gwent" sheetId="46" state="hidden" r:id="rId10"/>
    <sheet name="Data for table - Torfaen" sheetId="47" state="hidden" r:id="rId11"/>
    <sheet name="Data for table - Monmouthshire" sheetId="48" state="hidden" r:id="rId12"/>
    <sheet name="Data for table - Newport" sheetId="49" state="hidden" r:id="rId13"/>
    <sheet name="Data for charts - Caerphilly" sheetId="4" state="hidden" r:id="rId14"/>
    <sheet name="Data for charts - Blaenau Gwent" sheetId="40" state="hidden" r:id="rId15"/>
    <sheet name="Data for charts - Torfaen" sheetId="41" state="hidden" r:id="rId16"/>
    <sheet name="Data for charts - Monmouthshire" sheetId="42" state="hidden" r:id="rId17"/>
    <sheet name="Data for charts - Newport" sheetId="43" state="hidden" r:id="rId18"/>
    <sheet name="Poverty" sheetId="13" state="hidden" r:id="rId19"/>
    <sheet name="Homelessness" sheetId="30" state="hidden" r:id="rId20"/>
    <sheet name="CIN" sheetId="9" state="hidden" r:id="rId21"/>
    <sheet name="Childhood Obesity" sheetId="26" state="hidden" r:id="rId22"/>
    <sheet name="Conceptions" sheetId="16" state="hidden" r:id="rId23"/>
    <sheet name="Live Births" sheetId="27" state="hidden" r:id="rId24"/>
    <sheet name="4yrimms" sheetId="17" state="hidden" r:id="rId25"/>
    <sheet name="DMFT" sheetId="22" state="hidden" r:id="rId26"/>
    <sheet name="Injuries" sheetId="32" state="hidden" r:id="rId27"/>
    <sheet name="InfantMortality" sheetId="20" state="hidden" r:id="rId28"/>
    <sheet name="0to17mortality" sheetId="21" state="hidden" r:id="rId29"/>
    <sheet name="Health Visitors" sheetId="54" state="hidden" r:id="rId30"/>
    <sheet name="Social Workers" sheetId="55" state="hidden" r:id="rId31"/>
    <sheet name="LA Names for drop down list" sheetId="28" state="hidden"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___MY01" localSheetId="0">#REF!</definedName>
    <definedName name="____MY01" localSheetId="14">#REF!</definedName>
    <definedName name="____MY01" localSheetId="16">#REF!</definedName>
    <definedName name="____MY01" localSheetId="17">#REF!</definedName>
    <definedName name="____MY01" localSheetId="15">#REF!</definedName>
    <definedName name="____MY01" localSheetId="9">#REF!</definedName>
    <definedName name="____MY01" localSheetId="11">#REF!</definedName>
    <definedName name="____MY01" localSheetId="12">#REF!</definedName>
    <definedName name="____MY01" localSheetId="10">#REF!</definedName>
    <definedName name="____MY01" localSheetId="29">#REF!</definedName>
    <definedName name="____MY01" localSheetId="19">#REF!</definedName>
    <definedName name="____MY01" localSheetId="2">#REF!</definedName>
    <definedName name="____MY01" localSheetId="4">#REF!</definedName>
    <definedName name="____MY01" localSheetId="5">#REF!</definedName>
    <definedName name="____MY01" localSheetId="3">#REF!</definedName>
    <definedName name="____MY01" localSheetId="23">#REF!</definedName>
    <definedName name="____MY01" localSheetId="30">#REF!</definedName>
    <definedName name="____MY01">#REF!</definedName>
    <definedName name="____RC05S1RD" localSheetId="0">#REF!</definedName>
    <definedName name="____RC05S1RD" localSheetId="14">#REF!</definedName>
    <definedName name="____RC05S1RD" localSheetId="16">#REF!</definedName>
    <definedName name="____RC05S1RD" localSheetId="17">#REF!</definedName>
    <definedName name="____RC05S1RD" localSheetId="15">#REF!</definedName>
    <definedName name="____RC05S1RD" localSheetId="9">#REF!</definedName>
    <definedName name="____RC05S1RD" localSheetId="11">#REF!</definedName>
    <definedName name="____RC05S1RD" localSheetId="12">#REF!</definedName>
    <definedName name="____RC05S1RD" localSheetId="10">#REF!</definedName>
    <definedName name="____RC05S1RD" localSheetId="29">#REF!</definedName>
    <definedName name="____RC05S1RD" localSheetId="19">#REF!</definedName>
    <definedName name="____RC05S1RD" localSheetId="2">#REF!</definedName>
    <definedName name="____RC05S1RD" localSheetId="4">#REF!</definedName>
    <definedName name="____RC05S1RD" localSheetId="5">#REF!</definedName>
    <definedName name="____RC05S1RD" localSheetId="3">#REF!</definedName>
    <definedName name="____RC05S1RD" localSheetId="23">#REF!</definedName>
    <definedName name="____RC05S1RD" localSheetId="30">#REF!</definedName>
    <definedName name="____RC05S1RD">#REF!</definedName>
    <definedName name="___MY01" localSheetId="0">#REF!</definedName>
    <definedName name="___MY01" localSheetId="14">#REF!</definedName>
    <definedName name="___MY01" localSheetId="16">#REF!</definedName>
    <definedName name="___MY01" localSheetId="17">#REF!</definedName>
    <definedName name="___MY01" localSheetId="15">#REF!</definedName>
    <definedName name="___MY01" localSheetId="9">#REF!</definedName>
    <definedName name="___MY01" localSheetId="11">#REF!</definedName>
    <definedName name="___MY01" localSheetId="12">#REF!</definedName>
    <definedName name="___MY01" localSheetId="10">#REF!</definedName>
    <definedName name="___MY01" localSheetId="29">#REF!</definedName>
    <definedName name="___MY01" localSheetId="19">#REF!</definedName>
    <definedName name="___MY01" localSheetId="2">#REF!</definedName>
    <definedName name="___MY01" localSheetId="4">#REF!</definedName>
    <definedName name="___MY01" localSheetId="5">#REF!</definedName>
    <definedName name="___MY01" localSheetId="3">#REF!</definedName>
    <definedName name="___MY01" localSheetId="23">#REF!</definedName>
    <definedName name="___MY01" localSheetId="30">#REF!</definedName>
    <definedName name="___MY01">#REF!</definedName>
    <definedName name="___RC05S1RD" localSheetId="0">#REF!</definedName>
    <definedName name="___RC05S1RD" localSheetId="14">#REF!</definedName>
    <definedName name="___RC05S1RD" localSheetId="16">#REF!</definedName>
    <definedName name="___RC05S1RD" localSheetId="17">#REF!</definedName>
    <definedName name="___RC05S1RD" localSheetId="15">#REF!</definedName>
    <definedName name="___RC05S1RD" localSheetId="9">#REF!</definedName>
    <definedName name="___RC05S1RD" localSheetId="11">#REF!</definedName>
    <definedName name="___RC05S1RD" localSheetId="12">#REF!</definedName>
    <definedName name="___RC05S1RD" localSheetId="10">#REF!</definedName>
    <definedName name="___RC05S1RD" localSheetId="29">#REF!</definedName>
    <definedName name="___RC05S1RD" localSheetId="19">#REF!</definedName>
    <definedName name="___RC05S1RD" localSheetId="2">#REF!</definedName>
    <definedName name="___RC05S1RD" localSheetId="4">#REF!</definedName>
    <definedName name="___RC05S1RD" localSheetId="5">#REF!</definedName>
    <definedName name="___RC05S1RD" localSheetId="3">#REF!</definedName>
    <definedName name="___RC05S1RD" localSheetId="23">#REF!</definedName>
    <definedName name="___RC05S1RD" localSheetId="30">#REF!</definedName>
    <definedName name="___RC05S1RD">#REF!</definedName>
    <definedName name="__MY01" localSheetId="0">#REF!</definedName>
    <definedName name="__MY01" localSheetId="14">#REF!</definedName>
    <definedName name="__MY01" localSheetId="16">#REF!</definedName>
    <definedName name="__MY01" localSheetId="17">#REF!</definedName>
    <definedName name="__MY01" localSheetId="15">#REF!</definedName>
    <definedName name="__MY01" localSheetId="9">#REF!</definedName>
    <definedName name="__MY01" localSheetId="11">#REF!</definedName>
    <definedName name="__MY01" localSheetId="12">#REF!</definedName>
    <definedName name="__MY01" localSheetId="10">#REF!</definedName>
    <definedName name="__MY01" localSheetId="29">#REF!</definedName>
    <definedName name="__MY01" localSheetId="19">#REF!</definedName>
    <definedName name="__MY01" localSheetId="2">#REF!</definedName>
    <definedName name="__MY01" localSheetId="4">#REF!</definedName>
    <definedName name="__MY01" localSheetId="5">#REF!</definedName>
    <definedName name="__MY01" localSheetId="3">#REF!</definedName>
    <definedName name="__MY01" localSheetId="23">#REF!</definedName>
    <definedName name="__MY01" localSheetId="30">#REF!</definedName>
    <definedName name="__MY01">#REF!</definedName>
    <definedName name="__RC05S1RD" localSheetId="0">#REF!</definedName>
    <definedName name="__RC05S1RD" localSheetId="14">#REF!</definedName>
    <definedName name="__RC05S1RD" localSheetId="16">#REF!</definedName>
    <definedName name="__RC05S1RD" localSheetId="17">#REF!</definedName>
    <definedName name="__RC05S1RD" localSheetId="15">#REF!</definedName>
    <definedName name="__RC05S1RD" localSheetId="9">#REF!</definedName>
    <definedName name="__RC05S1RD" localSheetId="11">#REF!</definedName>
    <definedName name="__RC05S1RD" localSheetId="12">#REF!</definedName>
    <definedName name="__RC05S1RD" localSheetId="10">#REF!</definedName>
    <definedName name="__RC05S1RD" localSheetId="29">#REF!</definedName>
    <definedName name="__RC05S1RD" localSheetId="19">#REF!</definedName>
    <definedName name="__RC05S1RD" localSheetId="2">#REF!</definedName>
    <definedName name="__RC05S1RD" localSheetId="4">#REF!</definedName>
    <definedName name="__RC05S1RD" localSheetId="5">#REF!</definedName>
    <definedName name="__RC05S1RD" localSheetId="3">#REF!</definedName>
    <definedName name="__RC05S1RD" localSheetId="23">#REF!</definedName>
    <definedName name="__RC05S1RD" localSheetId="30">#REF!</definedName>
    <definedName name="__RC05S1RD">#REF!</definedName>
    <definedName name="_998_2004_Registrars" localSheetId="0">#REF!</definedName>
    <definedName name="_998_2004_Registrars" localSheetId="14">#REF!</definedName>
    <definedName name="_998_2004_Registrars" localSheetId="16">#REF!</definedName>
    <definedName name="_998_2004_Registrars" localSheetId="17">#REF!</definedName>
    <definedName name="_998_2004_Registrars" localSheetId="15">#REF!</definedName>
    <definedName name="_998_2004_Registrars" localSheetId="9">#REF!</definedName>
    <definedName name="_998_2004_Registrars" localSheetId="11">#REF!</definedName>
    <definedName name="_998_2004_Registrars" localSheetId="12">#REF!</definedName>
    <definedName name="_998_2004_Registrars" localSheetId="10">#REF!</definedName>
    <definedName name="_998_2004_Registrars" localSheetId="19">#REF!</definedName>
    <definedName name="_998_2004_Registrars" localSheetId="2">#REF!</definedName>
    <definedName name="_998_2004_Registrars" localSheetId="4">#REF!</definedName>
    <definedName name="_998_2004_Registrars" localSheetId="5">#REF!</definedName>
    <definedName name="_998_2004_Registrars" localSheetId="3">#REF!</definedName>
    <definedName name="_998_2004_Registrars">#REF!</definedName>
    <definedName name="_999_2004_Retainers" localSheetId="0">#REF!</definedName>
    <definedName name="_999_2004_Retainers" localSheetId="14">#REF!</definedName>
    <definedName name="_999_2004_Retainers" localSheetId="16">#REF!</definedName>
    <definedName name="_999_2004_Retainers" localSheetId="17">#REF!</definedName>
    <definedName name="_999_2004_Retainers" localSheetId="15">#REF!</definedName>
    <definedName name="_999_2004_Retainers" localSheetId="9">#REF!</definedName>
    <definedName name="_999_2004_Retainers" localSheetId="11">#REF!</definedName>
    <definedName name="_999_2004_Retainers" localSheetId="12">#REF!</definedName>
    <definedName name="_999_2004_Retainers" localSheetId="10">#REF!</definedName>
    <definedName name="_999_2004_Retainers" localSheetId="19">#REF!</definedName>
    <definedName name="_999_2004_Retainers" localSheetId="2">#REF!</definedName>
    <definedName name="_999_2004_Retainers" localSheetId="4">#REF!</definedName>
    <definedName name="_999_2004_Retainers" localSheetId="5">#REF!</definedName>
    <definedName name="_999_2004_Retainers" localSheetId="3">#REF!</definedName>
    <definedName name="_999_2004_Retainers">#REF!</definedName>
    <definedName name="_MY01" localSheetId="0">#REF!</definedName>
    <definedName name="_MY01" localSheetId="14">#REF!</definedName>
    <definedName name="_MY01" localSheetId="16">#REF!</definedName>
    <definedName name="_MY01" localSheetId="17">#REF!</definedName>
    <definedName name="_MY01" localSheetId="15">#REF!</definedName>
    <definedName name="_MY01" localSheetId="9">#REF!</definedName>
    <definedName name="_MY01" localSheetId="11">#REF!</definedName>
    <definedName name="_MY01" localSheetId="12">#REF!</definedName>
    <definedName name="_MY01" localSheetId="10">#REF!</definedName>
    <definedName name="_MY01" localSheetId="29">#REF!</definedName>
    <definedName name="_MY01" localSheetId="19">#REF!</definedName>
    <definedName name="_MY01" localSheetId="2">#REF!</definedName>
    <definedName name="_MY01" localSheetId="4">#REF!</definedName>
    <definedName name="_MY01" localSheetId="5">#REF!</definedName>
    <definedName name="_MY01" localSheetId="3">#REF!</definedName>
    <definedName name="_MY01" localSheetId="23">#REF!</definedName>
    <definedName name="_MY01" localSheetId="30">#REF!</definedName>
    <definedName name="_MY01">#REF!</definedName>
    <definedName name="_P02" localSheetId="0">#REF!</definedName>
    <definedName name="_P02" localSheetId="14">#REF!</definedName>
    <definedName name="_P02" localSheetId="16">#REF!</definedName>
    <definedName name="_P02" localSheetId="17">#REF!</definedName>
    <definedName name="_P02" localSheetId="15">#REF!</definedName>
    <definedName name="_P02" localSheetId="9">#REF!</definedName>
    <definedName name="_P02" localSheetId="11">#REF!</definedName>
    <definedName name="_P02" localSheetId="12">#REF!</definedName>
    <definedName name="_P02" localSheetId="10">#REF!</definedName>
    <definedName name="_P02" localSheetId="29">#REF!</definedName>
    <definedName name="_P02" localSheetId="19">#REF!</definedName>
    <definedName name="_P02" localSheetId="2">#REF!</definedName>
    <definedName name="_P02" localSheetId="4">#REF!</definedName>
    <definedName name="_P02" localSheetId="5">#REF!</definedName>
    <definedName name="_P02" localSheetId="3">#REF!</definedName>
    <definedName name="_P02" localSheetId="23">#REF!</definedName>
    <definedName name="_P02" localSheetId="30">#REF!</definedName>
    <definedName name="_P02">#REF!</definedName>
    <definedName name="_P03" localSheetId="0">#REF!</definedName>
    <definedName name="_P03" localSheetId="14">#REF!</definedName>
    <definedName name="_P03" localSheetId="16">#REF!</definedName>
    <definedName name="_P03" localSheetId="17">#REF!</definedName>
    <definedName name="_P03" localSheetId="15">#REF!</definedName>
    <definedName name="_P03" localSheetId="9">#REF!</definedName>
    <definedName name="_P03" localSheetId="11">#REF!</definedName>
    <definedName name="_P03" localSheetId="12">#REF!</definedName>
    <definedName name="_P03" localSheetId="10">#REF!</definedName>
    <definedName name="_P03" localSheetId="29">#REF!</definedName>
    <definedName name="_P03" localSheetId="19">#REF!</definedName>
    <definedName name="_P03" localSheetId="2">#REF!</definedName>
    <definedName name="_P03" localSheetId="4">#REF!</definedName>
    <definedName name="_P03" localSheetId="5">#REF!</definedName>
    <definedName name="_P03" localSheetId="3">#REF!</definedName>
    <definedName name="_P03" localSheetId="23">#REF!</definedName>
    <definedName name="_P03" localSheetId="30">#REF!</definedName>
    <definedName name="_P03">#REF!</definedName>
    <definedName name="_RC05S1RD" localSheetId="0">#REF!</definedName>
    <definedName name="_RC05S1RD" localSheetId="14">#REF!</definedName>
    <definedName name="_RC05S1RD" localSheetId="16">#REF!</definedName>
    <definedName name="_RC05S1RD" localSheetId="17">#REF!</definedName>
    <definedName name="_RC05S1RD" localSheetId="15">#REF!</definedName>
    <definedName name="_RC05S1RD" localSheetId="9">#REF!</definedName>
    <definedName name="_RC05S1RD" localSheetId="11">#REF!</definedName>
    <definedName name="_RC05S1RD" localSheetId="12">#REF!</definedName>
    <definedName name="_RC05S1RD" localSheetId="10">#REF!</definedName>
    <definedName name="_RC05S1RD" localSheetId="29">#REF!</definedName>
    <definedName name="_RC05S1RD" localSheetId="19">#REF!</definedName>
    <definedName name="_RC05S1RD" localSheetId="2">#REF!</definedName>
    <definedName name="_RC05S1RD" localSheetId="4">#REF!</definedName>
    <definedName name="_RC05S1RD" localSheetId="5">#REF!</definedName>
    <definedName name="_RC05S1RD" localSheetId="3">#REF!</definedName>
    <definedName name="_RC05S1RD" localSheetId="23">#REF!</definedName>
    <definedName name="_RC05S1RD" localSheetId="30">#REF!</definedName>
    <definedName name="_RC05S1RD">#REF!</definedName>
    <definedName name="_S02" localSheetId="0">#REF!</definedName>
    <definedName name="_S02" localSheetId="14">#REF!</definedName>
    <definedName name="_S02" localSheetId="16">#REF!</definedName>
    <definedName name="_S02" localSheetId="17">#REF!</definedName>
    <definedName name="_S02" localSheetId="15">#REF!</definedName>
    <definedName name="_S02" localSheetId="9">#REF!</definedName>
    <definedName name="_S02" localSheetId="11">#REF!</definedName>
    <definedName name="_S02" localSheetId="12">#REF!</definedName>
    <definedName name="_S02" localSheetId="10">#REF!</definedName>
    <definedName name="_S02" localSheetId="29">#REF!</definedName>
    <definedName name="_S02" localSheetId="19">#REF!</definedName>
    <definedName name="_S02" localSheetId="2">#REF!</definedName>
    <definedName name="_S02" localSheetId="4">#REF!</definedName>
    <definedName name="_S02" localSheetId="5">#REF!</definedName>
    <definedName name="_S02" localSheetId="3">#REF!</definedName>
    <definedName name="_S02" localSheetId="23">#REF!</definedName>
    <definedName name="_S02" localSheetId="30">#REF!</definedName>
    <definedName name="_S02">#REF!</definedName>
    <definedName name="_S03" localSheetId="0">#REF!</definedName>
    <definedName name="_S03" localSheetId="14">#REF!</definedName>
    <definedName name="_S03" localSheetId="16">#REF!</definedName>
    <definedName name="_S03" localSheetId="17">#REF!</definedName>
    <definedName name="_S03" localSheetId="15">#REF!</definedName>
    <definedName name="_S03" localSheetId="9">#REF!</definedName>
    <definedName name="_S03" localSheetId="11">#REF!</definedName>
    <definedName name="_S03" localSheetId="12">#REF!</definedName>
    <definedName name="_S03" localSheetId="10">#REF!</definedName>
    <definedName name="_S03" localSheetId="29">#REF!</definedName>
    <definedName name="_S03" localSheetId="19">#REF!</definedName>
    <definedName name="_S03" localSheetId="2">#REF!</definedName>
    <definedName name="_S03" localSheetId="4">#REF!</definedName>
    <definedName name="_S03" localSheetId="5">#REF!</definedName>
    <definedName name="_S03" localSheetId="3">#REF!</definedName>
    <definedName name="_S03" localSheetId="23">#REF!</definedName>
    <definedName name="_S03" localSheetId="30">#REF!</definedName>
    <definedName name="_S03">#REF!</definedName>
    <definedName name="_S04" localSheetId="0">#REF!</definedName>
    <definedName name="_S04" localSheetId="14">#REF!</definedName>
    <definedName name="_S04" localSheetId="16">#REF!</definedName>
    <definedName name="_S04" localSheetId="17">#REF!</definedName>
    <definedName name="_S04" localSheetId="15">#REF!</definedName>
    <definedName name="_S04" localSheetId="9">#REF!</definedName>
    <definedName name="_S04" localSheetId="11">#REF!</definedName>
    <definedName name="_S04" localSheetId="12">#REF!</definedName>
    <definedName name="_S04" localSheetId="10">#REF!</definedName>
    <definedName name="_S04" localSheetId="29">#REF!</definedName>
    <definedName name="_S04" localSheetId="19">#REF!</definedName>
    <definedName name="_S04" localSheetId="2">#REF!</definedName>
    <definedName name="_S04" localSheetId="4">#REF!</definedName>
    <definedName name="_S04" localSheetId="5">#REF!</definedName>
    <definedName name="_S04" localSheetId="3">#REF!</definedName>
    <definedName name="_S04" localSheetId="23">#REF!</definedName>
    <definedName name="_S04" localSheetId="30">#REF!</definedName>
    <definedName name="_S04">#REF!</definedName>
    <definedName name="_Sort" localSheetId="0" hidden="1">#REF!</definedName>
    <definedName name="_Sort" localSheetId="14" hidden="1">#REF!</definedName>
    <definedName name="_Sort" localSheetId="16" hidden="1">#REF!</definedName>
    <definedName name="_Sort" localSheetId="17" hidden="1">#REF!</definedName>
    <definedName name="_Sort" localSheetId="15" hidden="1">#REF!</definedName>
    <definedName name="_Sort" localSheetId="9" hidden="1">#REF!</definedName>
    <definedName name="_Sort" localSheetId="11" hidden="1">#REF!</definedName>
    <definedName name="_Sort" localSheetId="12" hidden="1">#REF!</definedName>
    <definedName name="_Sort" localSheetId="10" hidden="1">#REF!</definedName>
    <definedName name="_Sort" localSheetId="19" hidden="1">#REF!</definedName>
    <definedName name="_Sort" localSheetId="2" hidden="1">#REF!</definedName>
    <definedName name="_Sort" localSheetId="4" hidden="1">#REF!</definedName>
    <definedName name="_Sort" localSheetId="5" hidden="1">#REF!</definedName>
    <definedName name="_Sort" localSheetId="3" hidden="1">#REF!</definedName>
    <definedName name="_Sort" hidden="1">#REF!</definedName>
    <definedName name="Age_and_sex" localSheetId="0">#REF!</definedName>
    <definedName name="Age_and_sex" localSheetId="14">#REF!</definedName>
    <definedName name="Age_and_sex" localSheetId="16">#REF!</definedName>
    <definedName name="Age_and_sex" localSheetId="17">#REF!</definedName>
    <definedName name="Age_and_sex" localSheetId="15">#REF!</definedName>
    <definedName name="Age_and_sex" localSheetId="9">#REF!</definedName>
    <definedName name="Age_and_sex" localSheetId="11">#REF!</definedName>
    <definedName name="Age_and_sex" localSheetId="12">#REF!</definedName>
    <definedName name="Age_and_sex" localSheetId="10">#REF!</definedName>
    <definedName name="Age_and_sex" localSheetId="19">#REF!</definedName>
    <definedName name="Age_and_sex" localSheetId="2">#REF!</definedName>
    <definedName name="Age_and_sex" localSheetId="4">#REF!</definedName>
    <definedName name="Age_and_sex" localSheetId="5">#REF!</definedName>
    <definedName name="Age_and_sex" localSheetId="3">#REF!</definedName>
    <definedName name="Age_and_sex">#REF!</definedName>
    <definedName name="AgeColumn" localSheetId="0">#REF!</definedName>
    <definedName name="AgeColumn" localSheetId="14">#REF!</definedName>
    <definedName name="AgeColumn" localSheetId="16">#REF!</definedName>
    <definedName name="AgeColumn" localSheetId="17">#REF!</definedName>
    <definedName name="AgeColumn" localSheetId="15">#REF!</definedName>
    <definedName name="AgeColumn" localSheetId="9">#REF!</definedName>
    <definedName name="AgeColumn" localSheetId="11">#REF!</definedName>
    <definedName name="AgeColumn" localSheetId="12">#REF!</definedName>
    <definedName name="AgeColumn" localSheetId="10">#REF!</definedName>
    <definedName name="AgeColumn" localSheetId="19">#REF!</definedName>
    <definedName name="AgeColumn" localSheetId="2">#REF!</definedName>
    <definedName name="AgeColumn" localSheetId="4">#REF!</definedName>
    <definedName name="AgeColumn" localSheetId="5">#REF!</definedName>
    <definedName name="AgeColumn" localSheetId="3">#REF!</definedName>
    <definedName name="AgeColumn">#REF!</definedName>
    <definedName name="AllAgeColumn" localSheetId="0">#REF!</definedName>
    <definedName name="AllAgeColumn" localSheetId="14">#REF!</definedName>
    <definedName name="AllAgeColumn" localSheetId="16">#REF!</definedName>
    <definedName name="AllAgeColumn" localSheetId="17">#REF!</definedName>
    <definedName name="AllAgeColumn" localSheetId="15">#REF!</definedName>
    <definedName name="AllAgeColumn" localSheetId="9">#REF!</definedName>
    <definedName name="AllAgeColumn" localSheetId="11">#REF!</definedName>
    <definedName name="AllAgeColumn" localSheetId="12">#REF!</definedName>
    <definedName name="AllAgeColumn" localSheetId="10">#REF!</definedName>
    <definedName name="AllAgeColumn" localSheetId="19">#REF!</definedName>
    <definedName name="AllAgeColumn" localSheetId="2">#REF!</definedName>
    <definedName name="AllAgeColumn" localSheetId="4">#REF!</definedName>
    <definedName name="AllAgeColumn" localSheetId="5">#REF!</definedName>
    <definedName name="AllAgeColumn" localSheetId="3">#REF!</definedName>
    <definedName name="AllAgeColumn">#REF!</definedName>
    <definedName name="ANGL" localSheetId="0">#REF!</definedName>
    <definedName name="ANGL" localSheetId="14">#REF!</definedName>
    <definedName name="ANGL" localSheetId="16">#REF!</definedName>
    <definedName name="ANGL" localSheetId="17">#REF!</definedName>
    <definedName name="ANGL" localSheetId="15">#REF!</definedName>
    <definedName name="ANGL" localSheetId="9">#REF!</definedName>
    <definedName name="ANGL" localSheetId="11">#REF!</definedName>
    <definedName name="ANGL" localSheetId="12">#REF!</definedName>
    <definedName name="ANGL" localSheetId="10">#REF!</definedName>
    <definedName name="ANGL" localSheetId="29">#REF!</definedName>
    <definedName name="ANGL" localSheetId="19">#REF!</definedName>
    <definedName name="ANGL" localSheetId="2">#REF!</definedName>
    <definedName name="ANGL" localSheetId="4">#REF!</definedName>
    <definedName name="ANGL" localSheetId="5">#REF!</definedName>
    <definedName name="ANGL" localSheetId="3">#REF!</definedName>
    <definedName name="ANGL" localSheetId="23">#REF!</definedName>
    <definedName name="ANGL" localSheetId="30">#REF!</definedName>
    <definedName name="ANGL">#REF!</definedName>
    <definedName name="Asthma">'[1]Summary for LA profiles'!$A$5:$P$27</definedName>
    <definedName name="AVON" localSheetId="0">#REF!</definedName>
    <definedName name="AVON" localSheetId="14">#REF!</definedName>
    <definedName name="AVON" localSheetId="16">#REF!</definedName>
    <definedName name="AVON" localSheetId="17">#REF!</definedName>
    <definedName name="AVON" localSheetId="15">#REF!</definedName>
    <definedName name="AVON" localSheetId="9">#REF!</definedName>
    <definedName name="AVON" localSheetId="11">#REF!</definedName>
    <definedName name="AVON" localSheetId="12">#REF!</definedName>
    <definedName name="AVON" localSheetId="10">#REF!</definedName>
    <definedName name="AVON" localSheetId="19">#REF!</definedName>
    <definedName name="AVON" localSheetId="2">#REF!</definedName>
    <definedName name="AVON" localSheetId="4">#REF!</definedName>
    <definedName name="AVON" localSheetId="5">#REF!</definedName>
    <definedName name="AVON" localSheetId="3">#REF!</definedName>
    <definedName name="AVON">#REF!</definedName>
    <definedName name="BEDS" localSheetId="0">#REF!</definedName>
    <definedName name="BEDS" localSheetId="14">#REF!</definedName>
    <definedName name="BEDS" localSheetId="16">#REF!</definedName>
    <definedName name="BEDS" localSheetId="17">#REF!</definedName>
    <definedName name="BEDS" localSheetId="15">#REF!</definedName>
    <definedName name="BEDS" localSheetId="9">#REF!</definedName>
    <definedName name="BEDS" localSheetId="11">#REF!</definedName>
    <definedName name="BEDS" localSheetId="12">#REF!</definedName>
    <definedName name="BEDS" localSheetId="10">#REF!</definedName>
    <definedName name="BEDS" localSheetId="19">#REF!</definedName>
    <definedName name="BEDS" localSheetId="2">#REF!</definedName>
    <definedName name="BEDS" localSheetId="4">#REF!</definedName>
    <definedName name="BEDS" localSheetId="5">#REF!</definedName>
    <definedName name="BEDS" localSheetId="3">#REF!</definedName>
    <definedName name="BEDS">#REF!</definedName>
    <definedName name="BERKS" localSheetId="0">#REF!</definedName>
    <definedName name="BERKS" localSheetId="14">#REF!</definedName>
    <definedName name="BERKS" localSheetId="16">#REF!</definedName>
    <definedName name="BERKS" localSheetId="17">#REF!</definedName>
    <definedName name="BERKS" localSheetId="15">#REF!</definedName>
    <definedName name="BERKS" localSheetId="9">#REF!</definedName>
    <definedName name="BERKS" localSheetId="11">#REF!</definedName>
    <definedName name="BERKS" localSheetId="12">#REF!</definedName>
    <definedName name="BERKS" localSheetId="10">#REF!</definedName>
    <definedName name="BERKS" localSheetId="19">#REF!</definedName>
    <definedName name="BERKS" localSheetId="2">#REF!</definedName>
    <definedName name="BERKS" localSheetId="4">#REF!</definedName>
    <definedName name="BERKS" localSheetId="5">#REF!</definedName>
    <definedName name="BERKS" localSheetId="3">#REF!</definedName>
    <definedName name="BERKS">#REF!</definedName>
    <definedName name="BLAEN" localSheetId="0">#REF!</definedName>
    <definedName name="BLAEN" localSheetId="14">#REF!</definedName>
    <definedName name="BLAEN" localSheetId="16">#REF!</definedName>
    <definedName name="BLAEN" localSheetId="17">#REF!</definedName>
    <definedName name="BLAEN" localSheetId="15">#REF!</definedName>
    <definedName name="BLAEN" localSheetId="9">#REF!</definedName>
    <definedName name="BLAEN" localSheetId="11">#REF!</definedName>
    <definedName name="BLAEN" localSheetId="12">#REF!</definedName>
    <definedName name="BLAEN" localSheetId="10">#REF!</definedName>
    <definedName name="BLAEN" localSheetId="29">#REF!</definedName>
    <definedName name="BLAEN" localSheetId="19">#REF!</definedName>
    <definedName name="BLAEN" localSheetId="2">#REF!</definedName>
    <definedName name="BLAEN" localSheetId="4">#REF!</definedName>
    <definedName name="BLAEN" localSheetId="5">#REF!</definedName>
    <definedName name="BLAEN" localSheetId="3">#REF!</definedName>
    <definedName name="BLAEN" localSheetId="23">#REF!</definedName>
    <definedName name="BLAEN" localSheetId="30">#REF!</definedName>
    <definedName name="BLAEN">#REF!</definedName>
    <definedName name="Breastfed">'[2]Summary for LA profiles'!$A$5:$P$27</definedName>
    <definedName name="BRIDG" localSheetId="0">#REF!</definedName>
    <definedName name="BRIDG" localSheetId="14">#REF!</definedName>
    <definedName name="BRIDG" localSheetId="16">#REF!</definedName>
    <definedName name="BRIDG" localSheetId="17">#REF!</definedName>
    <definedName name="BRIDG" localSheetId="15">#REF!</definedName>
    <definedName name="BRIDG" localSheetId="9">#REF!</definedName>
    <definedName name="BRIDG" localSheetId="11">#REF!</definedName>
    <definedName name="BRIDG" localSheetId="12">#REF!</definedName>
    <definedName name="BRIDG" localSheetId="10">#REF!</definedName>
    <definedName name="BRIDG" localSheetId="29">#REF!</definedName>
    <definedName name="BRIDG" localSheetId="19">#REF!</definedName>
    <definedName name="BRIDG" localSheetId="2">#REF!</definedName>
    <definedName name="BRIDG" localSheetId="4">#REF!</definedName>
    <definedName name="BRIDG" localSheetId="5">#REF!</definedName>
    <definedName name="BRIDG" localSheetId="3">#REF!</definedName>
    <definedName name="BRIDG" localSheetId="23">#REF!</definedName>
    <definedName name="BRIDG" localSheetId="30">#REF!</definedName>
    <definedName name="BRIDG">#REF!</definedName>
    <definedName name="BUCKS" localSheetId="0">#REF!</definedName>
    <definedName name="BUCKS" localSheetId="14">#REF!</definedName>
    <definedName name="BUCKS" localSheetId="16">#REF!</definedName>
    <definedName name="BUCKS" localSheetId="17">#REF!</definedName>
    <definedName name="BUCKS" localSheetId="15">#REF!</definedName>
    <definedName name="BUCKS" localSheetId="9">#REF!</definedName>
    <definedName name="BUCKS" localSheetId="11">#REF!</definedName>
    <definedName name="BUCKS" localSheetId="12">#REF!</definedName>
    <definedName name="BUCKS" localSheetId="10">#REF!</definedName>
    <definedName name="BUCKS" localSheetId="19">#REF!</definedName>
    <definedName name="BUCKS" localSheetId="2">#REF!</definedName>
    <definedName name="BUCKS" localSheetId="4">#REF!</definedName>
    <definedName name="BUCKS" localSheetId="5">#REF!</definedName>
    <definedName name="BUCKS" localSheetId="3">#REF!</definedName>
    <definedName name="BUCKS">#REF!</definedName>
    <definedName name="CAERP" localSheetId="0">#REF!</definedName>
    <definedName name="CAERP" localSheetId="14">#REF!</definedName>
    <definedName name="CAERP" localSheetId="16">#REF!</definedName>
    <definedName name="CAERP" localSheetId="17">#REF!</definedName>
    <definedName name="CAERP" localSheetId="15">#REF!</definedName>
    <definedName name="CAERP" localSheetId="9">#REF!</definedName>
    <definedName name="CAERP" localSheetId="11">#REF!</definedName>
    <definedName name="CAERP" localSheetId="12">#REF!</definedName>
    <definedName name="CAERP" localSheetId="10">#REF!</definedName>
    <definedName name="CAERP" localSheetId="29">#REF!</definedName>
    <definedName name="CAERP" localSheetId="19">#REF!</definedName>
    <definedName name="CAERP" localSheetId="2">#REF!</definedName>
    <definedName name="CAERP" localSheetId="4">#REF!</definedName>
    <definedName name="CAERP" localSheetId="5">#REF!</definedName>
    <definedName name="CAERP" localSheetId="3">#REF!</definedName>
    <definedName name="CAERP" localSheetId="23">#REF!</definedName>
    <definedName name="CAERP" localSheetId="30">#REF!</definedName>
    <definedName name="CAERP">#REF!</definedName>
    <definedName name="CAMBS" localSheetId="0">#REF!</definedName>
    <definedName name="CAMBS" localSheetId="14">#REF!</definedName>
    <definedName name="CAMBS" localSheetId="16">#REF!</definedName>
    <definedName name="CAMBS" localSheetId="17">#REF!</definedName>
    <definedName name="CAMBS" localSheetId="15">#REF!</definedName>
    <definedName name="CAMBS" localSheetId="9">#REF!</definedName>
    <definedName name="CAMBS" localSheetId="11">#REF!</definedName>
    <definedName name="CAMBS" localSheetId="12">#REF!</definedName>
    <definedName name="CAMBS" localSheetId="10">#REF!</definedName>
    <definedName name="CAMBS" localSheetId="19">#REF!</definedName>
    <definedName name="CAMBS" localSheetId="2">#REF!</definedName>
    <definedName name="CAMBS" localSheetId="4">#REF!</definedName>
    <definedName name="CAMBS" localSheetId="5">#REF!</definedName>
    <definedName name="CAMBS" localSheetId="3">#REF!</definedName>
    <definedName name="CAMBS">#REF!</definedName>
    <definedName name="CARDF" localSheetId="0">#REF!</definedName>
    <definedName name="CARDF" localSheetId="14">#REF!</definedName>
    <definedName name="CARDF" localSheetId="16">#REF!</definedName>
    <definedName name="CARDF" localSheetId="17">#REF!</definedName>
    <definedName name="CARDF" localSheetId="15">#REF!</definedName>
    <definedName name="CARDF" localSheetId="9">#REF!</definedName>
    <definedName name="CARDF" localSheetId="11">#REF!</definedName>
    <definedName name="CARDF" localSheetId="12">#REF!</definedName>
    <definedName name="CARDF" localSheetId="10">#REF!</definedName>
    <definedName name="CARDF" localSheetId="29">#REF!</definedName>
    <definedName name="CARDF" localSheetId="19">#REF!</definedName>
    <definedName name="CARDF" localSheetId="2">#REF!</definedName>
    <definedName name="CARDF" localSheetId="4">#REF!</definedName>
    <definedName name="CARDF" localSheetId="5">#REF!</definedName>
    <definedName name="CARDF" localSheetId="3">#REF!</definedName>
    <definedName name="CARDF" localSheetId="23">#REF!</definedName>
    <definedName name="CARDF" localSheetId="30">#REF!</definedName>
    <definedName name="CARDF">#REF!</definedName>
    <definedName name="CARMS" localSheetId="0">#REF!</definedName>
    <definedName name="CARMS" localSheetId="14">#REF!</definedName>
    <definedName name="CARMS" localSheetId="16">#REF!</definedName>
    <definedName name="CARMS" localSheetId="17">#REF!</definedName>
    <definedName name="CARMS" localSheetId="15">#REF!</definedName>
    <definedName name="CARMS" localSheetId="9">#REF!</definedName>
    <definedName name="CARMS" localSheetId="11">#REF!</definedName>
    <definedName name="CARMS" localSheetId="12">#REF!</definedName>
    <definedName name="CARMS" localSheetId="10">#REF!</definedName>
    <definedName name="CARMS" localSheetId="29">#REF!</definedName>
    <definedName name="CARMS" localSheetId="19">#REF!</definedName>
    <definedName name="CARMS" localSheetId="2">#REF!</definedName>
    <definedName name="CARMS" localSheetId="4">#REF!</definedName>
    <definedName name="CARMS" localSheetId="5">#REF!</definedName>
    <definedName name="CARMS" localSheetId="3">#REF!</definedName>
    <definedName name="CARMS" localSheetId="23">#REF!</definedName>
    <definedName name="CARMS" localSheetId="30">#REF!</definedName>
    <definedName name="CARMS">#REF!</definedName>
    <definedName name="CERED" localSheetId="0">#REF!</definedName>
    <definedName name="CERED" localSheetId="14">#REF!</definedName>
    <definedName name="CERED" localSheetId="16">#REF!</definedName>
    <definedName name="CERED" localSheetId="17">#REF!</definedName>
    <definedName name="CERED" localSheetId="15">#REF!</definedName>
    <definedName name="CERED" localSheetId="9">#REF!</definedName>
    <definedName name="CERED" localSheetId="11">#REF!</definedName>
    <definedName name="CERED" localSheetId="12">#REF!</definedName>
    <definedName name="CERED" localSheetId="10">#REF!</definedName>
    <definedName name="CERED" localSheetId="29">#REF!</definedName>
    <definedName name="CERED" localSheetId="19">#REF!</definedName>
    <definedName name="CERED" localSheetId="2">#REF!</definedName>
    <definedName name="CERED" localSheetId="4">#REF!</definedName>
    <definedName name="CERED" localSheetId="5">#REF!</definedName>
    <definedName name="CERED" localSheetId="3">#REF!</definedName>
    <definedName name="CERED" localSheetId="23">#REF!</definedName>
    <definedName name="CERED" localSheetId="30">#REF!</definedName>
    <definedName name="CERED">#REF!</definedName>
    <definedName name="CHESHIRE" localSheetId="0">#REF!</definedName>
    <definedName name="CHESHIRE" localSheetId="14">#REF!</definedName>
    <definedName name="CHESHIRE" localSheetId="16">#REF!</definedName>
    <definedName name="CHESHIRE" localSheetId="17">#REF!</definedName>
    <definedName name="CHESHIRE" localSheetId="15">#REF!</definedName>
    <definedName name="CHESHIRE" localSheetId="9">#REF!</definedName>
    <definedName name="CHESHIRE" localSheetId="11">#REF!</definedName>
    <definedName name="CHESHIRE" localSheetId="12">#REF!</definedName>
    <definedName name="CHESHIRE" localSheetId="10">#REF!</definedName>
    <definedName name="CHESHIRE" localSheetId="19">#REF!</definedName>
    <definedName name="CHESHIRE" localSheetId="2">#REF!</definedName>
    <definedName name="CHESHIRE" localSheetId="4">#REF!</definedName>
    <definedName name="CHESHIRE" localSheetId="5">#REF!</definedName>
    <definedName name="CHESHIRE" localSheetId="3">#REF!</definedName>
    <definedName name="CHESHIRE">#REF!</definedName>
    <definedName name="ChildMortality">'[3]Summary for LA profiles'!$A$5:$P$27</definedName>
    <definedName name="Childreninneed">'[4]Summary for LA profiles'!$A$5:$P$27</definedName>
    <definedName name="CLEVELAND" localSheetId="0">#REF!</definedName>
    <definedName name="CLEVELAND" localSheetId="14">#REF!</definedName>
    <definedName name="CLEVELAND" localSheetId="16">#REF!</definedName>
    <definedName name="CLEVELAND" localSheetId="17">#REF!</definedName>
    <definedName name="CLEVELAND" localSheetId="15">#REF!</definedName>
    <definedName name="CLEVELAND" localSheetId="9">#REF!</definedName>
    <definedName name="CLEVELAND" localSheetId="11">#REF!</definedName>
    <definedName name="CLEVELAND" localSheetId="12">#REF!</definedName>
    <definedName name="CLEVELAND" localSheetId="10">#REF!</definedName>
    <definedName name="CLEVELAND" localSheetId="19">#REF!</definedName>
    <definedName name="CLEVELAND" localSheetId="2">#REF!</definedName>
    <definedName name="CLEVELAND" localSheetId="4">#REF!</definedName>
    <definedName name="CLEVELAND" localSheetId="5">#REF!</definedName>
    <definedName name="CLEVELAND" localSheetId="3">#REF!</definedName>
    <definedName name="CLEVELAND">#REF!</definedName>
    <definedName name="CLWYD" localSheetId="0">#REF!</definedName>
    <definedName name="CLWYD" localSheetId="14">#REF!</definedName>
    <definedName name="CLWYD" localSheetId="16">#REF!</definedName>
    <definedName name="CLWYD" localSheetId="17">#REF!</definedName>
    <definedName name="CLWYD" localSheetId="15">#REF!</definedName>
    <definedName name="CLWYD" localSheetId="9">#REF!</definedName>
    <definedName name="CLWYD" localSheetId="11">#REF!</definedName>
    <definedName name="CLWYD" localSheetId="12">#REF!</definedName>
    <definedName name="CLWYD" localSheetId="10">#REF!</definedName>
    <definedName name="CLWYD" localSheetId="19">#REF!</definedName>
    <definedName name="CLWYD" localSheetId="2">#REF!</definedName>
    <definedName name="CLWYD" localSheetId="4">#REF!</definedName>
    <definedName name="CLWYD" localSheetId="5">#REF!</definedName>
    <definedName name="CLWYD" localSheetId="3">#REF!</definedName>
    <definedName name="CLWYD">#REF!</definedName>
    <definedName name="CONWY" localSheetId="0">#REF!</definedName>
    <definedName name="CONWY" localSheetId="14">#REF!</definedName>
    <definedName name="CONWY" localSheetId="16">#REF!</definedName>
    <definedName name="CONWY" localSheetId="17">#REF!</definedName>
    <definedName name="CONWY" localSheetId="15">#REF!</definedName>
    <definedName name="CONWY" localSheetId="9">#REF!</definedName>
    <definedName name="CONWY" localSheetId="11">#REF!</definedName>
    <definedName name="CONWY" localSheetId="12">#REF!</definedName>
    <definedName name="CONWY" localSheetId="10">#REF!</definedName>
    <definedName name="CONWY" localSheetId="29">#REF!</definedName>
    <definedName name="CONWY" localSheetId="19">#REF!</definedName>
    <definedName name="CONWY" localSheetId="2">#REF!</definedName>
    <definedName name="CONWY" localSheetId="4">#REF!</definedName>
    <definedName name="CONWY" localSheetId="5">#REF!</definedName>
    <definedName name="CONWY" localSheetId="3">#REF!</definedName>
    <definedName name="CONWY" localSheetId="23">#REF!</definedName>
    <definedName name="CONWY" localSheetId="30">#REF!</definedName>
    <definedName name="CONWY">#REF!</definedName>
    <definedName name="copyingchartsandtables" localSheetId="0">#REF!</definedName>
    <definedName name="copyingchartsandtables" localSheetId="14">#REF!</definedName>
    <definedName name="copyingchartsandtables" localSheetId="16">#REF!</definedName>
    <definedName name="copyingchartsandtables" localSheetId="17">#REF!</definedName>
    <definedName name="copyingchartsandtables" localSheetId="15">#REF!</definedName>
    <definedName name="copyingchartsandtables" localSheetId="9">#REF!</definedName>
    <definedName name="copyingchartsandtables" localSheetId="11">#REF!</definedName>
    <definedName name="copyingchartsandtables" localSheetId="12">#REF!</definedName>
    <definedName name="copyingchartsandtables" localSheetId="10">#REF!</definedName>
    <definedName name="copyingchartsandtables" localSheetId="29">#REF!</definedName>
    <definedName name="copyingchartsandtables" localSheetId="19">#REF!</definedName>
    <definedName name="copyingchartsandtables" localSheetId="2">#REF!</definedName>
    <definedName name="copyingchartsandtables" localSheetId="4">#REF!</definedName>
    <definedName name="copyingchartsandtables" localSheetId="5">#REF!</definedName>
    <definedName name="copyingchartsandtables" localSheetId="3">#REF!</definedName>
    <definedName name="copyingchartsandtables" localSheetId="23">#REF!</definedName>
    <definedName name="copyingchartsandtables" localSheetId="30">#REF!</definedName>
    <definedName name="copyingchartsandtables">#REF!</definedName>
    <definedName name="CORNWALL" localSheetId="0">#REF!</definedName>
    <definedName name="CORNWALL" localSheetId="14">#REF!</definedName>
    <definedName name="CORNWALL" localSheetId="16">#REF!</definedName>
    <definedName name="CORNWALL" localSheetId="17">#REF!</definedName>
    <definedName name="CORNWALL" localSheetId="15">#REF!</definedName>
    <definedName name="CORNWALL" localSheetId="9">#REF!</definedName>
    <definedName name="CORNWALL" localSheetId="11">#REF!</definedName>
    <definedName name="CORNWALL" localSheetId="12">#REF!</definedName>
    <definedName name="CORNWALL" localSheetId="10">#REF!</definedName>
    <definedName name="CORNWALL" localSheetId="19">#REF!</definedName>
    <definedName name="CORNWALL" localSheetId="2">#REF!</definedName>
    <definedName name="CORNWALL" localSheetId="4">#REF!</definedName>
    <definedName name="CORNWALL" localSheetId="5">#REF!</definedName>
    <definedName name="CORNWALL" localSheetId="3">#REF!</definedName>
    <definedName name="CORNWALL">#REF!</definedName>
    <definedName name="CUMBRIA" localSheetId="0">#REF!</definedName>
    <definedName name="CUMBRIA" localSheetId="14">#REF!</definedName>
    <definedName name="CUMBRIA" localSheetId="16">#REF!</definedName>
    <definedName name="CUMBRIA" localSheetId="17">#REF!</definedName>
    <definedName name="CUMBRIA" localSheetId="15">#REF!</definedName>
    <definedName name="CUMBRIA" localSheetId="9">#REF!</definedName>
    <definedName name="CUMBRIA" localSheetId="11">#REF!</definedName>
    <definedName name="CUMBRIA" localSheetId="12">#REF!</definedName>
    <definedName name="CUMBRIA" localSheetId="10">#REF!</definedName>
    <definedName name="CUMBRIA" localSheetId="19">#REF!</definedName>
    <definedName name="CUMBRIA" localSheetId="2">#REF!</definedName>
    <definedName name="CUMBRIA" localSheetId="4">#REF!</definedName>
    <definedName name="CUMBRIA" localSheetId="5">#REF!</definedName>
    <definedName name="CUMBRIA" localSheetId="3">#REF!</definedName>
    <definedName name="CUMBRIA">#REF!</definedName>
    <definedName name="_xlnm.Database" localSheetId="29">[5]CFDATA!$A$1:$L$952</definedName>
    <definedName name="_xlnm.Database" localSheetId="19">[5]CFDATA!$A$1:$L$952</definedName>
    <definedName name="_xlnm.Database" localSheetId="23">[5]CFDATA!$A$1:$L$952</definedName>
    <definedName name="_xlnm.Database" localSheetId="30">[5]CFDATA!$A$1:$L$952</definedName>
    <definedName name="_xlnm.Database">[6]CFDATA!$A$1:$L$952</definedName>
    <definedName name="DENBI" localSheetId="0">#REF!</definedName>
    <definedName name="DENBI" localSheetId="14">#REF!</definedName>
    <definedName name="DENBI" localSheetId="16">#REF!</definedName>
    <definedName name="DENBI" localSheetId="17">#REF!</definedName>
    <definedName name="DENBI" localSheetId="15">#REF!</definedName>
    <definedName name="DENBI" localSheetId="9">#REF!</definedName>
    <definedName name="DENBI" localSheetId="11">#REF!</definedName>
    <definedName name="DENBI" localSheetId="12">#REF!</definedName>
    <definedName name="DENBI" localSheetId="10">#REF!</definedName>
    <definedName name="DENBI" localSheetId="29">#REF!</definedName>
    <definedName name="DENBI" localSheetId="19">#REF!</definedName>
    <definedName name="DENBI" localSheetId="2">#REF!</definedName>
    <definedName name="DENBI" localSheetId="4">#REF!</definedName>
    <definedName name="DENBI" localSheetId="5">#REF!</definedName>
    <definedName name="DENBI" localSheetId="3">#REF!</definedName>
    <definedName name="DENBI" localSheetId="23">#REF!</definedName>
    <definedName name="DENBI" localSheetId="30">#REF!</definedName>
    <definedName name="DENBI">#REF!</definedName>
    <definedName name="DERBYSHIRE" localSheetId="0">#REF!</definedName>
    <definedName name="DERBYSHIRE" localSheetId="14">#REF!</definedName>
    <definedName name="DERBYSHIRE" localSheetId="16">#REF!</definedName>
    <definedName name="DERBYSHIRE" localSheetId="17">#REF!</definedName>
    <definedName name="DERBYSHIRE" localSheetId="15">#REF!</definedName>
    <definedName name="DERBYSHIRE" localSheetId="9">#REF!</definedName>
    <definedName name="DERBYSHIRE" localSheetId="11">#REF!</definedName>
    <definedName name="DERBYSHIRE" localSheetId="12">#REF!</definedName>
    <definedName name="DERBYSHIRE" localSheetId="10">#REF!</definedName>
    <definedName name="DERBYSHIRE" localSheetId="19">#REF!</definedName>
    <definedName name="DERBYSHIRE" localSheetId="2">#REF!</definedName>
    <definedName name="DERBYSHIRE" localSheetId="4">#REF!</definedName>
    <definedName name="DERBYSHIRE" localSheetId="5">#REF!</definedName>
    <definedName name="DERBYSHIRE" localSheetId="3">#REF!</definedName>
    <definedName name="DERBYSHIRE">#REF!</definedName>
    <definedName name="DEVON" localSheetId="0">#REF!</definedName>
    <definedName name="DEVON" localSheetId="14">#REF!</definedName>
    <definedName name="DEVON" localSheetId="16">#REF!</definedName>
    <definedName name="DEVON" localSheetId="17">#REF!</definedName>
    <definedName name="DEVON" localSheetId="15">#REF!</definedName>
    <definedName name="DEVON" localSheetId="9">#REF!</definedName>
    <definedName name="DEVON" localSheetId="11">#REF!</definedName>
    <definedName name="DEVON" localSheetId="12">#REF!</definedName>
    <definedName name="DEVON" localSheetId="10">#REF!</definedName>
    <definedName name="DEVON" localSheetId="19">#REF!</definedName>
    <definedName name="DEVON" localSheetId="2">#REF!</definedName>
    <definedName name="DEVON" localSheetId="4">#REF!</definedName>
    <definedName name="DEVON" localSheetId="5">#REF!</definedName>
    <definedName name="DEVON" localSheetId="3">#REF!</definedName>
    <definedName name="DEVON">#REF!</definedName>
    <definedName name="DMFT">'[7]Summary for LA profiles'!$A$5:$P$27</definedName>
    <definedName name="DORSET" localSheetId="0">#REF!</definedName>
    <definedName name="DORSET" localSheetId="14">#REF!</definedName>
    <definedName name="DORSET" localSheetId="16">#REF!</definedName>
    <definedName name="DORSET" localSheetId="17">#REF!</definedName>
    <definedName name="DORSET" localSheetId="15">#REF!</definedName>
    <definedName name="DORSET" localSheetId="9">#REF!</definedName>
    <definedName name="DORSET" localSheetId="11">#REF!</definedName>
    <definedName name="DORSET" localSheetId="12">#REF!</definedName>
    <definedName name="DORSET" localSheetId="10">#REF!</definedName>
    <definedName name="DORSET" localSheetId="19">#REF!</definedName>
    <definedName name="DORSET" localSheetId="2">#REF!</definedName>
    <definedName name="DORSET" localSheetId="4">#REF!</definedName>
    <definedName name="DORSET" localSheetId="5">#REF!</definedName>
    <definedName name="DORSET" localSheetId="3">#REF!</definedName>
    <definedName name="DORSET">#REF!</definedName>
    <definedName name="DURHAM" localSheetId="0">#REF!</definedName>
    <definedName name="DURHAM" localSheetId="14">#REF!</definedName>
    <definedName name="DURHAM" localSheetId="16">#REF!</definedName>
    <definedName name="DURHAM" localSheetId="17">#REF!</definedName>
    <definedName name="DURHAM" localSheetId="15">#REF!</definedName>
    <definedName name="DURHAM" localSheetId="9">#REF!</definedName>
    <definedName name="DURHAM" localSheetId="11">#REF!</definedName>
    <definedName name="DURHAM" localSheetId="12">#REF!</definedName>
    <definedName name="DURHAM" localSheetId="10">#REF!</definedName>
    <definedName name="DURHAM" localSheetId="19">#REF!</definedName>
    <definedName name="DURHAM" localSheetId="2">#REF!</definedName>
    <definedName name="DURHAM" localSheetId="4">#REF!</definedName>
    <definedName name="DURHAM" localSheetId="5">#REF!</definedName>
    <definedName name="DURHAM" localSheetId="3">#REF!</definedName>
    <definedName name="DURHAM">#REF!</definedName>
    <definedName name="DYFED" localSheetId="0">#REF!</definedName>
    <definedName name="DYFED" localSheetId="14">#REF!</definedName>
    <definedName name="DYFED" localSheetId="16">#REF!</definedName>
    <definedName name="DYFED" localSheetId="17">#REF!</definedName>
    <definedName name="DYFED" localSheetId="15">#REF!</definedName>
    <definedName name="DYFED" localSheetId="9">#REF!</definedName>
    <definedName name="DYFED" localSheetId="11">#REF!</definedName>
    <definedName name="DYFED" localSheetId="12">#REF!</definedName>
    <definedName name="DYFED" localSheetId="10">#REF!</definedName>
    <definedName name="DYFED" localSheetId="19">#REF!</definedName>
    <definedName name="DYFED" localSheetId="2">#REF!</definedName>
    <definedName name="DYFED" localSheetId="4">#REF!</definedName>
    <definedName name="DYFED" localSheetId="5">#REF!</definedName>
    <definedName name="DYFED" localSheetId="3">#REF!</definedName>
    <definedName name="DYFED">#REF!</definedName>
    <definedName name="E_SUSSEX" localSheetId="0">#REF!</definedName>
    <definedName name="E_SUSSEX" localSheetId="14">#REF!</definedName>
    <definedName name="E_SUSSEX" localSheetId="16">#REF!</definedName>
    <definedName name="E_SUSSEX" localSheetId="17">#REF!</definedName>
    <definedName name="E_SUSSEX" localSheetId="15">#REF!</definedName>
    <definedName name="E_SUSSEX" localSheetId="9">#REF!</definedName>
    <definedName name="E_SUSSEX" localSheetId="11">#REF!</definedName>
    <definedName name="E_SUSSEX" localSheetId="12">#REF!</definedName>
    <definedName name="E_SUSSEX" localSheetId="10">#REF!</definedName>
    <definedName name="E_SUSSEX" localSheetId="19">#REF!</definedName>
    <definedName name="E_SUSSEX" localSheetId="2">#REF!</definedName>
    <definedName name="E_SUSSEX" localSheetId="4">#REF!</definedName>
    <definedName name="E_SUSSEX" localSheetId="5">#REF!</definedName>
    <definedName name="E_SUSSEX" localSheetId="3">#REF!</definedName>
    <definedName name="E_SUSSEX">#REF!</definedName>
    <definedName name="EmergencyAdmissions">'[8]Summary for LA profiles'!$A$5:$P$27</definedName>
    <definedName name="ESSEX" localSheetId="0">#REF!</definedName>
    <definedName name="ESSEX" localSheetId="14">#REF!</definedName>
    <definedName name="ESSEX" localSheetId="16">#REF!</definedName>
    <definedName name="ESSEX" localSheetId="17">#REF!</definedName>
    <definedName name="ESSEX" localSheetId="15">#REF!</definedName>
    <definedName name="ESSEX" localSheetId="9">#REF!</definedName>
    <definedName name="ESSEX" localSheetId="11">#REF!</definedName>
    <definedName name="ESSEX" localSheetId="12">#REF!</definedName>
    <definedName name="ESSEX" localSheetId="10">#REF!</definedName>
    <definedName name="ESSEX" localSheetId="19">#REF!</definedName>
    <definedName name="ESSEX" localSheetId="2">#REF!</definedName>
    <definedName name="ESSEX" localSheetId="4">#REF!</definedName>
    <definedName name="ESSEX" localSheetId="5">#REF!</definedName>
    <definedName name="ESSEX" localSheetId="3">#REF!</definedName>
    <definedName name="ESSEX">#REF!</definedName>
    <definedName name="everypage" localSheetId="0">#REF!</definedName>
    <definedName name="everypage" localSheetId="14">#REF!</definedName>
    <definedName name="everypage" localSheetId="16">#REF!</definedName>
    <definedName name="everypage" localSheetId="17">#REF!</definedName>
    <definedName name="everypage" localSheetId="15">#REF!</definedName>
    <definedName name="everypage" localSheetId="9">#REF!</definedName>
    <definedName name="everypage" localSheetId="11">#REF!</definedName>
    <definedName name="everypage" localSheetId="12">#REF!</definedName>
    <definedName name="everypage" localSheetId="10">#REF!</definedName>
    <definedName name="everypage" localSheetId="19">#REF!</definedName>
    <definedName name="everypage" localSheetId="2">#REF!</definedName>
    <definedName name="everypage" localSheetId="4">#REF!</definedName>
    <definedName name="everypage" localSheetId="5">#REF!</definedName>
    <definedName name="everypage" localSheetId="3">#REF!</definedName>
    <definedName name="everypage">#REF!</definedName>
    <definedName name="FLINT" localSheetId="0">#REF!</definedName>
    <definedName name="FLINT" localSheetId="14">#REF!</definedName>
    <definedName name="FLINT" localSheetId="16">#REF!</definedName>
    <definedName name="FLINT" localSheetId="17">#REF!</definedName>
    <definedName name="FLINT" localSheetId="15">#REF!</definedName>
    <definedName name="FLINT" localSheetId="9">#REF!</definedName>
    <definedName name="FLINT" localSheetId="11">#REF!</definedName>
    <definedName name="FLINT" localSheetId="12">#REF!</definedName>
    <definedName name="FLINT" localSheetId="10">#REF!</definedName>
    <definedName name="FLINT" localSheetId="29">#REF!</definedName>
    <definedName name="FLINT" localSheetId="19">#REF!</definedName>
    <definedName name="FLINT" localSheetId="2">#REF!</definedName>
    <definedName name="FLINT" localSheetId="4">#REF!</definedName>
    <definedName name="FLINT" localSheetId="5">#REF!</definedName>
    <definedName name="FLINT" localSheetId="3">#REF!</definedName>
    <definedName name="FLINT" localSheetId="23">#REF!</definedName>
    <definedName name="FLINT" localSheetId="30">#REF!</definedName>
    <definedName name="FLINT">#REF!</definedName>
    <definedName name="FreeSchoolMeals">'[9]Summary for LA profiles'!$A$5:$P$27</definedName>
    <definedName name="G" localSheetId="0">#REF!</definedName>
    <definedName name="G" localSheetId="14">#REF!</definedName>
    <definedName name="G" localSheetId="16">#REF!</definedName>
    <definedName name="G" localSheetId="17">#REF!</definedName>
    <definedName name="G" localSheetId="15">#REF!</definedName>
    <definedName name="G" localSheetId="9">#REF!</definedName>
    <definedName name="G" localSheetId="11">#REF!</definedName>
    <definedName name="G" localSheetId="12">#REF!</definedName>
    <definedName name="G" localSheetId="10">#REF!</definedName>
    <definedName name="G" localSheetId="2">#REF!</definedName>
    <definedName name="G" localSheetId="4">#REF!</definedName>
    <definedName name="G" localSheetId="5">#REF!</definedName>
    <definedName name="G" localSheetId="3">#REF!</definedName>
    <definedName name="G">#REF!</definedName>
    <definedName name="GLOS" localSheetId="0">#REF!</definedName>
    <definedName name="GLOS" localSheetId="14">#REF!</definedName>
    <definedName name="GLOS" localSheetId="16">#REF!</definedName>
    <definedName name="GLOS" localSheetId="17">#REF!</definedName>
    <definedName name="GLOS" localSheetId="15">#REF!</definedName>
    <definedName name="GLOS" localSheetId="9">#REF!</definedName>
    <definedName name="GLOS" localSheetId="11">#REF!</definedName>
    <definedName name="GLOS" localSheetId="12">#REF!</definedName>
    <definedName name="GLOS" localSheetId="10">#REF!</definedName>
    <definedName name="GLOS" localSheetId="19">#REF!</definedName>
    <definedName name="GLOS" localSheetId="2">#REF!</definedName>
    <definedName name="GLOS" localSheetId="4">#REF!</definedName>
    <definedName name="GLOS" localSheetId="5">#REF!</definedName>
    <definedName name="GLOS" localSheetId="3">#REF!</definedName>
    <definedName name="GLOS">#REF!</definedName>
    <definedName name="GTR_MAN" localSheetId="0">#REF!</definedName>
    <definedName name="GTR_MAN" localSheetId="14">#REF!</definedName>
    <definedName name="GTR_MAN" localSheetId="16">#REF!</definedName>
    <definedName name="GTR_MAN" localSheetId="17">#REF!</definedName>
    <definedName name="GTR_MAN" localSheetId="15">#REF!</definedName>
    <definedName name="GTR_MAN" localSheetId="9">#REF!</definedName>
    <definedName name="GTR_MAN" localSheetId="11">#REF!</definedName>
    <definedName name="GTR_MAN" localSheetId="12">#REF!</definedName>
    <definedName name="GTR_MAN" localSheetId="10">#REF!</definedName>
    <definedName name="GTR_MAN" localSheetId="19">#REF!</definedName>
    <definedName name="GTR_MAN" localSheetId="2">#REF!</definedName>
    <definedName name="GTR_MAN" localSheetId="4">#REF!</definedName>
    <definedName name="GTR_MAN" localSheetId="5">#REF!</definedName>
    <definedName name="GTR_MAN" localSheetId="3">#REF!</definedName>
    <definedName name="GTR_MAN">#REF!</definedName>
    <definedName name="GWENT" localSheetId="0">#REF!</definedName>
    <definedName name="GWENT" localSheetId="14">#REF!</definedName>
    <definedName name="GWENT" localSheetId="16">#REF!</definedName>
    <definedName name="GWENT" localSheetId="17">#REF!</definedName>
    <definedName name="GWENT" localSheetId="15">#REF!</definedName>
    <definedName name="GWENT" localSheetId="9">#REF!</definedName>
    <definedName name="GWENT" localSheetId="11">#REF!</definedName>
    <definedName name="GWENT" localSheetId="12">#REF!</definedName>
    <definedName name="GWENT" localSheetId="10">#REF!</definedName>
    <definedName name="GWENT" localSheetId="19">#REF!</definedName>
    <definedName name="GWENT" localSheetId="2">#REF!</definedName>
    <definedName name="GWENT" localSheetId="4">#REF!</definedName>
    <definedName name="GWENT" localSheetId="5">#REF!</definedName>
    <definedName name="GWENT" localSheetId="3">#REF!</definedName>
    <definedName name="GWENT">#REF!</definedName>
    <definedName name="GwentLANames">'LA Names for drop down list'!$A$2:$A$6</definedName>
    <definedName name="GWYN" localSheetId="0">#REF!</definedName>
    <definedName name="GWYN" localSheetId="14">#REF!</definedName>
    <definedName name="GWYN" localSheetId="16">#REF!</definedName>
    <definedName name="GWYN" localSheetId="17">#REF!</definedName>
    <definedName name="GWYN" localSheetId="15">#REF!</definedName>
    <definedName name="GWYN" localSheetId="9">#REF!</definedName>
    <definedName name="GWYN" localSheetId="11">#REF!</definedName>
    <definedName name="GWYN" localSheetId="12">#REF!</definedName>
    <definedName name="GWYN" localSheetId="10">#REF!</definedName>
    <definedName name="GWYN" localSheetId="29">#REF!</definedName>
    <definedName name="GWYN" localSheetId="19">#REF!</definedName>
    <definedName name="GWYN" localSheetId="2">#REF!</definedName>
    <definedName name="GWYN" localSheetId="4">#REF!</definedName>
    <definedName name="GWYN" localSheetId="5">#REF!</definedName>
    <definedName name="GWYN" localSheetId="3">#REF!</definedName>
    <definedName name="GWYN" localSheetId="23">#REF!</definedName>
    <definedName name="GWYN" localSheetId="30">#REF!</definedName>
    <definedName name="GWYN">#REF!</definedName>
    <definedName name="GWYNEDD" localSheetId="0">#REF!</definedName>
    <definedName name="GWYNEDD" localSheetId="14">#REF!</definedName>
    <definedName name="GWYNEDD" localSheetId="16">#REF!</definedName>
    <definedName name="GWYNEDD" localSheetId="17">#REF!</definedName>
    <definedName name="GWYNEDD" localSheetId="15">#REF!</definedName>
    <definedName name="GWYNEDD" localSheetId="9">#REF!</definedName>
    <definedName name="GWYNEDD" localSheetId="11">#REF!</definedName>
    <definedName name="GWYNEDD" localSheetId="12">#REF!</definedName>
    <definedName name="GWYNEDD" localSheetId="10">#REF!</definedName>
    <definedName name="GWYNEDD" localSheetId="19">#REF!</definedName>
    <definedName name="GWYNEDD" localSheetId="2">#REF!</definedName>
    <definedName name="GWYNEDD" localSheetId="4">#REF!</definedName>
    <definedName name="GWYNEDD" localSheetId="5">#REF!</definedName>
    <definedName name="GWYNEDD" localSheetId="3">#REF!</definedName>
    <definedName name="GWYNEDD">#REF!</definedName>
    <definedName name="HANTS" localSheetId="0">#REF!</definedName>
    <definedName name="HANTS" localSheetId="14">#REF!</definedName>
    <definedName name="HANTS" localSheetId="16">#REF!</definedName>
    <definedName name="HANTS" localSheetId="17">#REF!</definedName>
    <definedName name="HANTS" localSheetId="15">#REF!</definedName>
    <definedName name="HANTS" localSheetId="9">#REF!</definedName>
    <definedName name="HANTS" localSheetId="11">#REF!</definedName>
    <definedName name="HANTS" localSheetId="12">#REF!</definedName>
    <definedName name="HANTS" localSheetId="10">#REF!</definedName>
    <definedName name="HANTS" localSheetId="19">#REF!</definedName>
    <definedName name="HANTS" localSheetId="2">#REF!</definedName>
    <definedName name="HANTS" localSheetId="4">#REF!</definedName>
    <definedName name="HANTS" localSheetId="5">#REF!</definedName>
    <definedName name="HANTS" localSheetId="3">#REF!</definedName>
    <definedName name="HANTS">#REF!</definedName>
    <definedName name="HBData">'[10]Wales HB calcs'!$C$29:$P$35</definedName>
    <definedName name="HEREFORD_W" localSheetId="0">#REF!</definedName>
    <definedName name="HEREFORD_W" localSheetId="14">#REF!</definedName>
    <definedName name="HEREFORD_W" localSheetId="16">#REF!</definedName>
    <definedName name="HEREFORD_W" localSheetId="17">#REF!</definedName>
    <definedName name="HEREFORD_W" localSheetId="15">#REF!</definedName>
    <definedName name="HEREFORD_W" localSheetId="9">#REF!</definedName>
    <definedName name="HEREFORD_W" localSheetId="11">#REF!</definedName>
    <definedName name="HEREFORD_W" localSheetId="12">#REF!</definedName>
    <definedName name="HEREFORD_W" localSheetId="10">#REF!</definedName>
    <definedName name="HEREFORD_W" localSheetId="29">#REF!</definedName>
    <definedName name="HEREFORD_W" localSheetId="19">#REF!</definedName>
    <definedName name="HEREFORD_W" localSheetId="2">#REF!</definedName>
    <definedName name="HEREFORD_W" localSheetId="4">#REF!</definedName>
    <definedName name="HEREFORD_W" localSheetId="5">#REF!</definedName>
    <definedName name="HEREFORD_W" localSheetId="3">#REF!</definedName>
    <definedName name="HEREFORD_W" localSheetId="30">#REF!</definedName>
    <definedName name="HEREFORD_W">#REF!</definedName>
    <definedName name="HERTS" localSheetId="0">#REF!</definedName>
    <definedName name="HERTS" localSheetId="14">#REF!</definedName>
    <definedName name="HERTS" localSheetId="16">#REF!</definedName>
    <definedName name="HERTS" localSheetId="17">#REF!</definedName>
    <definedName name="HERTS" localSheetId="15">#REF!</definedName>
    <definedName name="HERTS" localSheetId="9">#REF!</definedName>
    <definedName name="HERTS" localSheetId="11">#REF!</definedName>
    <definedName name="HERTS" localSheetId="12">#REF!</definedName>
    <definedName name="HERTS" localSheetId="10">#REF!</definedName>
    <definedName name="HERTS" localSheetId="29">#REF!</definedName>
    <definedName name="HERTS" localSheetId="19">#REF!</definedName>
    <definedName name="HERTS" localSheetId="2">#REF!</definedName>
    <definedName name="HERTS" localSheetId="4">#REF!</definedName>
    <definedName name="HERTS" localSheetId="5">#REF!</definedName>
    <definedName name="HERTS" localSheetId="3">#REF!</definedName>
    <definedName name="HERTS" localSheetId="30">#REF!</definedName>
    <definedName name="HERTS">#REF!</definedName>
    <definedName name="hourscolumn" localSheetId="0">#REF!</definedName>
    <definedName name="hourscolumn" localSheetId="14">#REF!</definedName>
    <definedName name="hourscolumn" localSheetId="16">#REF!</definedName>
    <definedName name="hourscolumn" localSheetId="17">#REF!</definedName>
    <definedName name="hourscolumn" localSheetId="15">#REF!</definedName>
    <definedName name="hourscolumn" localSheetId="9">#REF!</definedName>
    <definedName name="hourscolumn" localSheetId="11">#REF!</definedName>
    <definedName name="hourscolumn" localSheetId="12">#REF!</definedName>
    <definedName name="hourscolumn" localSheetId="10">#REF!</definedName>
    <definedName name="hourscolumn" localSheetId="29">#REF!</definedName>
    <definedName name="hourscolumn" localSheetId="19">#REF!</definedName>
    <definedName name="hourscolumn" localSheetId="2">#REF!</definedName>
    <definedName name="hourscolumn" localSheetId="4">#REF!</definedName>
    <definedName name="hourscolumn" localSheetId="5">#REF!</definedName>
    <definedName name="hourscolumn" localSheetId="3">#REF!</definedName>
    <definedName name="hourscolumn" localSheetId="30">#REF!</definedName>
    <definedName name="hourscolumn">#REF!</definedName>
    <definedName name="HPV">'[11]Summary for LA profiles'!$A$5:$P$27</definedName>
    <definedName name="HUMBERSIDE" localSheetId="0">#REF!</definedName>
    <definedName name="HUMBERSIDE" localSheetId="14">#REF!</definedName>
    <definedName name="HUMBERSIDE" localSheetId="16">#REF!</definedName>
    <definedName name="HUMBERSIDE" localSheetId="17">#REF!</definedName>
    <definedName name="HUMBERSIDE" localSheetId="15">#REF!</definedName>
    <definedName name="HUMBERSIDE" localSheetId="9">#REF!</definedName>
    <definedName name="HUMBERSIDE" localSheetId="11">#REF!</definedName>
    <definedName name="HUMBERSIDE" localSheetId="12">#REF!</definedName>
    <definedName name="HUMBERSIDE" localSheetId="10">#REF!</definedName>
    <definedName name="HUMBERSIDE" localSheetId="19">#REF!</definedName>
    <definedName name="HUMBERSIDE" localSheetId="2">#REF!</definedName>
    <definedName name="HUMBERSIDE" localSheetId="4">#REF!</definedName>
    <definedName name="HUMBERSIDE" localSheetId="5">#REF!</definedName>
    <definedName name="HUMBERSIDE" localSheetId="3">#REF!</definedName>
    <definedName name="HUMBERSIDE">#REF!</definedName>
    <definedName name="I_OF_WIGHT" localSheetId="0">#REF!</definedName>
    <definedName name="I_OF_WIGHT" localSheetId="14">#REF!</definedName>
    <definedName name="I_OF_WIGHT" localSheetId="16">#REF!</definedName>
    <definedName name="I_OF_WIGHT" localSheetId="17">#REF!</definedName>
    <definedName name="I_OF_WIGHT" localSheetId="15">#REF!</definedName>
    <definedName name="I_OF_WIGHT" localSheetId="9">#REF!</definedName>
    <definedName name="I_OF_WIGHT" localSheetId="11">#REF!</definedName>
    <definedName name="I_OF_WIGHT" localSheetId="12">#REF!</definedName>
    <definedName name="I_OF_WIGHT" localSheetId="10">#REF!</definedName>
    <definedName name="I_OF_WIGHT" localSheetId="19">#REF!</definedName>
    <definedName name="I_OF_WIGHT" localSheetId="2">#REF!</definedName>
    <definedName name="I_OF_WIGHT" localSheetId="4">#REF!</definedName>
    <definedName name="I_OF_WIGHT" localSheetId="5">#REF!</definedName>
    <definedName name="I_OF_WIGHT" localSheetId="3">#REF!</definedName>
    <definedName name="I_OF_WIGHT">#REF!</definedName>
    <definedName name="Imms">'[12]Summary for LA profiles'!$A$5:$P$27</definedName>
    <definedName name="InfantMortality">'[13]Summary for LA profiles'!$A$5:$P$27</definedName>
    <definedName name="KENT" localSheetId="0">#REF!</definedName>
    <definedName name="KENT" localSheetId="14">#REF!</definedName>
    <definedName name="KENT" localSheetId="16">#REF!</definedName>
    <definedName name="KENT" localSheetId="17">#REF!</definedName>
    <definedName name="KENT" localSheetId="15">#REF!</definedName>
    <definedName name="KENT" localSheetId="9">#REF!</definedName>
    <definedName name="KENT" localSheetId="11">#REF!</definedName>
    <definedName name="KENT" localSheetId="12">#REF!</definedName>
    <definedName name="KENT" localSheetId="10">#REF!</definedName>
    <definedName name="KENT" localSheetId="19">#REF!</definedName>
    <definedName name="KENT" localSheetId="2">#REF!</definedName>
    <definedName name="KENT" localSheetId="4">#REF!</definedName>
    <definedName name="KENT" localSheetId="5">#REF!</definedName>
    <definedName name="KENT" localSheetId="3">#REF!</definedName>
    <definedName name="KENT">#REF!</definedName>
    <definedName name="KS4Edu">'[14]Summary for LA profiles'!$A$5:$P$27</definedName>
    <definedName name="LAData">'[10]Wales HB calcs'!$C$3:$P$25</definedName>
    <definedName name="LAnames" localSheetId="14">#REF!</definedName>
    <definedName name="LAnames" localSheetId="16">#REF!</definedName>
    <definedName name="LAnames" localSheetId="17">#REF!</definedName>
    <definedName name="LAnames" localSheetId="15">#REF!</definedName>
    <definedName name="LAnames" localSheetId="9">#REF!</definedName>
    <definedName name="LAnames" localSheetId="11">#REF!</definedName>
    <definedName name="LAnames" localSheetId="12">#REF!</definedName>
    <definedName name="LAnames" localSheetId="10">#REF!</definedName>
    <definedName name="LAnames" localSheetId="2">#REF!</definedName>
    <definedName name="LAnames" localSheetId="4">#REF!</definedName>
    <definedName name="LAnames" localSheetId="5">#REF!</definedName>
    <definedName name="LAnames" localSheetId="3">#REF!</definedName>
    <definedName name="LAnames">#REF!</definedName>
    <definedName name="LANCS" localSheetId="0">#REF!</definedName>
    <definedName name="LANCS" localSheetId="14">#REF!</definedName>
    <definedName name="LANCS" localSheetId="16">#REF!</definedName>
    <definedName name="LANCS" localSheetId="17">#REF!</definedName>
    <definedName name="LANCS" localSheetId="15">#REF!</definedName>
    <definedName name="LANCS" localSheetId="9">#REF!</definedName>
    <definedName name="LANCS" localSheetId="11">#REF!</definedName>
    <definedName name="LANCS" localSheetId="12">#REF!</definedName>
    <definedName name="LANCS" localSheetId="10">#REF!</definedName>
    <definedName name="LANCS" localSheetId="29">#REF!</definedName>
    <definedName name="LANCS" localSheetId="19">#REF!</definedName>
    <definedName name="LANCS" localSheetId="2">#REF!</definedName>
    <definedName name="LANCS" localSheetId="4">#REF!</definedName>
    <definedName name="LANCS" localSheetId="5">#REF!</definedName>
    <definedName name="LANCS" localSheetId="3">#REF!</definedName>
    <definedName name="LANCS" localSheetId="30">#REF!</definedName>
    <definedName name="LANCS">#REF!</definedName>
    <definedName name="LBW">'[15]Summary for LA profiles'!$A$5:$P$27</definedName>
    <definedName name="LEICS" localSheetId="0">#REF!</definedName>
    <definedName name="LEICS" localSheetId="14">#REF!</definedName>
    <definedName name="LEICS" localSheetId="16">#REF!</definedName>
    <definedName name="LEICS" localSheetId="17">#REF!</definedName>
    <definedName name="LEICS" localSheetId="15">#REF!</definedName>
    <definedName name="LEICS" localSheetId="9">#REF!</definedName>
    <definedName name="LEICS" localSheetId="11">#REF!</definedName>
    <definedName name="LEICS" localSheetId="12">#REF!</definedName>
    <definedName name="LEICS" localSheetId="10">#REF!</definedName>
    <definedName name="LEICS" localSheetId="29">#REF!</definedName>
    <definedName name="LEICS" localSheetId="19">#REF!</definedName>
    <definedName name="LEICS" localSheetId="2">#REF!</definedName>
    <definedName name="LEICS" localSheetId="4">#REF!</definedName>
    <definedName name="LEICS" localSheetId="5">#REF!</definedName>
    <definedName name="LEICS" localSheetId="3">#REF!</definedName>
    <definedName name="LEICS" localSheetId="30">#REF!</definedName>
    <definedName name="LEICS">#REF!</definedName>
    <definedName name="LINCS" localSheetId="0">#REF!</definedName>
    <definedName name="LINCS" localSheetId="14">#REF!</definedName>
    <definedName name="LINCS" localSheetId="16">#REF!</definedName>
    <definedName name="LINCS" localSheetId="17">#REF!</definedName>
    <definedName name="LINCS" localSheetId="15">#REF!</definedName>
    <definedName name="LINCS" localSheetId="9">#REF!</definedName>
    <definedName name="LINCS" localSheetId="11">#REF!</definedName>
    <definedName name="LINCS" localSheetId="12">#REF!</definedName>
    <definedName name="LINCS" localSheetId="10">#REF!</definedName>
    <definedName name="LINCS" localSheetId="29">#REF!</definedName>
    <definedName name="LINCS" localSheetId="19">#REF!</definedName>
    <definedName name="LINCS" localSheetId="2">#REF!</definedName>
    <definedName name="LINCS" localSheetId="4">#REF!</definedName>
    <definedName name="LINCS" localSheetId="5">#REF!</definedName>
    <definedName name="LINCS" localSheetId="3">#REF!</definedName>
    <definedName name="LINCS" localSheetId="30">#REF!</definedName>
    <definedName name="LINCS">#REF!</definedName>
    <definedName name="LONDON" localSheetId="0">#REF!</definedName>
    <definedName name="LONDON" localSheetId="14">#REF!</definedName>
    <definedName name="LONDON" localSheetId="16">#REF!</definedName>
    <definedName name="LONDON" localSheetId="17">#REF!</definedName>
    <definedName name="LONDON" localSheetId="15">#REF!</definedName>
    <definedName name="LONDON" localSheetId="9">#REF!</definedName>
    <definedName name="LONDON" localSheetId="11">#REF!</definedName>
    <definedName name="LONDON" localSheetId="12">#REF!</definedName>
    <definedName name="LONDON" localSheetId="10">#REF!</definedName>
    <definedName name="LONDON" localSheetId="19">#REF!</definedName>
    <definedName name="LONDON" localSheetId="2">#REF!</definedName>
    <definedName name="LONDON" localSheetId="4">#REF!</definedName>
    <definedName name="LONDON" localSheetId="5">#REF!</definedName>
    <definedName name="LONDON" localSheetId="3">#REF!</definedName>
    <definedName name="LONDON">#REF!</definedName>
    <definedName name="M_GLAM" localSheetId="0">#REF!</definedName>
    <definedName name="M_GLAM" localSheetId="14">#REF!</definedName>
    <definedName name="M_GLAM" localSheetId="16">#REF!</definedName>
    <definedName name="M_GLAM" localSheetId="17">#REF!</definedName>
    <definedName name="M_GLAM" localSheetId="15">#REF!</definedName>
    <definedName name="M_GLAM" localSheetId="9">#REF!</definedName>
    <definedName name="M_GLAM" localSheetId="11">#REF!</definedName>
    <definedName name="M_GLAM" localSheetId="12">#REF!</definedName>
    <definedName name="M_GLAM" localSheetId="10">#REF!</definedName>
    <definedName name="M_GLAM" localSheetId="19">#REF!</definedName>
    <definedName name="M_GLAM" localSheetId="2">#REF!</definedName>
    <definedName name="M_GLAM" localSheetId="4">#REF!</definedName>
    <definedName name="M_GLAM" localSheetId="5">#REF!</definedName>
    <definedName name="M_GLAM" localSheetId="3">#REF!</definedName>
    <definedName name="M_GLAM">#REF!</definedName>
    <definedName name="MERSEYSIDE" localSheetId="0">#REF!</definedName>
    <definedName name="MERSEYSIDE" localSheetId="14">#REF!</definedName>
    <definedName name="MERSEYSIDE" localSheetId="16">#REF!</definedName>
    <definedName name="MERSEYSIDE" localSheetId="17">#REF!</definedName>
    <definedName name="MERSEYSIDE" localSheetId="15">#REF!</definedName>
    <definedName name="MERSEYSIDE" localSheetId="9">#REF!</definedName>
    <definedName name="MERSEYSIDE" localSheetId="11">#REF!</definedName>
    <definedName name="MERSEYSIDE" localSheetId="12">#REF!</definedName>
    <definedName name="MERSEYSIDE" localSheetId="10">#REF!</definedName>
    <definedName name="MERSEYSIDE" localSheetId="19">#REF!</definedName>
    <definedName name="MERSEYSIDE" localSheetId="2">#REF!</definedName>
    <definedName name="MERSEYSIDE" localSheetId="4">#REF!</definedName>
    <definedName name="MERSEYSIDE" localSheetId="5">#REF!</definedName>
    <definedName name="MERSEYSIDE" localSheetId="3">#REF!</definedName>
    <definedName name="MERSEYSIDE">#REF!</definedName>
    <definedName name="MERTH" localSheetId="0">#REF!</definedName>
    <definedName name="MERTH" localSheetId="14">#REF!</definedName>
    <definedName name="MERTH" localSheetId="16">#REF!</definedName>
    <definedName name="MERTH" localSheetId="17">#REF!</definedName>
    <definedName name="MERTH" localSheetId="15">#REF!</definedName>
    <definedName name="MERTH" localSheetId="9">#REF!</definedName>
    <definedName name="MERTH" localSheetId="11">#REF!</definedName>
    <definedName name="MERTH" localSheetId="12">#REF!</definedName>
    <definedName name="MERTH" localSheetId="10">#REF!</definedName>
    <definedName name="MERTH" localSheetId="29">#REF!</definedName>
    <definedName name="MERTH" localSheetId="19">#REF!</definedName>
    <definedName name="MERTH" localSheetId="2">#REF!</definedName>
    <definedName name="MERTH" localSheetId="4">#REF!</definedName>
    <definedName name="MERTH" localSheetId="5">#REF!</definedName>
    <definedName name="MERTH" localSheetId="3">#REF!</definedName>
    <definedName name="MERTH" localSheetId="23">#REF!</definedName>
    <definedName name="MERTH" localSheetId="30">#REF!</definedName>
    <definedName name="MERTH">#REF!</definedName>
    <definedName name="MONS" localSheetId="0">#REF!</definedName>
    <definedName name="MONS" localSheetId="14">#REF!</definedName>
    <definedName name="MONS" localSheetId="16">#REF!</definedName>
    <definedName name="MONS" localSheetId="17">#REF!</definedName>
    <definedName name="MONS" localSheetId="15">#REF!</definedName>
    <definedName name="MONS" localSheetId="9">#REF!</definedName>
    <definedName name="MONS" localSheetId="11">#REF!</definedName>
    <definedName name="MONS" localSheetId="12">#REF!</definedName>
    <definedName name="MONS" localSheetId="10">#REF!</definedName>
    <definedName name="MONS" localSheetId="29">#REF!</definedName>
    <definedName name="MONS" localSheetId="19">#REF!</definedName>
    <definedName name="MONS" localSheetId="2">#REF!</definedName>
    <definedName name="MONS" localSheetId="4">#REF!</definedName>
    <definedName name="MONS" localSheetId="5">#REF!</definedName>
    <definedName name="MONS" localSheetId="3">#REF!</definedName>
    <definedName name="MONS" localSheetId="23">#REF!</definedName>
    <definedName name="MONS" localSheetId="30">#REF!</definedName>
    <definedName name="MONS">#REF!</definedName>
    <definedName name="N_YORKS" localSheetId="0">#REF!</definedName>
    <definedName name="N_YORKS" localSheetId="14">#REF!</definedName>
    <definedName name="N_YORKS" localSheetId="16">#REF!</definedName>
    <definedName name="N_YORKS" localSheetId="17">#REF!</definedName>
    <definedName name="N_YORKS" localSheetId="15">#REF!</definedName>
    <definedName name="N_YORKS" localSheetId="9">#REF!</definedName>
    <definedName name="N_YORKS" localSheetId="11">#REF!</definedName>
    <definedName name="N_YORKS" localSheetId="12">#REF!</definedName>
    <definedName name="N_YORKS" localSheetId="10">#REF!</definedName>
    <definedName name="N_YORKS" localSheetId="19">#REF!</definedName>
    <definedName name="N_YORKS" localSheetId="2">#REF!</definedName>
    <definedName name="N_YORKS" localSheetId="4">#REF!</definedName>
    <definedName name="N_YORKS" localSheetId="5">#REF!</definedName>
    <definedName name="N_YORKS" localSheetId="3">#REF!</definedName>
    <definedName name="N_YORKS">#REF!</definedName>
    <definedName name="NEATH" localSheetId="0">#REF!</definedName>
    <definedName name="NEATH" localSheetId="14">#REF!</definedName>
    <definedName name="NEATH" localSheetId="16">#REF!</definedName>
    <definedName name="NEATH" localSheetId="17">#REF!</definedName>
    <definedName name="NEATH" localSheetId="15">#REF!</definedName>
    <definedName name="NEATH" localSheetId="9">#REF!</definedName>
    <definedName name="NEATH" localSheetId="11">#REF!</definedName>
    <definedName name="NEATH" localSheetId="12">#REF!</definedName>
    <definedName name="NEATH" localSheetId="10">#REF!</definedName>
    <definedName name="NEATH" localSheetId="29">#REF!</definedName>
    <definedName name="NEATH" localSheetId="19">#REF!</definedName>
    <definedName name="NEATH" localSheetId="2">#REF!</definedName>
    <definedName name="NEATH" localSheetId="4">#REF!</definedName>
    <definedName name="NEATH" localSheetId="5">#REF!</definedName>
    <definedName name="NEATH" localSheetId="3">#REF!</definedName>
    <definedName name="NEATH" localSheetId="23">#REF!</definedName>
    <definedName name="NEATH" localSheetId="30">#REF!</definedName>
    <definedName name="NEATH">#REF!</definedName>
    <definedName name="NEET">'[16]Summary for LA profiles'!$A$5:$P$27</definedName>
    <definedName name="NEWPT" localSheetId="0">#REF!</definedName>
    <definedName name="NEWPT" localSheetId="14">#REF!</definedName>
    <definedName name="NEWPT" localSheetId="16">#REF!</definedName>
    <definedName name="NEWPT" localSheetId="17">#REF!</definedName>
    <definedName name="NEWPT" localSheetId="15">#REF!</definedName>
    <definedName name="NEWPT" localSheetId="9">#REF!</definedName>
    <definedName name="NEWPT" localSheetId="11">#REF!</definedName>
    <definedName name="NEWPT" localSheetId="12">#REF!</definedName>
    <definedName name="NEWPT" localSheetId="10">#REF!</definedName>
    <definedName name="NEWPT" localSheetId="29">#REF!</definedName>
    <definedName name="NEWPT" localSheetId="19">#REF!</definedName>
    <definedName name="NEWPT" localSheetId="2">#REF!</definedName>
    <definedName name="NEWPT" localSheetId="4">#REF!</definedName>
    <definedName name="NEWPT" localSheetId="5">#REF!</definedName>
    <definedName name="NEWPT" localSheetId="3">#REF!</definedName>
    <definedName name="NEWPT" localSheetId="23">#REF!</definedName>
    <definedName name="NEWPT" localSheetId="30">#REF!</definedName>
    <definedName name="NEWPT">#REF!</definedName>
    <definedName name="NORFOLK" localSheetId="0">#REF!</definedName>
    <definedName name="NORFOLK" localSheetId="14">#REF!</definedName>
    <definedName name="NORFOLK" localSheetId="16">#REF!</definedName>
    <definedName name="NORFOLK" localSheetId="17">#REF!</definedName>
    <definedName name="NORFOLK" localSheetId="15">#REF!</definedName>
    <definedName name="NORFOLK" localSheetId="9">#REF!</definedName>
    <definedName name="NORFOLK" localSheetId="11">#REF!</definedName>
    <definedName name="NORFOLK" localSheetId="12">#REF!</definedName>
    <definedName name="NORFOLK" localSheetId="10">#REF!</definedName>
    <definedName name="NORFOLK" localSheetId="19">#REF!</definedName>
    <definedName name="NORFOLK" localSheetId="2">#REF!</definedName>
    <definedName name="NORFOLK" localSheetId="4">#REF!</definedName>
    <definedName name="NORFOLK" localSheetId="5">#REF!</definedName>
    <definedName name="NORFOLK" localSheetId="3">#REF!</definedName>
    <definedName name="NORFOLK">#REF!</definedName>
    <definedName name="NORTHANTS" localSheetId="0">#REF!</definedName>
    <definedName name="NORTHANTS" localSheetId="14">#REF!</definedName>
    <definedName name="NORTHANTS" localSheetId="16">#REF!</definedName>
    <definedName name="NORTHANTS" localSheetId="17">#REF!</definedName>
    <definedName name="NORTHANTS" localSheetId="15">#REF!</definedName>
    <definedName name="NORTHANTS" localSheetId="9">#REF!</definedName>
    <definedName name="NORTHANTS" localSheetId="11">#REF!</definedName>
    <definedName name="NORTHANTS" localSheetId="12">#REF!</definedName>
    <definedName name="NORTHANTS" localSheetId="10">#REF!</definedName>
    <definedName name="NORTHANTS" localSheetId="19">#REF!</definedName>
    <definedName name="NORTHANTS" localSheetId="2">#REF!</definedName>
    <definedName name="NORTHANTS" localSheetId="4">#REF!</definedName>
    <definedName name="NORTHANTS" localSheetId="5">#REF!</definedName>
    <definedName name="NORTHANTS" localSheetId="3">#REF!</definedName>
    <definedName name="NORTHANTS">#REF!</definedName>
    <definedName name="NORTHUMBERLAND" localSheetId="0">#REF!</definedName>
    <definedName name="NORTHUMBERLAND" localSheetId="14">#REF!</definedName>
    <definedName name="NORTHUMBERLAND" localSheetId="16">#REF!</definedName>
    <definedName name="NORTHUMBERLAND" localSheetId="17">#REF!</definedName>
    <definedName name="NORTHUMBERLAND" localSheetId="15">#REF!</definedName>
    <definedName name="NORTHUMBERLAND" localSheetId="9">#REF!</definedName>
    <definedName name="NORTHUMBERLAND" localSheetId="11">#REF!</definedName>
    <definedName name="NORTHUMBERLAND" localSheetId="12">#REF!</definedName>
    <definedName name="NORTHUMBERLAND" localSheetId="10">#REF!</definedName>
    <definedName name="NORTHUMBERLAND" localSheetId="19">#REF!</definedName>
    <definedName name="NORTHUMBERLAND" localSheetId="2">#REF!</definedName>
    <definedName name="NORTHUMBERLAND" localSheetId="4">#REF!</definedName>
    <definedName name="NORTHUMBERLAND" localSheetId="5">#REF!</definedName>
    <definedName name="NORTHUMBERLAND" localSheetId="3">#REF!</definedName>
    <definedName name="NORTHUMBERLAND">#REF!</definedName>
    <definedName name="NOTTS" localSheetId="0">#REF!</definedName>
    <definedName name="NOTTS" localSheetId="14">#REF!</definedName>
    <definedName name="NOTTS" localSheetId="16">#REF!</definedName>
    <definedName name="NOTTS" localSheetId="17">#REF!</definedName>
    <definedName name="NOTTS" localSheetId="15">#REF!</definedName>
    <definedName name="NOTTS" localSheetId="9">#REF!</definedName>
    <definedName name="NOTTS" localSheetId="11">#REF!</definedName>
    <definedName name="NOTTS" localSheetId="12">#REF!</definedName>
    <definedName name="NOTTS" localSheetId="10">#REF!</definedName>
    <definedName name="NOTTS" localSheetId="19">#REF!</definedName>
    <definedName name="NOTTS" localSheetId="2">#REF!</definedName>
    <definedName name="NOTTS" localSheetId="4">#REF!</definedName>
    <definedName name="NOTTS" localSheetId="5">#REF!</definedName>
    <definedName name="NOTTS" localSheetId="3">#REF!</definedName>
    <definedName name="NOTTS">#REF!</definedName>
    <definedName name="OverweightObese">'[17]Summary for LA profiles'!$A$5:$P$27</definedName>
    <definedName name="OXON" localSheetId="0">#REF!</definedName>
    <definedName name="OXON" localSheetId="14">#REF!</definedName>
    <definedName name="OXON" localSheetId="16">#REF!</definedName>
    <definedName name="OXON" localSheetId="17">#REF!</definedName>
    <definedName name="OXON" localSheetId="15">#REF!</definedName>
    <definedName name="OXON" localSheetId="9">#REF!</definedName>
    <definedName name="OXON" localSheetId="11">#REF!</definedName>
    <definedName name="OXON" localSheetId="12">#REF!</definedName>
    <definedName name="OXON" localSheetId="10">#REF!</definedName>
    <definedName name="OXON" localSheetId="19">#REF!</definedName>
    <definedName name="OXON" localSheetId="2">#REF!</definedName>
    <definedName name="OXON" localSheetId="4">#REF!</definedName>
    <definedName name="OXON" localSheetId="5">#REF!</definedName>
    <definedName name="OXON" localSheetId="3">#REF!</definedName>
    <definedName name="OXON">#REF!</definedName>
    <definedName name="PEMBS" localSheetId="0">#REF!</definedName>
    <definedName name="PEMBS" localSheetId="14">#REF!</definedName>
    <definedName name="PEMBS" localSheetId="16">#REF!</definedName>
    <definedName name="PEMBS" localSheetId="17">#REF!</definedName>
    <definedName name="PEMBS" localSheetId="15">#REF!</definedName>
    <definedName name="PEMBS" localSheetId="9">#REF!</definedName>
    <definedName name="PEMBS" localSheetId="11">#REF!</definedName>
    <definedName name="PEMBS" localSheetId="12">#REF!</definedName>
    <definedName name="PEMBS" localSheetId="10">#REF!</definedName>
    <definedName name="PEMBS" localSheetId="29">#REF!</definedName>
    <definedName name="PEMBS" localSheetId="19">#REF!</definedName>
    <definedName name="PEMBS" localSheetId="2">#REF!</definedName>
    <definedName name="PEMBS" localSheetId="4">#REF!</definedName>
    <definedName name="PEMBS" localSheetId="5">#REF!</definedName>
    <definedName name="PEMBS" localSheetId="3">#REF!</definedName>
    <definedName name="PEMBS" localSheetId="23">#REF!</definedName>
    <definedName name="PEMBS" localSheetId="30">#REF!</definedName>
    <definedName name="PEMBS">#REF!</definedName>
    <definedName name="population">'[18]Summary for LA profiles'!$A$5:$P$27</definedName>
    <definedName name="Poverty">'[19]Summary for LA profiles'!$A$5:$P$27</definedName>
    <definedName name="POWYS" localSheetId="0">#REF!</definedName>
    <definedName name="POWYS" localSheetId="14">#REF!</definedName>
    <definedName name="POWYS" localSheetId="16">#REF!</definedName>
    <definedName name="POWYS" localSheetId="17">#REF!</definedName>
    <definedName name="POWYS" localSheetId="15">#REF!</definedName>
    <definedName name="POWYS" localSheetId="9">#REF!</definedName>
    <definedName name="POWYS" localSheetId="11">#REF!</definedName>
    <definedName name="POWYS" localSheetId="12">#REF!</definedName>
    <definedName name="POWYS" localSheetId="10">#REF!</definedName>
    <definedName name="POWYS" localSheetId="29">#REF!</definedName>
    <definedName name="POWYS" localSheetId="19">#REF!</definedName>
    <definedName name="POWYS" localSheetId="2">#REF!</definedName>
    <definedName name="POWYS" localSheetId="4">#REF!</definedName>
    <definedName name="POWYS" localSheetId="5">#REF!</definedName>
    <definedName name="POWYS" localSheetId="3">#REF!</definedName>
    <definedName name="POWYS" localSheetId="23">#REF!</definedName>
    <definedName name="POWYS" localSheetId="30">#REF!</definedName>
    <definedName name="POWYS">#REF!</definedName>
    <definedName name="Preterm">'[20]Summary for LA profiles'!$A$5:$P$27</definedName>
    <definedName name="_xlnm.Print_Area" localSheetId="6">'Interpretation Guide'!$B$5:$J$30</definedName>
    <definedName name="_xlnm.Print_Area" localSheetId="2">'LA Summary - Blaenau Gwent'!$A$6:$I$44</definedName>
    <definedName name="_xlnm.Print_Area" localSheetId="1">'LA Summary - Caerphilly'!$A$6:$I$44</definedName>
    <definedName name="_xlnm.Print_Area" localSheetId="4">'LA Summary - Monmouthshire'!$A$6:$I$44</definedName>
    <definedName name="_xlnm.Print_Area" localSheetId="5">'LA Summary - Newport'!$A$6:$I$44</definedName>
    <definedName name="_xlnm.Print_Area" localSheetId="3">'LA Summary - Torfaen'!$A$6:$I$44</definedName>
    <definedName name="Qry_2004_by_LHB" localSheetId="0">#REF!</definedName>
    <definedName name="Qry_2004_by_LHB" localSheetId="14">#REF!</definedName>
    <definedName name="Qry_2004_by_LHB" localSheetId="16">#REF!</definedName>
    <definedName name="Qry_2004_by_LHB" localSheetId="17">#REF!</definedName>
    <definedName name="Qry_2004_by_LHB" localSheetId="15">#REF!</definedName>
    <definedName name="Qry_2004_by_LHB" localSheetId="9">#REF!</definedName>
    <definedName name="Qry_2004_by_LHB" localSheetId="11">#REF!</definedName>
    <definedName name="Qry_2004_by_LHB" localSheetId="12">#REF!</definedName>
    <definedName name="Qry_2004_by_LHB" localSheetId="10">#REF!</definedName>
    <definedName name="Qry_2004_by_LHB" localSheetId="19">#REF!</definedName>
    <definedName name="Qry_2004_by_LHB" localSheetId="2">#REF!</definedName>
    <definedName name="Qry_2004_by_LHB" localSheetId="4">#REF!</definedName>
    <definedName name="Qry_2004_by_LHB" localSheetId="5">#REF!</definedName>
    <definedName name="Qry_2004_by_LHB" localSheetId="3">#REF!</definedName>
    <definedName name="Qry_2004_by_LHB">#REF!</definedName>
    <definedName name="Qry_Count_single_handed_2004b" localSheetId="0">'[21]Single Handed GPs'!#REF!</definedName>
    <definedName name="Qry_Count_single_handed_2004b" localSheetId="14">'[21]Single Handed GPs'!#REF!</definedName>
    <definedName name="Qry_Count_single_handed_2004b" localSheetId="16">'[21]Single Handed GPs'!#REF!</definedName>
    <definedName name="Qry_Count_single_handed_2004b" localSheetId="17">'[21]Single Handed GPs'!#REF!</definedName>
    <definedName name="Qry_Count_single_handed_2004b" localSheetId="15">'[21]Single Handed GPs'!#REF!</definedName>
    <definedName name="Qry_Count_single_handed_2004b" localSheetId="9">'[21]Single Handed GPs'!#REF!</definedName>
    <definedName name="Qry_Count_single_handed_2004b" localSheetId="11">'[21]Single Handed GPs'!#REF!</definedName>
    <definedName name="Qry_Count_single_handed_2004b" localSheetId="12">'[21]Single Handed GPs'!#REF!</definedName>
    <definedName name="Qry_Count_single_handed_2004b" localSheetId="10">'[21]Single Handed GPs'!#REF!</definedName>
    <definedName name="Qry_Count_single_handed_2004b" localSheetId="19">'[21]Single Handed GPs'!#REF!</definedName>
    <definedName name="Qry_Count_single_handed_2004b" localSheetId="2">'[21]Single Handed GPs'!#REF!</definedName>
    <definedName name="Qry_Count_single_handed_2004b" localSheetId="4">'[21]Single Handed GPs'!#REF!</definedName>
    <definedName name="Qry_Count_single_handed_2004b" localSheetId="5">'[21]Single Handed GPs'!#REF!</definedName>
    <definedName name="Qry_Count_single_handed_2004b" localSheetId="3">'[21]Single Handed GPs'!#REF!</definedName>
    <definedName name="Qry_Count_single_handed_2004b">'[21]Single Handed GPs'!#REF!</definedName>
    <definedName name="Qry_Pracs_by_Age__sex_and_commitment" localSheetId="0">[21]Age_Sex_Commitment!#REF!</definedName>
    <definedName name="Qry_Pracs_by_Age__sex_and_commitment" localSheetId="14">[21]Age_Sex_Commitment!#REF!</definedName>
    <definedName name="Qry_Pracs_by_Age__sex_and_commitment" localSheetId="16">[21]Age_Sex_Commitment!#REF!</definedName>
    <definedName name="Qry_Pracs_by_Age__sex_and_commitment" localSheetId="17">[21]Age_Sex_Commitment!#REF!</definedName>
    <definedName name="Qry_Pracs_by_Age__sex_and_commitment" localSheetId="15">[21]Age_Sex_Commitment!#REF!</definedName>
    <definedName name="Qry_Pracs_by_Age__sex_and_commitment" localSheetId="9">[21]Age_Sex_Commitment!#REF!</definedName>
    <definedName name="Qry_Pracs_by_Age__sex_and_commitment" localSheetId="11">[21]Age_Sex_Commitment!#REF!</definedName>
    <definedName name="Qry_Pracs_by_Age__sex_and_commitment" localSheetId="12">[21]Age_Sex_Commitment!#REF!</definedName>
    <definedName name="Qry_Pracs_by_Age__sex_and_commitment" localSheetId="10">[21]Age_Sex_Commitment!#REF!</definedName>
    <definedName name="Qry_Pracs_by_Age__sex_and_commitment" localSheetId="19">[21]Age_Sex_Commitment!#REF!</definedName>
    <definedName name="Qry_Pracs_by_Age__sex_and_commitment" localSheetId="2">[21]Age_Sex_Commitment!#REF!</definedName>
    <definedName name="Qry_Pracs_by_Age__sex_and_commitment" localSheetId="4">[21]Age_Sex_Commitment!#REF!</definedName>
    <definedName name="Qry_Pracs_by_Age__sex_and_commitment" localSheetId="5">[21]Age_Sex_Commitment!#REF!</definedName>
    <definedName name="Qry_Pracs_by_Age__sex_and_commitment" localSheetId="3">[21]Age_Sex_Commitment!#REF!</definedName>
    <definedName name="Qry_Pracs_by_Age__sex_and_commitment">[21]Age_Sex_Commitment!#REF!</definedName>
    <definedName name="RCT" localSheetId="0">#REF!</definedName>
    <definedName name="RCT" localSheetId="14">#REF!</definedName>
    <definedName name="RCT" localSheetId="16">#REF!</definedName>
    <definedName name="RCT" localSheetId="17">#REF!</definedName>
    <definedName name="RCT" localSheetId="15">#REF!</definedName>
    <definedName name="RCT" localSheetId="9">#REF!</definedName>
    <definedName name="RCT" localSheetId="11">#REF!</definedName>
    <definedName name="RCT" localSheetId="12">#REF!</definedName>
    <definedName name="RCT" localSheetId="10">#REF!</definedName>
    <definedName name="RCT" localSheetId="29">#REF!</definedName>
    <definedName name="RCT" localSheetId="19">#REF!</definedName>
    <definedName name="RCT" localSheetId="2">#REF!</definedName>
    <definedName name="RCT" localSheetId="4">#REF!</definedName>
    <definedName name="RCT" localSheetId="5">#REF!</definedName>
    <definedName name="RCT" localSheetId="3">#REF!</definedName>
    <definedName name="RCT" localSheetId="23">#REF!</definedName>
    <definedName name="RCT" localSheetId="30">#REF!</definedName>
    <definedName name="RCT">#REF!</definedName>
    <definedName name="S_GLAM" localSheetId="0">#REF!</definedName>
    <definedName name="S_GLAM" localSheetId="14">#REF!</definedName>
    <definedName name="S_GLAM" localSheetId="16">#REF!</definedName>
    <definedName name="S_GLAM" localSheetId="17">#REF!</definedName>
    <definedName name="S_GLAM" localSheetId="15">#REF!</definedName>
    <definedName name="S_GLAM" localSheetId="9">#REF!</definedName>
    <definedName name="S_GLAM" localSheetId="11">#REF!</definedName>
    <definedName name="S_GLAM" localSheetId="12">#REF!</definedName>
    <definedName name="S_GLAM" localSheetId="10">#REF!</definedName>
    <definedName name="S_GLAM" localSheetId="19">#REF!</definedName>
    <definedName name="S_GLAM" localSheetId="2">#REF!</definedName>
    <definedName name="S_GLAM" localSheetId="4">#REF!</definedName>
    <definedName name="S_GLAM" localSheetId="5">#REF!</definedName>
    <definedName name="S_GLAM" localSheetId="3">#REF!</definedName>
    <definedName name="S_GLAM">#REF!</definedName>
    <definedName name="S_YORKS" localSheetId="0">#REF!</definedName>
    <definedName name="S_YORKS" localSheetId="14">#REF!</definedName>
    <definedName name="S_YORKS" localSheetId="16">#REF!</definedName>
    <definedName name="S_YORKS" localSheetId="17">#REF!</definedName>
    <definedName name="S_YORKS" localSheetId="15">#REF!</definedName>
    <definedName name="S_YORKS" localSheetId="9">#REF!</definedName>
    <definedName name="S_YORKS" localSheetId="11">#REF!</definedName>
    <definedName name="S_YORKS" localSheetId="12">#REF!</definedName>
    <definedName name="S_YORKS" localSheetId="10">#REF!</definedName>
    <definedName name="S_YORKS" localSheetId="19">#REF!</definedName>
    <definedName name="S_YORKS" localSheetId="2">#REF!</definedName>
    <definedName name="S_YORKS" localSheetId="4">#REF!</definedName>
    <definedName name="S_YORKS" localSheetId="5">#REF!</definedName>
    <definedName name="S_YORKS" localSheetId="3">#REF!</definedName>
    <definedName name="S_YORKS">#REF!</definedName>
    <definedName name="SHROPS" localSheetId="0">#REF!</definedName>
    <definedName name="SHROPS" localSheetId="14">#REF!</definedName>
    <definedName name="SHROPS" localSheetId="16">#REF!</definedName>
    <definedName name="SHROPS" localSheetId="17">#REF!</definedName>
    <definedName name="SHROPS" localSheetId="15">#REF!</definedName>
    <definedName name="SHROPS" localSheetId="9">#REF!</definedName>
    <definedName name="SHROPS" localSheetId="11">#REF!</definedName>
    <definedName name="SHROPS" localSheetId="12">#REF!</definedName>
    <definedName name="SHROPS" localSheetId="10">#REF!</definedName>
    <definedName name="SHROPS" localSheetId="19">#REF!</definedName>
    <definedName name="SHROPS" localSheetId="2">#REF!</definedName>
    <definedName name="SHROPS" localSheetId="4">#REF!</definedName>
    <definedName name="SHROPS" localSheetId="5">#REF!</definedName>
    <definedName name="SHROPS" localSheetId="3">#REF!</definedName>
    <definedName name="SHROPS">#REF!</definedName>
    <definedName name="SOMERSET" localSheetId="0">#REF!</definedName>
    <definedName name="SOMERSET" localSheetId="14">#REF!</definedName>
    <definedName name="SOMERSET" localSheetId="16">#REF!</definedName>
    <definedName name="SOMERSET" localSheetId="17">#REF!</definedName>
    <definedName name="SOMERSET" localSheetId="15">#REF!</definedName>
    <definedName name="SOMERSET" localSheetId="9">#REF!</definedName>
    <definedName name="SOMERSET" localSheetId="11">#REF!</definedName>
    <definedName name="SOMERSET" localSheetId="12">#REF!</definedName>
    <definedName name="SOMERSET" localSheetId="10">#REF!</definedName>
    <definedName name="SOMERSET" localSheetId="19">#REF!</definedName>
    <definedName name="SOMERSET" localSheetId="2">#REF!</definedName>
    <definedName name="SOMERSET" localSheetId="4">#REF!</definedName>
    <definedName name="SOMERSET" localSheetId="5">#REF!</definedName>
    <definedName name="SOMERSET" localSheetId="3">#REF!</definedName>
    <definedName name="SOMERSET">#REF!</definedName>
    <definedName name="STAFFS" localSheetId="0">#REF!</definedName>
    <definedName name="STAFFS" localSheetId="14">#REF!</definedName>
    <definedName name="STAFFS" localSheetId="16">#REF!</definedName>
    <definedName name="STAFFS" localSheetId="17">#REF!</definedName>
    <definedName name="STAFFS" localSheetId="15">#REF!</definedName>
    <definedName name="STAFFS" localSheetId="9">#REF!</definedName>
    <definedName name="STAFFS" localSheetId="11">#REF!</definedName>
    <definedName name="STAFFS" localSheetId="12">#REF!</definedName>
    <definedName name="STAFFS" localSheetId="10">#REF!</definedName>
    <definedName name="STAFFS" localSheetId="19">#REF!</definedName>
    <definedName name="STAFFS" localSheetId="2">#REF!</definedName>
    <definedName name="STAFFS" localSheetId="4">#REF!</definedName>
    <definedName name="STAFFS" localSheetId="5">#REF!</definedName>
    <definedName name="STAFFS" localSheetId="3">#REF!</definedName>
    <definedName name="STAFFS">#REF!</definedName>
    <definedName name="SUFFOLK" localSheetId="0">#REF!</definedName>
    <definedName name="SUFFOLK" localSheetId="14">#REF!</definedName>
    <definedName name="SUFFOLK" localSheetId="16">#REF!</definedName>
    <definedName name="SUFFOLK" localSheetId="17">#REF!</definedName>
    <definedName name="SUFFOLK" localSheetId="15">#REF!</definedName>
    <definedName name="SUFFOLK" localSheetId="9">#REF!</definedName>
    <definedName name="SUFFOLK" localSheetId="11">#REF!</definedName>
    <definedName name="SUFFOLK" localSheetId="12">#REF!</definedName>
    <definedName name="SUFFOLK" localSheetId="10">#REF!</definedName>
    <definedName name="SUFFOLK" localSheetId="19">#REF!</definedName>
    <definedName name="SUFFOLK" localSheetId="2">#REF!</definedName>
    <definedName name="SUFFOLK" localSheetId="4">#REF!</definedName>
    <definedName name="SUFFOLK" localSheetId="5">#REF!</definedName>
    <definedName name="SUFFOLK" localSheetId="3">#REF!</definedName>
    <definedName name="SUFFOLK">#REF!</definedName>
    <definedName name="SURREY" localSheetId="0">#REF!</definedName>
    <definedName name="SURREY" localSheetId="14">#REF!</definedName>
    <definedName name="SURREY" localSheetId="16">#REF!</definedName>
    <definedName name="SURREY" localSheetId="17">#REF!</definedName>
    <definedName name="SURREY" localSheetId="15">#REF!</definedName>
    <definedName name="SURREY" localSheetId="9">#REF!</definedName>
    <definedName name="SURREY" localSheetId="11">#REF!</definedName>
    <definedName name="SURREY" localSheetId="12">#REF!</definedName>
    <definedName name="SURREY" localSheetId="10">#REF!</definedName>
    <definedName name="SURREY" localSheetId="19">#REF!</definedName>
    <definedName name="SURREY" localSheetId="2">#REF!</definedName>
    <definedName name="SURREY" localSheetId="4">#REF!</definedName>
    <definedName name="SURREY" localSheetId="5">#REF!</definedName>
    <definedName name="SURREY" localSheetId="3">#REF!</definedName>
    <definedName name="SURREY">#REF!</definedName>
    <definedName name="SWANS" localSheetId="0">#REF!</definedName>
    <definedName name="SWANS" localSheetId="14">#REF!</definedName>
    <definedName name="SWANS" localSheetId="16">#REF!</definedName>
    <definedName name="SWANS" localSheetId="17">#REF!</definedName>
    <definedName name="SWANS" localSheetId="15">#REF!</definedName>
    <definedName name="SWANS" localSheetId="9">#REF!</definedName>
    <definedName name="SWANS" localSheetId="11">#REF!</definedName>
    <definedName name="SWANS" localSheetId="12">#REF!</definedName>
    <definedName name="SWANS" localSheetId="10">#REF!</definedName>
    <definedName name="SWANS" localSheetId="29">#REF!</definedName>
    <definedName name="SWANS" localSheetId="19">#REF!</definedName>
    <definedName name="SWANS" localSheetId="2">#REF!</definedName>
    <definedName name="SWANS" localSheetId="4">#REF!</definedName>
    <definedName name="SWANS" localSheetId="5">#REF!</definedName>
    <definedName name="SWANS" localSheetId="3">#REF!</definedName>
    <definedName name="SWANS" localSheetId="23">#REF!</definedName>
    <definedName name="SWANS" localSheetId="30">#REF!</definedName>
    <definedName name="SWANS">#REF!</definedName>
    <definedName name="SY04S1RD" localSheetId="0">#REF!</definedName>
    <definedName name="SY04S1RD" localSheetId="14">#REF!</definedName>
    <definedName name="SY04S1RD" localSheetId="16">#REF!</definedName>
    <definedName name="SY04S1RD" localSheetId="17">#REF!</definedName>
    <definedName name="SY04S1RD" localSheetId="15">#REF!</definedName>
    <definedName name="SY04S1RD" localSheetId="9">#REF!</definedName>
    <definedName name="SY04S1RD" localSheetId="11">#REF!</definedName>
    <definedName name="SY04S1RD" localSheetId="12">#REF!</definedName>
    <definedName name="SY04S1RD" localSheetId="10">#REF!</definedName>
    <definedName name="SY04S1RD" localSheetId="29">#REF!</definedName>
    <definedName name="SY04S1RD" localSheetId="19">#REF!</definedName>
    <definedName name="SY04S1RD" localSheetId="2">#REF!</definedName>
    <definedName name="SY04S1RD" localSheetId="4">#REF!</definedName>
    <definedName name="SY04S1RD" localSheetId="5">#REF!</definedName>
    <definedName name="SY04S1RD" localSheetId="3">#REF!</definedName>
    <definedName name="SY04S1RD" localSheetId="23">#REF!</definedName>
    <definedName name="SY04S1RD" localSheetId="30">#REF!</definedName>
    <definedName name="SY04S1RD">#REF!</definedName>
    <definedName name="SY05PCT" localSheetId="0">#REF!</definedName>
    <definedName name="SY05PCT" localSheetId="14">#REF!</definedName>
    <definedName name="SY05PCT" localSheetId="16">#REF!</definedName>
    <definedName name="SY05PCT" localSheetId="17">#REF!</definedName>
    <definedName name="SY05PCT" localSheetId="15">#REF!</definedName>
    <definedName name="SY05PCT" localSheetId="9">#REF!</definedName>
    <definedName name="SY05PCT" localSheetId="11">#REF!</definedName>
    <definedName name="SY05PCT" localSheetId="12">#REF!</definedName>
    <definedName name="SY05PCT" localSheetId="10">#REF!</definedName>
    <definedName name="SY05PCT" localSheetId="29">#REF!</definedName>
    <definedName name="SY05PCT" localSheetId="19">#REF!</definedName>
    <definedName name="SY05PCT" localSheetId="2">#REF!</definedName>
    <definedName name="SY05PCT" localSheetId="4">#REF!</definedName>
    <definedName name="SY05PCT" localSheetId="5">#REF!</definedName>
    <definedName name="SY05PCT" localSheetId="3">#REF!</definedName>
    <definedName name="SY05PCT" localSheetId="23">#REF!</definedName>
    <definedName name="SY05PCT" localSheetId="30">#REF!</definedName>
    <definedName name="SY05PCT">#REF!</definedName>
    <definedName name="TeenConceptions">Conceptions!$A$5:$P$27</definedName>
    <definedName name="TORFA" localSheetId="0">#REF!</definedName>
    <definedName name="TORFA" localSheetId="14">#REF!</definedName>
    <definedName name="TORFA" localSheetId="16">#REF!</definedName>
    <definedName name="TORFA" localSheetId="17">#REF!</definedName>
    <definedName name="TORFA" localSheetId="15">#REF!</definedName>
    <definedName name="TORFA" localSheetId="9">#REF!</definedName>
    <definedName name="TORFA" localSheetId="11">#REF!</definedName>
    <definedName name="TORFA" localSheetId="12">#REF!</definedName>
    <definedName name="TORFA" localSheetId="10">#REF!</definedName>
    <definedName name="TORFA" localSheetId="29">#REF!</definedName>
    <definedName name="TORFA" localSheetId="19">#REF!</definedName>
    <definedName name="TORFA" localSheetId="2">#REF!</definedName>
    <definedName name="TORFA" localSheetId="4">#REF!</definedName>
    <definedName name="TORFA" localSheetId="5">#REF!</definedName>
    <definedName name="TORFA" localSheetId="3">#REF!</definedName>
    <definedName name="TORFA" localSheetId="23">#REF!</definedName>
    <definedName name="TORFA" localSheetId="30">#REF!</definedName>
    <definedName name="TORFA">#REF!</definedName>
    <definedName name="TYNE_WEAR" localSheetId="0">#REF!</definedName>
    <definedName name="TYNE_WEAR" localSheetId="14">#REF!</definedName>
    <definedName name="TYNE_WEAR" localSheetId="16">#REF!</definedName>
    <definedName name="TYNE_WEAR" localSheetId="17">#REF!</definedName>
    <definedName name="TYNE_WEAR" localSheetId="15">#REF!</definedName>
    <definedName name="TYNE_WEAR" localSheetId="9">#REF!</definedName>
    <definedName name="TYNE_WEAR" localSheetId="11">#REF!</definedName>
    <definedName name="TYNE_WEAR" localSheetId="12">#REF!</definedName>
    <definedName name="TYNE_WEAR" localSheetId="10">#REF!</definedName>
    <definedName name="TYNE_WEAR" localSheetId="19">#REF!</definedName>
    <definedName name="TYNE_WEAR" localSheetId="2">#REF!</definedName>
    <definedName name="TYNE_WEAR" localSheetId="4">#REF!</definedName>
    <definedName name="TYNE_WEAR" localSheetId="5">#REF!</definedName>
    <definedName name="TYNE_WEAR" localSheetId="3">#REF!</definedName>
    <definedName name="TYNE_WEAR">#REF!</definedName>
    <definedName name="UANames" localSheetId="0">#REF!</definedName>
    <definedName name="UANames" localSheetId="14">#REF!</definedName>
    <definedName name="UANames" localSheetId="16">#REF!</definedName>
    <definedName name="UANames" localSheetId="17">#REF!</definedName>
    <definedName name="UANames" localSheetId="15">#REF!</definedName>
    <definedName name="UANames" localSheetId="9">#REF!</definedName>
    <definedName name="UANames" localSheetId="11">#REF!</definedName>
    <definedName name="UANames" localSheetId="12">#REF!</definedName>
    <definedName name="UANames" localSheetId="10">#REF!</definedName>
    <definedName name="UANames" localSheetId="19">#REF!</definedName>
    <definedName name="UANames" localSheetId="2">#REF!</definedName>
    <definedName name="UANames" localSheetId="4">#REF!</definedName>
    <definedName name="UANames" localSheetId="5">#REF!</definedName>
    <definedName name="UANames" localSheetId="3">#REF!</definedName>
    <definedName name="UANames">#REF!</definedName>
    <definedName name="Under16" localSheetId="29">'[22]Table 5'!$A$14:$G$263</definedName>
    <definedName name="Under16" localSheetId="30">'[22]Table 5'!$A$14:$G$263</definedName>
    <definedName name="Under16">'[22]Table 5'!$A$14:$G$263</definedName>
    <definedName name="Under18" localSheetId="29">'[22]Table 6'!$A$14:$C$463</definedName>
    <definedName name="Under18" localSheetId="30">'[22]Table 6'!$A$14:$C$463</definedName>
    <definedName name="Under18">'[22]Table 6'!$A$14:$C$463</definedName>
    <definedName name="VALEG" localSheetId="0">#REF!</definedName>
    <definedName name="VALEG" localSheetId="14">#REF!</definedName>
    <definedName name="VALEG" localSheetId="16">#REF!</definedName>
    <definedName name="VALEG" localSheetId="17">#REF!</definedName>
    <definedName name="VALEG" localSheetId="15">#REF!</definedName>
    <definedName name="VALEG" localSheetId="9">#REF!</definedName>
    <definedName name="VALEG" localSheetId="11">#REF!</definedName>
    <definedName name="VALEG" localSheetId="12">#REF!</definedName>
    <definedName name="VALEG" localSheetId="10">#REF!</definedName>
    <definedName name="VALEG" localSheetId="29">#REF!</definedName>
    <definedName name="VALEG" localSheetId="19">#REF!</definedName>
    <definedName name="VALEG" localSheetId="2">#REF!</definedName>
    <definedName name="VALEG" localSheetId="4">#REF!</definedName>
    <definedName name="VALEG" localSheetId="5">#REF!</definedName>
    <definedName name="VALEG" localSheetId="3">#REF!</definedName>
    <definedName name="VALEG" localSheetId="23">#REF!</definedName>
    <definedName name="VALEG" localSheetId="30">#REF!</definedName>
    <definedName name="VALEG">#REF!</definedName>
    <definedName name="W_GLAM" localSheetId="0">#REF!</definedName>
    <definedName name="W_GLAM" localSheetId="14">#REF!</definedName>
    <definedName name="W_GLAM" localSheetId="16">#REF!</definedName>
    <definedName name="W_GLAM" localSheetId="17">#REF!</definedName>
    <definedName name="W_GLAM" localSheetId="15">#REF!</definedName>
    <definedName name="W_GLAM" localSheetId="9">#REF!</definedName>
    <definedName name="W_GLAM" localSheetId="11">#REF!</definedName>
    <definedName name="W_GLAM" localSheetId="12">#REF!</definedName>
    <definedName name="W_GLAM" localSheetId="10">#REF!</definedName>
    <definedName name="W_GLAM" localSheetId="19">#REF!</definedName>
    <definedName name="W_GLAM" localSheetId="2">#REF!</definedName>
    <definedName name="W_GLAM" localSheetId="4">#REF!</definedName>
    <definedName name="W_GLAM" localSheetId="5">#REF!</definedName>
    <definedName name="W_GLAM" localSheetId="3">#REF!</definedName>
    <definedName name="W_GLAM">#REF!</definedName>
    <definedName name="W_MIDS" localSheetId="0">#REF!</definedName>
    <definedName name="W_MIDS" localSheetId="14">#REF!</definedName>
    <definedName name="W_MIDS" localSheetId="16">#REF!</definedName>
    <definedName name="W_MIDS" localSheetId="17">#REF!</definedName>
    <definedName name="W_MIDS" localSheetId="15">#REF!</definedName>
    <definedName name="W_MIDS" localSheetId="9">#REF!</definedName>
    <definedName name="W_MIDS" localSheetId="11">#REF!</definedName>
    <definedName name="W_MIDS" localSheetId="12">#REF!</definedName>
    <definedName name="W_MIDS" localSheetId="10">#REF!</definedName>
    <definedName name="W_MIDS" localSheetId="19">#REF!</definedName>
    <definedName name="W_MIDS" localSheetId="2">#REF!</definedName>
    <definedName name="W_MIDS" localSheetId="4">#REF!</definedName>
    <definedName name="W_MIDS" localSheetId="5">#REF!</definedName>
    <definedName name="W_MIDS" localSheetId="3">#REF!</definedName>
    <definedName name="W_MIDS">#REF!</definedName>
    <definedName name="W_SUSSEX" localSheetId="0">#REF!</definedName>
    <definedName name="W_SUSSEX" localSheetId="14">#REF!</definedName>
    <definedName name="W_SUSSEX" localSheetId="16">#REF!</definedName>
    <definedName name="W_SUSSEX" localSheetId="17">#REF!</definedName>
    <definedName name="W_SUSSEX" localSheetId="15">#REF!</definedName>
    <definedName name="W_SUSSEX" localSheetId="9">#REF!</definedName>
    <definedName name="W_SUSSEX" localSheetId="11">#REF!</definedName>
    <definedName name="W_SUSSEX" localSheetId="12">#REF!</definedName>
    <definedName name="W_SUSSEX" localSheetId="10">#REF!</definedName>
    <definedName name="W_SUSSEX" localSheetId="19">#REF!</definedName>
    <definedName name="W_SUSSEX" localSheetId="2">#REF!</definedName>
    <definedName name="W_SUSSEX" localSheetId="4">#REF!</definedName>
    <definedName name="W_SUSSEX" localSheetId="5">#REF!</definedName>
    <definedName name="W_SUSSEX" localSheetId="3">#REF!</definedName>
    <definedName name="W_SUSSEX">#REF!</definedName>
    <definedName name="W_YORKS" localSheetId="0">#REF!</definedName>
    <definedName name="W_YORKS" localSheetId="14">#REF!</definedName>
    <definedName name="W_YORKS" localSheetId="16">#REF!</definedName>
    <definedName name="W_YORKS" localSheetId="17">#REF!</definedName>
    <definedName name="W_YORKS" localSheetId="15">#REF!</definedName>
    <definedName name="W_YORKS" localSheetId="9">#REF!</definedName>
    <definedName name="W_YORKS" localSheetId="11">#REF!</definedName>
    <definedName name="W_YORKS" localSheetId="12">#REF!</definedName>
    <definedName name="W_YORKS" localSheetId="10">#REF!</definedName>
    <definedName name="W_YORKS" localSheetId="19">#REF!</definedName>
    <definedName name="W_YORKS" localSheetId="2">#REF!</definedName>
    <definedName name="W_YORKS" localSheetId="4">#REF!</definedName>
    <definedName name="W_YORKS" localSheetId="5">#REF!</definedName>
    <definedName name="W_YORKS" localSheetId="3">#REF!</definedName>
    <definedName name="W_YORKS">#REF!</definedName>
    <definedName name="WARDS102" localSheetId="0">#REF!</definedName>
    <definedName name="WARDS102" localSheetId="14">#REF!</definedName>
    <definedName name="WARDS102" localSheetId="16">#REF!</definedName>
    <definedName name="WARDS102" localSheetId="17">#REF!</definedName>
    <definedName name="WARDS102" localSheetId="15">#REF!</definedName>
    <definedName name="WARDS102" localSheetId="9">#REF!</definedName>
    <definedName name="WARDS102" localSheetId="11">#REF!</definedName>
    <definedName name="WARDS102" localSheetId="12">#REF!</definedName>
    <definedName name="WARDS102" localSheetId="10">#REF!</definedName>
    <definedName name="WARDS102" localSheetId="29">#REF!</definedName>
    <definedName name="WARDS102" localSheetId="19">#REF!</definedName>
    <definedName name="WARDS102" localSheetId="2">#REF!</definedName>
    <definedName name="WARDS102" localSheetId="4">#REF!</definedName>
    <definedName name="WARDS102" localSheetId="5">#REF!</definedName>
    <definedName name="WARDS102" localSheetId="3">#REF!</definedName>
    <definedName name="WARDS102" localSheetId="23">#REF!</definedName>
    <definedName name="WARDS102" localSheetId="30">#REF!</definedName>
    <definedName name="WARDS102">#REF!</definedName>
    <definedName name="WARDS112" localSheetId="0">#REF!</definedName>
    <definedName name="WARDS112" localSheetId="14">#REF!</definedName>
    <definedName name="WARDS112" localSheetId="16">#REF!</definedName>
    <definedName name="WARDS112" localSheetId="17">#REF!</definedName>
    <definedName name="WARDS112" localSheetId="15">#REF!</definedName>
    <definedName name="WARDS112" localSheetId="9">#REF!</definedName>
    <definedName name="WARDS112" localSheetId="11">#REF!</definedName>
    <definedName name="WARDS112" localSheetId="12">#REF!</definedName>
    <definedName name="WARDS112" localSheetId="10">#REF!</definedName>
    <definedName name="WARDS112" localSheetId="29">#REF!</definedName>
    <definedName name="WARDS112" localSheetId="19">#REF!</definedName>
    <definedName name="WARDS112" localSheetId="2">#REF!</definedName>
    <definedName name="WARDS112" localSheetId="4">#REF!</definedName>
    <definedName name="WARDS112" localSheetId="5">#REF!</definedName>
    <definedName name="WARDS112" localSheetId="3">#REF!</definedName>
    <definedName name="WARDS112" localSheetId="23">#REF!</definedName>
    <definedName name="WARDS112" localSheetId="30">#REF!</definedName>
    <definedName name="WARDS112">#REF!</definedName>
    <definedName name="WARWICKS" localSheetId="0">#REF!</definedName>
    <definedName name="WARWICKS" localSheetId="14">#REF!</definedName>
    <definedName name="WARWICKS" localSheetId="16">#REF!</definedName>
    <definedName name="WARWICKS" localSheetId="17">#REF!</definedName>
    <definedName name="WARWICKS" localSheetId="15">#REF!</definedName>
    <definedName name="WARWICKS" localSheetId="9">#REF!</definedName>
    <definedName name="WARWICKS" localSheetId="11">#REF!</definedName>
    <definedName name="WARWICKS" localSheetId="12">#REF!</definedName>
    <definedName name="WARWICKS" localSheetId="10">#REF!</definedName>
    <definedName name="WARWICKS" localSheetId="19">#REF!</definedName>
    <definedName name="WARWICKS" localSheetId="2">#REF!</definedName>
    <definedName name="WARWICKS" localSheetId="4">#REF!</definedName>
    <definedName name="WARWICKS" localSheetId="5">#REF!</definedName>
    <definedName name="WARWICKS" localSheetId="3">#REF!</definedName>
    <definedName name="WARWICKS">#REF!</definedName>
    <definedName name="WILTS" localSheetId="0">#REF!</definedName>
    <definedName name="WILTS" localSheetId="14">#REF!</definedName>
    <definedName name="WILTS" localSheetId="16">#REF!</definedName>
    <definedName name="WILTS" localSheetId="17">#REF!</definedName>
    <definedName name="WILTS" localSheetId="15">#REF!</definedName>
    <definedName name="WILTS" localSheetId="9">#REF!</definedName>
    <definedName name="WILTS" localSheetId="11">#REF!</definedName>
    <definedName name="WILTS" localSheetId="12">#REF!</definedName>
    <definedName name="WILTS" localSheetId="10">#REF!</definedName>
    <definedName name="WILTS" localSheetId="19">#REF!</definedName>
    <definedName name="WILTS" localSheetId="2">#REF!</definedName>
    <definedName name="WILTS" localSheetId="4">#REF!</definedName>
    <definedName name="WILTS" localSheetId="5">#REF!</definedName>
    <definedName name="WILTS" localSheetId="3">#REF!</definedName>
    <definedName name="WILTS">#REF!</definedName>
    <definedName name="WREXH" localSheetId="0">#REF!</definedName>
    <definedName name="WREXH" localSheetId="14">#REF!</definedName>
    <definedName name="WREXH" localSheetId="16">#REF!</definedName>
    <definedName name="WREXH" localSheetId="17">#REF!</definedName>
    <definedName name="WREXH" localSheetId="15">#REF!</definedName>
    <definedName name="WREXH" localSheetId="9">#REF!</definedName>
    <definedName name="WREXH" localSheetId="11">#REF!</definedName>
    <definedName name="WREXH" localSheetId="12">#REF!</definedName>
    <definedName name="WREXH" localSheetId="10">#REF!</definedName>
    <definedName name="WREXH" localSheetId="29">#REF!</definedName>
    <definedName name="WREXH" localSheetId="19">#REF!</definedName>
    <definedName name="WREXH" localSheetId="2">#REF!</definedName>
    <definedName name="WREXH" localSheetId="4">#REF!</definedName>
    <definedName name="WREXH" localSheetId="5">#REF!</definedName>
    <definedName name="WREXH" localSheetId="3">#REF!</definedName>
    <definedName name="WREXH" localSheetId="23">#REF!</definedName>
    <definedName name="WREXH" localSheetId="30">#REF!</definedName>
    <definedName name="WREXH">#REF!</definedName>
  </definedNames>
  <calcPr calcId="125725" fullPrecision="0"/>
</workbook>
</file>

<file path=xl/calcChain.xml><?xml version="1.0" encoding="utf-8"?>
<calcChain xmlns="http://schemas.openxmlformats.org/spreadsheetml/2006/main">
  <c r="N28" i="13"/>
  <c r="M28"/>
  <c r="N27"/>
  <c r="M27"/>
  <c r="N26"/>
  <c r="M26"/>
  <c r="N25"/>
  <c r="M25"/>
  <c r="N24"/>
  <c r="M24"/>
  <c r="N23"/>
  <c r="M23"/>
  <c r="N22"/>
  <c r="M22"/>
  <c r="N21"/>
  <c r="M21"/>
  <c r="N20"/>
  <c r="M20"/>
  <c r="N19"/>
  <c r="M19"/>
  <c r="N18"/>
  <c r="M18"/>
  <c r="N17"/>
  <c r="M17"/>
  <c r="N16"/>
  <c r="M16"/>
  <c r="N15"/>
  <c r="M15"/>
  <c r="N14"/>
  <c r="M14"/>
  <c r="N13"/>
  <c r="M13"/>
  <c r="N12"/>
  <c r="M12"/>
  <c r="N11"/>
  <c r="M11"/>
  <c r="N10"/>
  <c r="M10"/>
  <c r="N9"/>
  <c r="M9"/>
  <c r="N8"/>
  <c r="M8"/>
  <c r="N7"/>
  <c r="M7"/>
  <c r="N6"/>
  <c r="M6"/>
  <c r="N5"/>
  <c r="M5"/>
  <c r="K4" i="46"/>
  <c r="L15" i="49"/>
  <c r="J15"/>
  <c r="L15" i="48"/>
  <c r="J15"/>
  <c r="L15" i="47"/>
  <c r="J15"/>
  <c r="L15" i="46"/>
  <c r="J15"/>
  <c r="L15" i="3"/>
  <c r="J15"/>
  <c r="E9" i="48"/>
  <c r="G15" i="49"/>
  <c r="G16"/>
  <c r="G15" i="48"/>
  <c r="K23" i="52" s="1"/>
  <c r="G16" i="48"/>
  <c r="K24" i="52" s="1"/>
  <c r="G15" i="47"/>
  <c r="G16"/>
  <c r="G15" i="46"/>
  <c r="G16"/>
  <c r="F28" i="4"/>
  <c r="F29"/>
  <c r="F28" i="43"/>
  <c r="F29"/>
  <c r="F28" i="42"/>
  <c r="F29"/>
  <c r="F28" i="41"/>
  <c r="F29"/>
  <c r="F28" i="40"/>
  <c r="F29"/>
  <c r="D6" i="43"/>
  <c r="D7"/>
  <c r="D6" i="42"/>
  <c r="D7"/>
  <c r="D6" i="41"/>
  <c r="D7"/>
  <c r="D6" i="40"/>
  <c r="D7"/>
  <c r="D6" i="4"/>
  <c r="D7"/>
  <c r="H29" i="16" l="1"/>
  <c r="D9" i="49"/>
  <c r="D9" i="47"/>
  <c r="D9" i="46"/>
  <c r="D9" i="3"/>
  <c r="D9" i="48"/>
  <c r="D12" i="42"/>
  <c r="E7" i="48"/>
  <c r="F7"/>
  <c r="K24" i="53"/>
  <c r="K23"/>
  <c r="K24" i="51"/>
  <c r="K23"/>
  <c r="K24" i="50"/>
  <c r="K23"/>
  <c r="G16" i="3"/>
  <c r="K24" i="24" l="1"/>
  <c r="N28" i="4"/>
  <c r="N28" i="41"/>
  <c r="N28" i="42"/>
  <c r="N28" i="43"/>
  <c r="N28" i="40"/>
  <c r="M28" i="4"/>
  <c r="M28" i="41"/>
  <c r="M28" i="42"/>
  <c r="M28" i="43"/>
  <c r="M28" i="40"/>
  <c r="L28" i="4"/>
  <c r="L28" i="41"/>
  <c r="L28" i="42"/>
  <c r="L28" i="43"/>
  <c r="L28" i="40"/>
  <c r="K28" i="4"/>
  <c r="K28" i="41"/>
  <c r="K28" i="42"/>
  <c r="K28" i="43"/>
  <c r="K28" i="40"/>
  <c r="J28" i="4"/>
  <c r="J28" i="41"/>
  <c r="J28" i="42"/>
  <c r="J28" i="43"/>
  <c r="J28" i="40"/>
  <c r="I28" i="4"/>
  <c r="I28" i="41"/>
  <c r="I28" i="42"/>
  <c r="I28" i="43"/>
  <c r="I28" i="40"/>
  <c r="H28" i="4"/>
  <c r="H28" i="41"/>
  <c r="H28" i="42"/>
  <c r="H28" i="43"/>
  <c r="H28" i="40"/>
  <c r="G28" i="4"/>
  <c r="G28" i="41"/>
  <c r="G28" i="42"/>
  <c r="G28" i="43"/>
  <c r="G28" i="40"/>
  <c r="N29" i="4"/>
  <c r="N29" i="41"/>
  <c r="N29" i="42"/>
  <c r="N29" i="43"/>
  <c r="N29" i="40"/>
  <c r="H29" i="4"/>
  <c r="I29"/>
  <c r="J29"/>
  <c r="K29"/>
  <c r="L29"/>
  <c r="M29"/>
  <c r="H29" i="41"/>
  <c r="I29"/>
  <c r="J29"/>
  <c r="K29"/>
  <c r="L29"/>
  <c r="M29"/>
  <c r="H29" i="42"/>
  <c r="I29"/>
  <c r="J29"/>
  <c r="K29"/>
  <c r="L29"/>
  <c r="M29"/>
  <c r="H29" i="43"/>
  <c r="I29"/>
  <c r="J29"/>
  <c r="K29"/>
  <c r="L29"/>
  <c r="M29"/>
  <c r="H29" i="40"/>
  <c r="I29"/>
  <c r="J29"/>
  <c r="K29"/>
  <c r="L29"/>
  <c r="M29"/>
  <c r="G29" i="4"/>
  <c r="G29" i="41"/>
  <c r="G29" i="42"/>
  <c r="G29" i="43"/>
  <c r="G29" i="40"/>
  <c r="L16" i="47"/>
  <c r="K16"/>
  <c r="G24" i="51" s="1"/>
  <c r="J16" i="47"/>
  <c r="L16" i="48"/>
  <c r="K16"/>
  <c r="G24" i="52" s="1"/>
  <c r="J16" i="48"/>
  <c r="L16" i="49"/>
  <c r="K16"/>
  <c r="G24" i="53" s="1"/>
  <c r="J16" i="49"/>
  <c r="L16" i="46"/>
  <c r="K16"/>
  <c r="G24" i="50" s="1"/>
  <c r="J16" i="46"/>
  <c r="L16" i="3"/>
  <c r="J16"/>
  <c r="H16" i="46"/>
  <c r="E24" i="50" s="1"/>
  <c r="I16" i="46"/>
  <c r="F24" i="50" s="1"/>
  <c r="H16" i="49"/>
  <c r="E24" i="53" s="1"/>
  <c r="D16" i="49"/>
  <c r="D24" i="53" s="1"/>
  <c r="C16" i="49"/>
  <c r="C24" i="53" s="1"/>
  <c r="D16" i="48"/>
  <c r="D24" i="52" s="1"/>
  <c r="C16" i="48"/>
  <c r="C24" i="52" s="1"/>
  <c r="D16" i="47"/>
  <c r="D24" i="51" s="1"/>
  <c r="C16" i="47"/>
  <c r="C24" i="51" s="1"/>
  <c r="D16" i="46"/>
  <c r="D24" i="50" s="1"/>
  <c r="C16" i="46"/>
  <c r="C24" i="50" s="1"/>
  <c r="D16" i="3"/>
  <c r="C16"/>
  <c r="C24" i="24" l="1"/>
  <c r="H16" i="3"/>
  <c r="I16" i="48"/>
  <c r="F24" i="52" s="1"/>
  <c r="H16" i="48"/>
  <c r="E24" i="52" s="1"/>
  <c r="I16" i="49"/>
  <c r="F24" i="53" s="1"/>
  <c r="K16" i="3"/>
  <c r="I16" i="47"/>
  <c r="F24" i="51" s="1"/>
  <c r="H16" i="47"/>
  <c r="E24" i="51" s="1"/>
  <c r="I16" i="3"/>
  <c r="G23" i="53"/>
  <c r="G23" i="52"/>
  <c r="G23" i="51"/>
  <c r="G23" i="50"/>
  <c r="G15" i="3"/>
  <c r="K23" i="24" s="1"/>
  <c r="I15" i="46"/>
  <c r="F23" i="50" s="1"/>
  <c r="I15" i="47"/>
  <c r="F23" i="51" s="1"/>
  <c r="I15" i="48"/>
  <c r="F23" i="52" s="1"/>
  <c r="I15" i="49"/>
  <c r="F23" i="53" s="1"/>
  <c r="I15" i="3"/>
  <c r="H15" i="46"/>
  <c r="E23" i="50" s="1"/>
  <c r="H15" i="47"/>
  <c r="E23" i="51" s="1"/>
  <c r="H15" i="48"/>
  <c r="E23" i="52" s="1"/>
  <c r="H15" i="49"/>
  <c r="E23" i="53" s="1"/>
  <c r="H15" i="3"/>
  <c r="D15" i="46"/>
  <c r="D23" i="50" s="1"/>
  <c r="D15" i="47"/>
  <c r="D23" i="51" s="1"/>
  <c r="D15" i="48"/>
  <c r="D23" i="52" s="1"/>
  <c r="D15" i="49"/>
  <c r="D23" i="53" s="1"/>
  <c r="D15" i="3"/>
  <c r="C15" i="46"/>
  <c r="C23" i="50" s="1"/>
  <c r="C15" i="47"/>
  <c r="C23" i="51" s="1"/>
  <c r="C15" i="48"/>
  <c r="C23" i="52" s="1"/>
  <c r="C15" i="49"/>
  <c r="C23" i="53" s="1"/>
  <c r="C15" i="3"/>
  <c r="E23" i="24" l="1"/>
  <c r="D23"/>
  <c r="C23"/>
  <c r="E24"/>
  <c r="N25" i="41"/>
  <c r="M25"/>
  <c r="L25"/>
  <c r="K25"/>
  <c r="J25"/>
  <c r="I25"/>
  <c r="H25"/>
  <c r="G25"/>
  <c r="F25"/>
  <c r="E25"/>
  <c r="D25"/>
  <c r="N25" i="42"/>
  <c r="M25"/>
  <c r="L25"/>
  <c r="K25"/>
  <c r="J25"/>
  <c r="I25"/>
  <c r="H25"/>
  <c r="G25"/>
  <c r="F25"/>
  <c r="E25"/>
  <c r="D25"/>
  <c r="N25" i="43"/>
  <c r="M25"/>
  <c r="L25"/>
  <c r="K25"/>
  <c r="J25"/>
  <c r="I25"/>
  <c r="H25"/>
  <c r="G25"/>
  <c r="F25"/>
  <c r="E25"/>
  <c r="D25"/>
  <c r="N25" i="40"/>
  <c r="M25"/>
  <c r="L25"/>
  <c r="K25"/>
  <c r="J25"/>
  <c r="I25"/>
  <c r="H25"/>
  <c r="G25"/>
  <c r="F25"/>
  <c r="E25"/>
  <c r="D25"/>
  <c r="E25" i="4"/>
  <c r="F25"/>
  <c r="G25"/>
  <c r="H25"/>
  <c r="I25"/>
  <c r="J25"/>
  <c r="K25"/>
  <c r="L25"/>
  <c r="M25"/>
  <c r="N25"/>
  <c r="D25"/>
  <c r="K5" i="3"/>
  <c r="K5" i="49"/>
  <c r="K5" i="48"/>
  <c r="K5" i="47"/>
  <c r="K5" i="46"/>
  <c r="N7" i="43"/>
  <c r="M7"/>
  <c r="L7"/>
  <c r="K7"/>
  <c r="J7"/>
  <c r="I7"/>
  <c r="H7"/>
  <c r="G7"/>
  <c r="F7"/>
  <c r="E7"/>
  <c r="N6"/>
  <c r="M6"/>
  <c r="L6"/>
  <c r="K6"/>
  <c r="J6"/>
  <c r="I6"/>
  <c r="H6"/>
  <c r="G6"/>
  <c r="F6"/>
  <c r="E6"/>
  <c r="N7" i="42"/>
  <c r="M7"/>
  <c r="L7"/>
  <c r="K7"/>
  <c r="J7"/>
  <c r="I7"/>
  <c r="H7"/>
  <c r="G7"/>
  <c r="F7"/>
  <c r="E7"/>
  <c r="N6"/>
  <c r="M6"/>
  <c r="L6"/>
  <c r="K6"/>
  <c r="J6"/>
  <c r="I6"/>
  <c r="H6"/>
  <c r="G6"/>
  <c r="F6"/>
  <c r="E6"/>
  <c r="N7" i="41"/>
  <c r="M7"/>
  <c r="L7"/>
  <c r="K7"/>
  <c r="J7"/>
  <c r="I7"/>
  <c r="H7"/>
  <c r="G7"/>
  <c r="F7"/>
  <c r="E7"/>
  <c r="N6"/>
  <c r="M6"/>
  <c r="L6"/>
  <c r="K6"/>
  <c r="J6"/>
  <c r="I6"/>
  <c r="H6"/>
  <c r="G6"/>
  <c r="F6"/>
  <c r="E6"/>
  <c r="N7" i="40"/>
  <c r="M7"/>
  <c r="L7"/>
  <c r="K7"/>
  <c r="J7"/>
  <c r="I7"/>
  <c r="H7"/>
  <c r="G7"/>
  <c r="F7"/>
  <c r="E7"/>
  <c r="N6"/>
  <c r="M6"/>
  <c r="L6"/>
  <c r="K6"/>
  <c r="J6"/>
  <c r="I6"/>
  <c r="H6"/>
  <c r="G6"/>
  <c r="F6"/>
  <c r="E6"/>
  <c r="N6" i="4"/>
  <c r="M6"/>
  <c r="L6"/>
  <c r="K6"/>
  <c r="J6"/>
  <c r="I6"/>
  <c r="H6"/>
  <c r="G6"/>
  <c r="F6"/>
  <c r="E6"/>
  <c r="F7"/>
  <c r="G7"/>
  <c r="H7"/>
  <c r="I7"/>
  <c r="J7"/>
  <c r="K7"/>
  <c r="L7"/>
  <c r="M7"/>
  <c r="N7"/>
  <c r="E7"/>
  <c r="K7" i="46" l="1"/>
  <c r="F23" i="24" l="1"/>
  <c r="F24"/>
  <c r="D24"/>
  <c r="D17" i="53"/>
  <c r="D17" i="52"/>
  <c r="D17" i="51"/>
  <c r="L14" i="49"/>
  <c r="K14"/>
  <c r="G22" i="53" s="1"/>
  <c r="J14" i="49"/>
  <c r="I14"/>
  <c r="F22" i="53" s="1"/>
  <c r="H14" i="49"/>
  <c r="E22" i="53" s="1"/>
  <c r="F14" i="49"/>
  <c r="E14"/>
  <c r="D14"/>
  <c r="D22" i="53" s="1"/>
  <c r="C14" i="49"/>
  <c r="C22" i="53" s="1"/>
  <c r="L13" i="49"/>
  <c r="K13"/>
  <c r="G21" i="53" s="1"/>
  <c r="J13" i="49"/>
  <c r="I13"/>
  <c r="F21" i="53" s="1"/>
  <c r="H13" i="49"/>
  <c r="E21" i="53" s="1"/>
  <c r="F13" i="49"/>
  <c r="E13"/>
  <c r="D13"/>
  <c r="D21" i="53" s="1"/>
  <c r="C13" i="49"/>
  <c r="C21" i="53" s="1"/>
  <c r="L12" i="49"/>
  <c r="K12"/>
  <c r="G20" i="53" s="1"/>
  <c r="J12" i="49"/>
  <c r="I12"/>
  <c r="F20" i="53" s="1"/>
  <c r="H12" i="49"/>
  <c r="E20" i="53" s="1"/>
  <c r="F12" i="49"/>
  <c r="E12"/>
  <c r="D12"/>
  <c r="D20" i="53" s="1"/>
  <c r="C12" i="49"/>
  <c r="C20" i="53" s="1"/>
  <c r="L11" i="49"/>
  <c r="K11"/>
  <c r="G19" i="53" s="1"/>
  <c r="J11" i="49"/>
  <c r="I11"/>
  <c r="F19" i="53" s="1"/>
  <c r="H11" i="49"/>
  <c r="E19" i="53" s="1"/>
  <c r="F11" i="49"/>
  <c r="E11"/>
  <c r="D11"/>
  <c r="D19" i="53" s="1"/>
  <c r="C11" i="49"/>
  <c r="C19" i="53" s="1"/>
  <c r="L10" i="49"/>
  <c r="K10"/>
  <c r="G18" i="53" s="1"/>
  <c r="J10" i="49"/>
  <c r="I10"/>
  <c r="F18" i="53" s="1"/>
  <c r="H10" i="49"/>
  <c r="E18" i="53" s="1"/>
  <c r="F10" i="49"/>
  <c r="E10"/>
  <c r="D10"/>
  <c r="D18" i="53" s="1"/>
  <c r="C10" i="49"/>
  <c r="C18" i="53" s="1"/>
  <c r="L9" i="49"/>
  <c r="K9"/>
  <c r="G17" i="53" s="1"/>
  <c r="J9" i="49"/>
  <c r="I9"/>
  <c r="F17" i="53" s="1"/>
  <c r="H9" i="49"/>
  <c r="E17" i="53" s="1"/>
  <c r="F9" i="49"/>
  <c r="E9"/>
  <c r="C9"/>
  <c r="C17" i="53" s="1"/>
  <c r="L8" i="49"/>
  <c r="K8"/>
  <c r="G16" i="53" s="1"/>
  <c r="J8" i="49"/>
  <c r="I8"/>
  <c r="F16" i="53" s="1"/>
  <c r="H8" i="49"/>
  <c r="E16" i="53" s="1"/>
  <c r="F8" i="49"/>
  <c r="E8"/>
  <c r="D8"/>
  <c r="D16" i="53" s="1"/>
  <c r="C8" i="49"/>
  <c r="C16" i="53" s="1"/>
  <c r="L7" i="49"/>
  <c r="K7"/>
  <c r="G15" i="53" s="1"/>
  <c r="J7" i="49"/>
  <c r="I7"/>
  <c r="F15" i="53" s="1"/>
  <c r="H7" i="49"/>
  <c r="E15" i="53" s="1"/>
  <c r="F7" i="49"/>
  <c r="E7"/>
  <c r="D7"/>
  <c r="D15" i="53" s="1"/>
  <c r="C7" i="49"/>
  <c r="C15" i="53" s="1"/>
  <c r="L6" i="49"/>
  <c r="K6"/>
  <c r="G14" i="53" s="1"/>
  <c r="J6" i="49"/>
  <c r="I6"/>
  <c r="F14" i="53" s="1"/>
  <c r="H6" i="49"/>
  <c r="E14" i="53" s="1"/>
  <c r="F6" i="49"/>
  <c r="E6"/>
  <c r="G6" s="1"/>
  <c r="K14" i="53" s="1"/>
  <c r="D6" i="49"/>
  <c r="D14" i="53" s="1"/>
  <c r="C6" i="49"/>
  <c r="C14" i="53" s="1"/>
  <c r="L5" i="49"/>
  <c r="G13" i="53"/>
  <c r="J5" i="49"/>
  <c r="I5"/>
  <c r="F13" i="53" s="1"/>
  <c r="H5" i="49"/>
  <c r="E13" i="53" s="1"/>
  <c r="F5" i="49"/>
  <c r="E5"/>
  <c r="D5"/>
  <c r="D13" i="53" s="1"/>
  <c r="C5" i="49"/>
  <c r="C13" i="53" s="1"/>
  <c r="L4" i="49"/>
  <c r="K4"/>
  <c r="G12" i="53" s="1"/>
  <c r="J4" i="49"/>
  <c r="I4"/>
  <c r="F12" i="53" s="1"/>
  <c r="H4" i="49"/>
  <c r="E12" i="53" s="1"/>
  <c r="F4" i="49"/>
  <c r="E4"/>
  <c r="D4"/>
  <c r="D12" i="53" s="1"/>
  <c r="C4" i="49"/>
  <c r="C12" i="53" s="1"/>
  <c r="L14" i="48"/>
  <c r="K14"/>
  <c r="G22" i="52" s="1"/>
  <c r="J14" i="48"/>
  <c r="I14"/>
  <c r="F22" i="52" s="1"/>
  <c r="H14" i="48"/>
  <c r="E22" i="52" s="1"/>
  <c r="F14" i="48"/>
  <c r="E14"/>
  <c r="D14"/>
  <c r="D22" i="52" s="1"/>
  <c r="C14" i="48"/>
  <c r="C22" i="52" s="1"/>
  <c r="L13" i="48"/>
  <c r="K13"/>
  <c r="G21" i="52" s="1"/>
  <c r="J13" i="48"/>
  <c r="I13"/>
  <c r="F21" i="52" s="1"/>
  <c r="H13" i="48"/>
  <c r="E21" i="52" s="1"/>
  <c r="F13" i="48"/>
  <c r="E13"/>
  <c r="D13"/>
  <c r="D21" i="52" s="1"/>
  <c r="C13" i="48"/>
  <c r="C21" i="52" s="1"/>
  <c r="L12" i="48"/>
  <c r="K12"/>
  <c r="G20" i="52" s="1"/>
  <c r="J12" i="48"/>
  <c r="I12"/>
  <c r="F20" i="52" s="1"/>
  <c r="H12" i="48"/>
  <c r="E20" i="52" s="1"/>
  <c r="F12" i="48"/>
  <c r="E12"/>
  <c r="D12"/>
  <c r="D20" i="52" s="1"/>
  <c r="C12" i="48"/>
  <c r="C20" i="52" s="1"/>
  <c r="L11" i="48"/>
  <c r="K11"/>
  <c r="G19" i="52" s="1"/>
  <c r="J11" i="48"/>
  <c r="I11"/>
  <c r="F19" i="52" s="1"/>
  <c r="H11" i="48"/>
  <c r="E19" i="52" s="1"/>
  <c r="F11" i="48"/>
  <c r="E11"/>
  <c r="D11"/>
  <c r="D19" i="52" s="1"/>
  <c r="C11" i="48"/>
  <c r="C19" i="52" s="1"/>
  <c r="L10" i="48"/>
  <c r="K10"/>
  <c r="G18" i="52" s="1"/>
  <c r="J10" i="48"/>
  <c r="I10"/>
  <c r="F18" i="52" s="1"/>
  <c r="H10" i="48"/>
  <c r="E18" i="52" s="1"/>
  <c r="F10" i="48"/>
  <c r="E10"/>
  <c r="D10"/>
  <c r="D18" i="52" s="1"/>
  <c r="C10" i="48"/>
  <c r="C18" i="52" s="1"/>
  <c r="L9" i="48"/>
  <c r="K9"/>
  <c r="G17" i="52" s="1"/>
  <c r="J9" i="48"/>
  <c r="I9"/>
  <c r="F17" i="52" s="1"/>
  <c r="H9" i="48"/>
  <c r="E17" i="52" s="1"/>
  <c r="F9" i="48"/>
  <c r="C9"/>
  <c r="C17" i="52" s="1"/>
  <c r="L8" i="48"/>
  <c r="K8"/>
  <c r="G16" i="52" s="1"/>
  <c r="J8" i="48"/>
  <c r="I8"/>
  <c r="F16" i="52" s="1"/>
  <c r="H8" i="48"/>
  <c r="E16" i="52" s="1"/>
  <c r="F8" i="48"/>
  <c r="E8"/>
  <c r="G8" s="1"/>
  <c r="K16" i="52" s="1"/>
  <c r="D8" i="48"/>
  <c r="D16" i="52" s="1"/>
  <c r="C8" i="48"/>
  <c r="C16" i="52" s="1"/>
  <c r="L7" i="48"/>
  <c r="K7"/>
  <c r="G15" i="52" s="1"/>
  <c r="J7" i="48"/>
  <c r="I7"/>
  <c r="F15" i="52" s="1"/>
  <c r="H7" i="48"/>
  <c r="E15" i="52" s="1"/>
  <c r="D7" i="48"/>
  <c r="D15" i="52" s="1"/>
  <c r="C7" i="48"/>
  <c r="C15" i="52" s="1"/>
  <c r="L6" i="48"/>
  <c r="K6"/>
  <c r="G14" i="52" s="1"/>
  <c r="J6" i="48"/>
  <c r="I6"/>
  <c r="F14" i="52" s="1"/>
  <c r="H6" i="48"/>
  <c r="E14" i="52" s="1"/>
  <c r="F6" i="48"/>
  <c r="E6"/>
  <c r="G6" s="1"/>
  <c r="K14" i="52" s="1"/>
  <c r="D6" i="48"/>
  <c r="D14" i="52" s="1"/>
  <c r="C6" i="48"/>
  <c r="C14" i="52" s="1"/>
  <c r="L5" i="48"/>
  <c r="G13" i="52"/>
  <c r="J5" i="48"/>
  <c r="I5"/>
  <c r="F13" i="52" s="1"/>
  <c r="H5" i="48"/>
  <c r="E13" i="52" s="1"/>
  <c r="F5" i="48"/>
  <c r="E5"/>
  <c r="D5"/>
  <c r="D13" i="52" s="1"/>
  <c r="C5" i="48"/>
  <c r="C13" i="52" s="1"/>
  <c r="L4" i="48"/>
  <c r="K4"/>
  <c r="G12" i="52" s="1"/>
  <c r="J4" i="48"/>
  <c r="I4"/>
  <c r="F12" i="52" s="1"/>
  <c r="H4" i="48"/>
  <c r="E12" i="52" s="1"/>
  <c r="F4" i="48"/>
  <c r="E4"/>
  <c r="D4"/>
  <c r="D12" i="52" s="1"/>
  <c r="C4" i="48"/>
  <c r="C12" i="52" s="1"/>
  <c r="L14" i="47"/>
  <c r="K14"/>
  <c r="G22" i="51" s="1"/>
  <c r="J14" i="47"/>
  <c r="I14"/>
  <c r="F22" i="51" s="1"/>
  <c r="H14" i="47"/>
  <c r="E22" i="51" s="1"/>
  <c r="F14" i="47"/>
  <c r="E14"/>
  <c r="D14"/>
  <c r="D22" i="51" s="1"/>
  <c r="C14" i="47"/>
  <c r="C22" i="51" s="1"/>
  <c r="L13" i="47"/>
  <c r="K13"/>
  <c r="G21" i="51" s="1"/>
  <c r="J13" i="47"/>
  <c r="I13"/>
  <c r="F21" i="51" s="1"/>
  <c r="H13" i="47"/>
  <c r="E21" i="51" s="1"/>
  <c r="F13" i="47"/>
  <c r="E13"/>
  <c r="D13"/>
  <c r="D21" i="51" s="1"/>
  <c r="C13" i="47"/>
  <c r="C21" i="51" s="1"/>
  <c r="L12" i="47"/>
  <c r="K12"/>
  <c r="G20" i="51" s="1"/>
  <c r="J12" i="47"/>
  <c r="I12"/>
  <c r="F20" i="51" s="1"/>
  <c r="H12" i="47"/>
  <c r="E20" i="51" s="1"/>
  <c r="F12" i="47"/>
  <c r="E12"/>
  <c r="D12"/>
  <c r="D20" i="51" s="1"/>
  <c r="C12" i="47"/>
  <c r="C20" i="51" s="1"/>
  <c r="L11" i="47"/>
  <c r="K11"/>
  <c r="G19" i="51" s="1"/>
  <c r="J11" i="47"/>
  <c r="I11"/>
  <c r="F19" i="51" s="1"/>
  <c r="H11" i="47"/>
  <c r="E19" i="51" s="1"/>
  <c r="F11" i="47"/>
  <c r="E11"/>
  <c r="D11"/>
  <c r="D19" i="51" s="1"/>
  <c r="C11" i="47"/>
  <c r="C19" i="51" s="1"/>
  <c r="L10" i="47"/>
  <c r="K10"/>
  <c r="G18" i="51" s="1"/>
  <c r="J10" i="47"/>
  <c r="I10"/>
  <c r="F18" i="51" s="1"/>
  <c r="H10" i="47"/>
  <c r="E18" i="51" s="1"/>
  <c r="F10" i="47"/>
  <c r="E10"/>
  <c r="D10"/>
  <c r="D18" i="51" s="1"/>
  <c r="C10" i="47"/>
  <c r="C18" i="51" s="1"/>
  <c r="L9" i="47"/>
  <c r="K9"/>
  <c r="G17" i="51" s="1"/>
  <c r="J9" i="47"/>
  <c r="I9"/>
  <c r="F17" i="51" s="1"/>
  <c r="H9" i="47"/>
  <c r="E17" i="51" s="1"/>
  <c r="F9" i="47"/>
  <c r="E9"/>
  <c r="C9"/>
  <c r="C17" i="51" s="1"/>
  <c r="L8" i="47"/>
  <c r="K8"/>
  <c r="G16" i="51" s="1"/>
  <c r="J8" i="47"/>
  <c r="I8"/>
  <c r="F16" i="51" s="1"/>
  <c r="H8" i="47"/>
  <c r="E16" i="51" s="1"/>
  <c r="F8" i="47"/>
  <c r="E8"/>
  <c r="G8" s="1"/>
  <c r="K16" i="51" s="1"/>
  <c r="D8" i="47"/>
  <c r="D16" i="51" s="1"/>
  <c r="C8" i="47"/>
  <c r="C16" i="51" s="1"/>
  <c r="L7" i="47"/>
  <c r="K7"/>
  <c r="G15" i="51" s="1"/>
  <c r="J7" i="47"/>
  <c r="I7"/>
  <c r="F15" i="51" s="1"/>
  <c r="H7" i="47"/>
  <c r="E15" i="51" s="1"/>
  <c r="F7" i="47"/>
  <c r="E7"/>
  <c r="D7"/>
  <c r="D15" i="51" s="1"/>
  <c r="C7" i="47"/>
  <c r="C15" i="51" s="1"/>
  <c r="L6" i="47"/>
  <c r="K6"/>
  <c r="G14" i="51" s="1"/>
  <c r="J6" i="47"/>
  <c r="I6"/>
  <c r="F14" i="51" s="1"/>
  <c r="H6" i="47"/>
  <c r="E14" i="51" s="1"/>
  <c r="F6" i="47"/>
  <c r="E6"/>
  <c r="G6" s="1"/>
  <c r="K14" i="51" s="1"/>
  <c r="D6" i="47"/>
  <c r="D14" i="51" s="1"/>
  <c r="C6" i="47"/>
  <c r="C14" i="51" s="1"/>
  <c r="L5" i="47"/>
  <c r="G13" i="51"/>
  <c r="J5" i="47"/>
  <c r="I5"/>
  <c r="F13" i="51" s="1"/>
  <c r="H5" i="47"/>
  <c r="E13" i="51" s="1"/>
  <c r="F5" i="47"/>
  <c r="E5"/>
  <c r="D5"/>
  <c r="D13" i="51" s="1"/>
  <c r="C5" i="47"/>
  <c r="C13" i="51" s="1"/>
  <c r="L4" i="47"/>
  <c r="K4"/>
  <c r="G12" i="51" s="1"/>
  <c r="J4" i="47"/>
  <c r="I4"/>
  <c r="F12" i="51" s="1"/>
  <c r="H4" i="47"/>
  <c r="E12" i="51" s="1"/>
  <c r="F4" i="47"/>
  <c r="E4"/>
  <c r="G4" s="1"/>
  <c r="K12" i="51" s="1"/>
  <c r="D4" i="47"/>
  <c r="D12" i="51" s="1"/>
  <c r="C4" i="47"/>
  <c r="C12" i="51" s="1"/>
  <c r="L14" i="46"/>
  <c r="K14"/>
  <c r="G22" i="50" s="1"/>
  <c r="J14" i="46"/>
  <c r="I14"/>
  <c r="F22" i="50" s="1"/>
  <c r="H14" i="46"/>
  <c r="E22" i="50" s="1"/>
  <c r="F14" i="46"/>
  <c r="E14"/>
  <c r="D14"/>
  <c r="D22" i="50" s="1"/>
  <c r="C14" i="46"/>
  <c r="C22" i="50" s="1"/>
  <c r="L13" i="46"/>
  <c r="K13"/>
  <c r="G21" i="50" s="1"/>
  <c r="J13" i="46"/>
  <c r="I13"/>
  <c r="F21" i="50" s="1"/>
  <c r="H13" i="46"/>
  <c r="E21" i="50" s="1"/>
  <c r="F13" i="46"/>
  <c r="E13"/>
  <c r="D13"/>
  <c r="D21" i="50" s="1"/>
  <c r="C13" i="46"/>
  <c r="C21" i="50" s="1"/>
  <c r="L12" i="46"/>
  <c r="K12"/>
  <c r="G20" i="50" s="1"/>
  <c r="J12" i="46"/>
  <c r="I12"/>
  <c r="F20" i="50" s="1"/>
  <c r="H12" i="46"/>
  <c r="E20" i="50" s="1"/>
  <c r="F12" i="46"/>
  <c r="E12"/>
  <c r="D12"/>
  <c r="D20" i="50" s="1"/>
  <c r="C12" i="46"/>
  <c r="C20" i="50" s="1"/>
  <c r="L11" i="46"/>
  <c r="K11"/>
  <c r="G19" i="50" s="1"/>
  <c r="J11" i="46"/>
  <c r="I11"/>
  <c r="F19" i="50" s="1"/>
  <c r="H11" i="46"/>
  <c r="E19" i="50" s="1"/>
  <c r="F11" i="46"/>
  <c r="E11"/>
  <c r="D11"/>
  <c r="D19" i="50" s="1"/>
  <c r="C11" i="46"/>
  <c r="C19" i="50" s="1"/>
  <c r="L10" i="46"/>
  <c r="K10"/>
  <c r="G18" i="50" s="1"/>
  <c r="J10" i="46"/>
  <c r="I10"/>
  <c r="F18" i="50" s="1"/>
  <c r="H10" i="46"/>
  <c r="E18" i="50" s="1"/>
  <c r="F10" i="46"/>
  <c r="E10"/>
  <c r="D10"/>
  <c r="D18" i="50" s="1"/>
  <c r="C10" i="46"/>
  <c r="C18" i="50" s="1"/>
  <c r="L9" i="46"/>
  <c r="K9"/>
  <c r="G17" i="50" s="1"/>
  <c r="J9" i="46"/>
  <c r="I9"/>
  <c r="F17" i="50" s="1"/>
  <c r="H9" i="46"/>
  <c r="E17" i="50" s="1"/>
  <c r="F9" i="46"/>
  <c r="E9"/>
  <c r="D17" i="50"/>
  <c r="C9" i="46"/>
  <c r="C17" i="50" s="1"/>
  <c r="L8" i="46"/>
  <c r="K8"/>
  <c r="G16" i="50" s="1"/>
  <c r="J8" i="46"/>
  <c r="I8"/>
  <c r="F16" i="50" s="1"/>
  <c r="H8" i="46"/>
  <c r="E16" i="50" s="1"/>
  <c r="F8" i="46"/>
  <c r="E8"/>
  <c r="D8"/>
  <c r="D16" i="50" s="1"/>
  <c r="C8" i="46"/>
  <c r="C16" i="50" s="1"/>
  <c r="L7" i="46"/>
  <c r="G15" i="50"/>
  <c r="J7" i="46"/>
  <c r="I7"/>
  <c r="F15" i="50" s="1"/>
  <c r="H7" i="46"/>
  <c r="E15" i="50" s="1"/>
  <c r="F7" i="46"/>
  <c r="E7"/>
  <c r="D7"/>
  <c r="D15" i="50" s="1"/>
  <c r="C7" i="46"/>
  <c r="C15" i="50" s="1"/>
  <c r="L6" i="46"/>
  <c r="K6"/>
  <c r="G14" i="50" s="1"/>
  <c r="J6" i="46"/>
  <c r="I6"/>
  <c r="F14" i="50" s="1"/>
  <c r="H6" i="46"/>
  <c r="E14" i="50" s="1"/>
  <c r="F6" i="46"/>
  <c r="E6"/>
  <c r="G6" s="1"/>
  <c r="K14" i="50" s="1"/>
  <c r="D6" i="46"/>
  <c r="D14" i="50" s="1"/>
  <c r="C6" i="46"/>
  <c r="C14" i="50" s="1"/>
  <c r="L5" i="46"/>
  <c r="G13" i="50"/>
  <c r="J5" i="46"/>
  <c r="I5"/>
  <c r="F13" i="50" s="1"/>
  <c r="H5" i="46"/>
  <c r="E13" i="50" s="1"/>
  <c r="F5" i="46"/>
  <c r="E5"/>
  <c r="D5"/>
  <c r="D13" i="50" s="1"/>
  <c r="C5" i="46"/>
  <c r="C13" i="50" s="1"/>
  <c r="L4" i="46"/>
  <c r="G12" i="50"/>
  <c r="J4" i="46"/>
  <c r="I4"/>
  <c r="F12" i="50" s="1"/>
  <c r="H4" i="46"/>
  <c r="E12" i="50" s="1"/>
  <c r="F4" i="46"/>
  <c r="E4"/>
  <c r="D4"/>
  <c r="D12" i="50" s="1"/>
  <c r="C4" i="46"/>
  <c r="C12" i="50" s="1"/>
  <c r="G23" i="24"/>
  <c r="G24"/>
  <c r="M24" i="43"/>
  <c r="K24"/>
  <c r="I24"/>
  <c r="G24"/>
  <c r="E24"/>
  <c r="M23"/>
  <c r="L23"/>
  <c r="K23"/>
  <c r="J23"/>
  <c r="I23"/>
  <c r="H23"/>
  <c r="G23"/>
  <c r="F23"/>
  <c r="E23"/>
  <c r="D23"/>
  <c r="M22"/>
  <c r="K22"/>
  <c r="I22"/>
  <c r="G22"/>
  <c r="E22"/>
  <c r="M21"/>
  <c r="L21"/>
  <c r="K21"/>
  <c r="J21"/>
  <c r="I21"/>
  <c r="H21"/>
  <c r="G21"/>
  <c r="F21"/>
  <c r="E21"/>
  <c r="D21"/>
  <c r="M20"/>
  <c r="K20"/>
  <c r="I20"/>
  <c r="G20"/>
  <c r="E20"/>
  <c r="N19"/>
  <c r="M19"/>
  <c r="L19"/>
  <c r="K19"/>
  <c r="J19"/>
  <c r="I19"/>
  <c r="H19"/>
  <c r="G19"/>
  <c r="F19"/>
  <c r="E19"/>
  <c r="D19"/>
  <c r="M18"/>
  <c r="K18"/>
  <c r="I18"/>
  <c r="G18"/>
  <c r="E18"/>
  <c r="N17"/>
  <c r="M17"/>
  <c r="L17"/>
  <c r="K17"/>
  <c r="J17"/>
  <c r="I17"/>
  <c r="H17"/>
  <c r="G17"/>
  <c r="F17"/>
  <c r="E17"/>
  <c r="D17"/>
  <c r="M16"/>
  <c r="K16"/>
  <c r="I16"/>
  <c r="G16"/>
  <c r="E16"/>
  <c r="N15"/>
  <c r="M15"/>
  <c r="L15"/>
  <c r="K15"/>
  <c r="J15"/>
  <c r="I15"/>
  <c r="H15"/>
  <c r="G15"/>
  <c r="F15"/>
  <c r="E15"/>
  <c r="D15"/>
  <c r="N14"/>
  <c r="L14"/>
  <c r="J14"/>
  <c r="H14"/>
  <c r="F14"/>
  <c r="D14"/>
  <c r="N13"/>
  <c r="M13"/>
  <c r="L13"/>
  <c r="K13"/>
  <c r="J13"/>
  <c r="I13"/>
  <c r="H13"/>
  <c r="G13"/>
  <c r="F13"/>
  <c r="E13"/>
  <c r="D13"/>
  <c r="N12"/>
  <c r="L12"/>
  <c r="J12"/>
  <c r="H12"/>
  <c r="F12"/>
  <c r="D12"/>
  <c r="N11"/>
  <c r="M11"/>
  <c r="L11"/>
  <c r="K11"/>
  <c r="J11"/>
  <c r="I11"/>
  <c r="H11"/>
  <c r="G11"/>
  <c r="F11"/>
  <c r="E11"/>
  <c r="D11"/>
  <c r="N10"/>
  <c r="L10"/>
  <c r="J10"/>
  <c r="H10"/>
  <c r="F10"/>
  <c r="D10"/>
  <c r="N9"/>
  <c r="M9"/>
  <c r="L9"/>
  <c r="K9"/>
  <c r="J9"/>
  <c r="I9"/>
  <c r="H9"/>
  <c r="G9"/>
  <c r="F9"/>
  <c r="E9"/>
  <c r="D9"/>
  <c r="N8"/>
  <c r="L8"/>
  <c r="J8"/>
  <c r="H8"/>
  <c r="F8"/>
  <c r="D8"/>
  <c r="N5"/>
  <c r="M5"/>
  <c r="L5"/>
  <c r="K5"/>
  <c r="J5"/>
  <c r="I5"/>
  <c r="H5"/>
  <c r="G5"/>
  <c r="F5"/>
  <c r="E5"/>
  <c r="D5"/>
  <c r="N4"/>
  <c r="L4"/>
  <c r="J4"/>
  <c r="H4"/>
  <c r="F4"/>
  <c r="D4"/>
  <c r="N24"/>
  <c r="K24" i="42"/>
  <c r="G24"/>
  <c r="M23"/>
  <c r="L23"/>
  <c r="K23"/>
  <c r="J23"/>
  <c r="I23"/>
  <c r="H23"/>
  <c r="G23"/>
  <c r="F23"/>
  <c r="E23"/>
  <c r="D23"/>
  <c r="M22"/>
  <c r="I22"/>
  <c r="E22"/>
  <c r="M21"/>
  <c r="L21"/>
  <c r="K21"/>
  <c r="J21"/>
  <c r="I21"/>
  <c r="H21"/>
  <c r="G21"/>
  <c r="F21"/>
  <c r="E21"/>
  <c r="D21"/>
  <c r="M20"/>
  <c r="I20"/>
  <c r="E20"/>
  <c r="N19"/>
  <c r="M19"/>
  <c r="L19"/>
  <c r="K19"/>
  <c r="J19"/>
  <c r="I19"/>
  <c r="H19"/>
  <c r="G19"/>
  <c r="F19"/>
  <c r="E19"/>
  <c r="D19"/>
  <c r="K18"/>
  <c r="G18"/>
  <c r="N17"/>
  <c r="M17"/>
  <c r="L17"/>
  <c r="K17"/>
  <c r="J17"/>
  <c r="I17"/>
  <c r="H17"/>
  <c r="G17"/>
  <c r="F17"/>
  <c r="E17"/>
  <c r="D17"/>
  <c r="M16"/>
  <c r="I16"/>
  <c r="E16"/>
  <c r="N15"/>
  <c r="M15"/>
  <c r="L15"/>
  <c r="K15"/>
  <c r="J15"/>
  <c r="I15"/>
  <c r="H15"/>
  <c r="G15"/>
  <c r="F15"/>
  <c r="E15"/>
  <c r="D15"/>
  <c r="N14"/>
  <c r="J14"/>
  <c r="F14"/>
  <c r="N13"/>
  <c r="M13"/>
  <c r="L13"/>
  <c r="K13"/>
  <c r="J13"/>
  <c r="I13"/>
  <c r="H13"/>
  <c r="G13"/>
  <c r="F13"/>
  <c r="E13"/>
  <c r="D13"/>
  <c r="L12"/>
  <c r="H12"/>
  <c r="N11"/>
  <c r="M11"/>
  <c r="L11"/>
  <c r="K11"/>
  <c r="J11"/>
  <c r="I11"/>
  <c r="H11"/>
  <c r="G11"/>
  <c r="F11"/>
  <c r="E11"/>
  <c r="D11"/>
  <c r="N10"/>
  <c r="J10"/>
  <c r="F10"/>
  <c r="N9"/>
  <c r="M9"/>
  <c r="L9"/>
  <c r="K9"/>
  <c r="J9"/>
  <c r="I9"/>
  <c r="H9"/>
  <c r="G9"/>
  <c r="F9"/>
  <c r="E9"/>
  <c r="D9"/>
  <c r="L8"/>
  <c r="H8"/>
  <c r="D8"/>
  <c r="N5"/>
  <c r="M5"/>
  <c r="L5"/>
  <c r="K5"/>
  <c r="J5"/>
  <c r="I5"/>
  <c r="H5"/>
  <c r="G5"/>
  <c r="F5"/>
  <c r="E5"/>
  <c r="D5"/>
  <c r="N4"/>
  <c r="J4"/>
  <c r="F4"/>
  <c r="N24"/>
  <c r="K24" i="41"/>
  <c r="G24"/>
  <c r="M23"/>
  <c r="L23"/>
  <c r="K23"/>
  <c r="J23"/>
  <c r="I23"/>
  <c r="H23"/>
  <c r="G23"/>
  <c r="F23"/>
  <c r="E23"/>
  <c r="D23"/>
  <c r="M22"/>
  <c r="I22"/>
  <c r="E22"/>
  <c r="M21"/>
  <c r="L21"/>
  <c r="K21"/>
  <c r="J21"/>
  <c r="I21"/>
  <c r="H21"/>
  <c r="G21"/>
  <c r="F21"/>
  <c r="E21"/>
  <c r="D21"/>
  <c r="M20"/>
  <c r="I20"/>
  <c r="E20"/>
  <c r="N19"/>
  <c r="M19"/>
  <c r="L19"/>
  <c r="K19"/>
  <c r="J19"/>
  <c r="I19"/>
  <c r="H19"/>
  <c r="G19"/>
  <c r="F19"/>
  <c r="E19"/>
  <c r="D19"/>
  <c r="K18"/>
  <c r="G18"/>
  <c r="N17"/>
  <c r="M17"/>
  <c r="L17"/>
  <c r="K17"/>
  <c r="J17"/>
  <c r="I17"/>
  <c r="H17"/>
  <c r="G17"/>
  <c r="F17"/>
  <c r="E17"/>
  <c r="D17"/>
  <c r="M16"/>
  <c r="I16"/>
  <c r="E16"/>
  <c r="N15"/>
  <c r="M15"/>
  <c r="L15"/>
  <c r="K15"/>
  <c r="J15"/>
  <c r="I15"/>
  <c r="H15"/>
  <c r="G15"/>
  <c r="F15"/>
  <c r="E15"/>
  <c r="D15"/>
  <c r="N14"/>
  <c r="J14"/>
  <c r="F14"/>
  <c r="N13"/>
  <c r="M13"/>
  <c r="L13"/>
  <c r="K13"/>
  <c r="J13"/>
  <c r="I13"/>
  <c r="H13"/>
  <c r="G13"/>
  <c r="F13"/>
  <c r="E13"/>
  <c r="D13"/>
  <c r="L12"/>
  <c r="H12"/>
  <c r="D12"/>
  <c r="N11"/>
  <c r="M11"/>
  <c r="L11"/>
  <c r="K11"/>
  <c r="J11"/>
  <c r="I11"/>
  <c r="H11"/>
  <c r="G11"/>
  <c r="F11"/>
  <c r="E11"/>
  <c r="D11"/>
  <c r="N10"/>
  <c r="J10"/>
  <c r="F10"/>
  <c r="N9"/>
  <c r="M9"/>
  <c r="L9"/>
  <c r="K9"/>
  <c r="J9"/>
  <c r="I9"/>
  <c r="H9"/>
  <c r="G9"/>
  <c r="F9"/>
  <c r="E9"/>
  <c r="D9"/>
  <c r="L8"/>
  <c r="H8"/>
  <c r="D8"/>
  <c r="N5"/>
  <c r="M5"/>
  <c r="L5"/>
  <c r="K5"/>
  <c r="J5"/>
  <c r="I5"/>
  <c r="H5"/>
  <c r="G5"/>
  <c r="F5"/>
  <c r="E5"/>
  <c r="D5"/>
  <c r="N4"/>
  <c r="J4"/>
  <c r="F4"/>
  <c r="N24"/>
  <c r="N24" i="40"/>
  <c r="M24"/>
  <c r="J24"/>
  <c r="I24"/>
  <c r="F24"/>
  <c r="E24"/>
  <c r="M23"/>
  <c r="L23"/>
  <c r="K23"/>
  <c r="J23"/>
  <c r="I23"/>
  <c r="H23"/>
  <c r="G23"/>
  <c r="F23"/>
  <c r="E23"/>
  <c r="D23"/>
  <c r="L22"/>
  <c r="K22"/>
  <c r="H22"/>
  <c r="G22"/>
  <c r="D22"/>
  <c r="M21"/>
  <c r="L21"/>
  <c r="K21"/>
  <c r="J21"/>
  <c r="I21"/>
  <c r="H21"/>
  <c r="G21"/>
  <c r="F21"/>
  <c r="E21"/>
  <c r="D21"/>
  <c r="L20"/>
  <c r="K20"/>
  <c r="H20"/>
  <c r="G20"/>
  <c r="D20"/>
  <c r="N19"/>
  <c r="M19"/>
  <c r="L19"/>
  <c r="K19"/>
  <c r="J19"/>
  <c r="I19"/>
  <c r="H19"/>
  <c r="G19"/>
  <c r="F19"/>
  <c r="E19"/>
  <c r="D19"/>
  <c r="N18"/>
  <c r="M18"/>
  <c r="J18"/>
  <c r="I18"/>
  <c r="F18"/>
  <c r="E18"/>
  <c r="N17"/>
  <c r="M17"/>
  <c r="L17"/>
  <c r="K17"/>
  <c r="J17"/>
  <c r="I17"/>
  <c r="H17"/>
  <c r="G17"/>
  <c r="F17"/>
  <c r="E17"/>
  <c r="D17"/>
  <c r="L16"/>
  <c r="K16"/>
  <c r="H16"/>
  <c r="G16"/>
  <c r="N15"/>
  <c r="M15"/>
  <c r="L15"/>
  <c r="K15"/>
  <c r="J15"/>
  <c r="I15"/>
  <c r="H15"/>
  <c r="G15"/>
  <c r="F15"/>
  <c r="E15"/>
  <c r="D15"/>
  <c r="N14"/>
  <c r="M14"/>
  <c r="L14"/>
  <c r="I14"/>
  <c r="H14"/>
  <c r="E14"/>
  <c r="D14"/>
  <c r="N13"/>
  <c r="M13"/>
  <c r="L13"/>
  <c r="K13"/>
  <c r="J13"/>
  <c r="I13"/>
  <c r="H13"/>
  <c r="G13"/>
  <c r="F13"/>
  <c r="E13"/>
  <c r="D13"/>
  <c r="N12"/>
  <c r="K12"/>
  <c r="J12"/>
  <c r="G12"/>
  <c r="F12"/>
  <c r="N11"/>
  <c r="M11"/>
  <c r="L11"/>
  <c r="K11"/>
  <c r="J11"/>
  <c r="I11"/>
  <c r="H11"/>
  <c r="G11"/>
  <c r="F11"/>
  <c r="E11"/>
  <c r="D11"/>
  <c r="M10"/>
  <c r="L10"/>
  <c r="I10"/>
  <c r="H10"/>
  <c r="E10"/>
  <c r="D10"/>
  <c r="N9"/>
  <c r="M9"/>
  <c r="L9"/>
  <c r="K9"/>
  <c r="J9"/>
  <c r="I9"/>
  <c r="H9"/>
  <c r="G9"/>
  <c r="F9"/>
  <c r="E9"/>
  <c r="D9"/>
  <c r="N8"/>
  <c r="K8"/>
  <c r="J8"/>
  <c r="G8"/>
  <c r="F8"/>
  <c r="N5"/>
  <c r="M5"/>
  <c r="L5"/>
  <c r="K5"/>
  <c r="J5"/>
  <c r="I5"/>
  <c r="H5"/>
  <c r="G5"/>
  <c r="F5"/>
  <c r="E5"/>
  <c r="D5"/>
  <c r="M4"/>
  <c r="L4"/>
  <c r="I4"/>
  <c r="H4"/>
  <c r="E4"/>
  <c r="D4"/>
  <c r="K24"/>
  <c r="N11" i="4"/>
  <c r="M11"/>
  <c r="L11"/>
  <c r="K11"/>
  <c r="J11"/>
  <c r="I11"/>
  <c r="H11"/>
  <c r="G11"/>
  <c r="F11"/>
  <c r="E11"/>
  <c r="D11"/>
  <c r="L7" i="3"/>
  <c r="K7"/>
  <c r="J7"/>
  <c r="G10" i="47" l="1"/>
  <c r="K18" i="51" s="1"/>
  <c r="G4" i="49"/>
  <c r="K12" i="53" s="1"/>
  <c r="G15" i="24"/>
  <c r="G8" i="49"/>
  <c r="K16" i="53" s="1"/>
  <c r="G11" i="49"/>
  <c r="K19" i="53" s="1"/>
  <c r="G11" i="47"/>
  <c r="K19" i="51" s="1"/>
  <c r="G4" i="48"/>
  <c r="K12" i="52" s="1"/>
  <c r="G13" i="47"/>
  <c r="K21" i="51" s="1"/>
  <c r="G12" i="48"/>
  <c r="K20" i="52" s="1"/>
  <c r="G12" i="47"/>
  <c r="K20" i="51" s="1"/>
  <c r="G5" i="49"/>
  <c r="K13" i="53" s="1"/>
  <c r="G9" i="49"/>
  <c r="K17" i="53" s="1"/>
  <c r="G9" i="48"/>
  <c r="K17" i="52" s="1"/>
  <c r="G9" i="47"/>
  <c r="K17" i="51" s="1"/>
  <c r="G13" i="46"/>
  <c r="K21" i="50" s="1"/>
  <c r="G8" i="46"/>
  <c r="K16" i="50" s="1"/>
  <c r="G12" i="46"/>
  <c r="K20" i="50" s="1"/>
  <c r="G5" i="47"/>
  <c r="K13" i="51" s="1"/>
  <c r="G5" i="48"/>
  <c r="K13" i="52" s="1"/>
  <c r="G7" i="47"/>
  <c r="K15" i="51" s="1"/>
  <c r="G14" i="49"/>
  <c r="K22" i="53" s="1"/>
  <c r="G14" i="47"/>
  <c r="K22" i="51" s="1"/>
  <c r="G7" i="46"/>
  <c r="K15" i="50" s="1"/>
  <c r="G4" i="46"/>
  <c r="K12" i="50" s="1"/>
  <c r="G14" i="46"/>
  <c r="K22" i="50" s="1"/>
  <c r="G10" i="49"/>
  <c r="K18" i="53" s="1"/>
  <c r="G13" i="49"/>
  <c r="K21" i="53" s="1"/>
  <c r="G12" i="49"/>
  <c r="K20" i="53" s="1"/>
  <c r="G7" i="49"/>
  <c r="K15" i="53" s="1"/>
  <c r="G7" i="48"/>
  <c r="K15" i="52" s="1"/>
  <c r="G11" i="48"/>
  <c r="K19" i="52" s="1"/>
  <c r="G10" i="48"/>
  <c r="K18" i="52" s="1"/>
  <c r="G14" i="48"/>
  <c r="K22" i="52" s="1"/>
  <c r="G13" i="48"/>
  <c r="K21" i="52" s="1"/>
  <c r="G9" i="46"/>
  <c r="K17" i="50" s="1"/>
  <c r="G5" i="46"/>
  <c r="K13" i="50" s="1"/>
  <c r="G10" i="46"/>
  <c r="K18" i="50" s="1"/>
  <c r="G11" i="46"/>
  <c r="K19" i="50" s="1"/>
  <c r="G4" i="43"/>
  <c r="K4"/>
  <c r="E8"/>
  <c r="I8"/>
  <c r="M8"/>
  <c r="G10"/>
  <c r="K10"/>
  <c r="E12"/>
  <c r="I12"/>
  <c r="M12"/>
  <c r="G14"/>
  <c r="K14"/>
  <c r="F16"/>
  <c r="J16"/>
  <c r="N16"/>
  <c r="D18"/>
  <c r="H18"/>
  <c r="L18"/>
  <c r="F20"/>
  <c r="J20"/>
  <c r="F22"/>
  <c r="J22"/>
  <c r="N22"/>
  <c r="D24"/>
  <c r="H24"/>
  <c r="L24"/>
  <c r="E4"/>
  <c r="I4"/>
  <c r="M4"/>
  <c r="G8"/>
  <c r="K8"/>
  <c r="E10"/>
  <c r="I10"/>
  <c r="M10"/>
  <c r="G12"/>
  <c r="K12"/>
  <c r="E14"/>
  <c r="I14"/>
  <c r="M14"/>
  <c r="H16"/>
  <c r="L16"/>
  <c r="F18"/>
  <c r="J18"/>
  <c r="N18"/>
  <c r="D20"/>
  <c r="H20"/>
  <c r="L20"/>
  <c r="D22"/>
  <c r="H22"/>
  <c r="L22"/>
  <c r="F24"/>
  <c r="J24"/>
  <c r="D4" i="42"/>
  <c r="H4"/>
  <c r="L4"/>
  <c r="F8"/>
  <c r="J8"/>
  <c r="N8"/>
  <c r="D10"/>
  <c r="H10"/>
  <c r="L10"/>
  <c r="F12"/>
  <c r="J12"/>
  <c r="N12"/>
  <c r="D14"/>
  <c r="H14"/>
  <c r="L14"/>
  <c r="G16"/>
  <c r="K16"/>
  <c r="E18"/>
  <c r="I18"/>
  <c r="M18"/>
  <c r="G20"/>
  <c r="K20"/>
  <c r="G22"/>
  <c r="K22"/>
  <c r="E24"/>
  <c r="I24"/>
  <c r="M24"/>
  <c r="G4"/>
  <c r="K4"/>
  <c r="E8"/>
  <c r="I8"/>
  <c r="M8"/>
  <c r="G10"/>
  <c r="K10"/>
  <c r="E12"/>
  <c r="I12"/>
  <c r="M12"/>
  <c r="G14"/>
  <c r="K14"/>
  <c r="F16"/>
  <c r="J16"/>
  <c r="N16"/>
  <c r="D18"/>
  <c r="H18"/>
  <c r="L18"/>
  <c r="F20"/>
  <c r="J20"/>
  <c r="F22"/>
  <c r="J22"/>
  <c r="N22"/>
  <c r="D24"/>
  <c r="H24"/>
  <c r="L24"/>
  <c r="E4"/>
  <c r="I4"/>
  <c r="M4"/>
  <c r="G8"/>
  <c r="K8"/>
  <c r="E10"/>
  <c r="I10"/>
  <c r="M10"/>
  <c r="G12"/>
  <c r="K12"/>
  <c r="E14"/>
  <c r="I14"/>
  <c r="M14"/>
  <c r="H16"/>
  <c r="L16"/>
  <c r="F18"/>
  <c r="J18"/>
  <c r="N18"/>
  <c r="D20"/>
  <c r="H20"/>
  <c r="L20"/>
  <c r="D22"/>
  <c r="H22"/>
  <c r="L22"/>
  <c r="F24"/>
  <c r="J24"/>
  <c r="D4" i="41"/>
  <c r="H4"/>
  <c r="L4"/>
  <c r="F8"/>
  <c r="J8"/>
  <c r="N8"/>
  <c r="D10"/>
  <c r="H10"/>
  <c r="L10"/>
  <c r="F12"/>
  <c r="J12"/>
  <c r="N12"/>
  <c r="D14"/>
  <c r="H14"/>
  <c r="L14"/>
  <c r="G16"/>
  <c r="K16"/>
  <c r="E18"/>
  <c r="I18"/>
  <c r="M18"/>
  <c r="G20"/>
  <c r="K20"/>
  <c r="G22"/>
  <c r="K22"/>
  <c r="E24"/>
  <c r="I24"/>
  <c r="M24"/>
  <c r="G4"/>
  <c r="K4"/>
  <c r="E8"/>
  <c r="I8"/>
  <c r="M8"/>
  <c r="G10"/>
  <c r="K10"/>
  <c r="E12"/>
  <c r="I12"/>
  <c r="M12"/>
  <c r="G14"/>
  <c r="K14"/>
  <c r="F16"/>
  <c r="J16"/>
  <c r="N16"/>
  <c r="D18"/>
  <c r="H18"/>
  <c r="L18"/>
  <c r="F20"/>
  <c r="J20"/>
  <c r="F22"/>
  <c r="J22"/>
  <c r="N22"/>
  <c r="D24"/>
  <c r="H24"/>
  <c r="L24"/>
  <c r="E4"/>
  <c r="I4"/>
  <c r="M4"/>
  <c r="G8"/>
  <c r="K8"/>
  <c r="E10"/>
  <c r="I10"/>
  <c r="M10"/>
  <c r="G12"/>
  <c r="K12"/>
  <c r="E14"/>
  <c r="I14"/>
  <c r="M14"/>
  <c r="H16"/>
  <c r="L16"/>
  <c r="F18"/>
  <c r="J18"/>
  <c r="N18"/>
  <c r="D20"/>
  <c r="H20"/>
  <c r="L20"/>
  <c r="D22"/>
  <c r="H22"/>
  <c r="L22"/>
  <c r="F24"/>
  <c r="J24"/>
  <c r="K4" i="40"/>
  <c r="I8"/>
  <c r="G10"/>
  <c r="K10"/>
  <c r="E12"/>
  <c r="I12"/>
  <c r="M12"/>
  <c r="G14"/>
  <c r="K14"/>
  <c r="F16"/>
  <c r="J16"/>
  <c r="N16"/>
  <c r="D18"/>
  <c r="H18"/>
  <c r="L18"/>
  <c r="F20"/>
  <c r="J20"/>
  <c r="F22"/>
  <c r="J22"/>
  <c r="N22"/>
  <c r="D24"/>
  <c r="H24"/>
  <c r="L24"/>
  <c r="G4"/>
  <c r="E8"/>
  <c r="M8"/>
  <c r="F4"/>
  <c r="J4"/>
  <c r="N4"/>
  <c r="D8"/>
  <c r="H8"/>
  <c r="L8"/>
  <c r="F10"/>
  <c r="J10"/>
  <c r="N10"/>
  <c r="D12"/>
  <c r="H12"/>
  <c r="L12"/>
  <c r="F14"/>
  <c r="J14"/>
  <c r="E16"/>
  <c r="I16"/>
  <c r="M16"/>
  <c r="G18"/>
  <c r="K18"/>
  <c r="E20"/>
  <c r="I20"/>
  <c r="M20"/>
  <c r="E22"/>
  <c r="I22"/>
  <c r="M22"/>
  <c r="G24"/>
  <c r="E21" i="4"/>
  <c r="F21"/>
  <c r="G21"/>
  <c r="H21"/>
  <c r="I21"/>
  <c r="J21"/>
  <c r="K21"/>
  <c r="L21"/>
  <c r="M21"/>
  <c r="D21"/>
  <c r="H12" i="3"/>
  <c r="I12"/>
  <c r="L12"/>
  <c r="K12"/>
  <c r="J12"/>
  <c r="G20" i="24" l="1"/>
  <c r="E20"/>
  <c r="F20"/>
  <c r="K10" i="4"/>
  <c r="G10"/>
  <c r="L10"/>
  <c r="H10"/>
  <c r="D10"/>
  <c r="M10"/>
  <c r="I10"/>
  <c r="E10"/>
  <c r="N10"/>
  <c r="J10"/>
  <c r="F10"/>
  <c r="J14"/>
  <c r="F14"/>
  <c r="K20"/>
  <c r="G20"/>
  <c r="H14"/>
  <c r="M20"/>
  <c r="E20"/>
  <c r="I14"/>
  <c r="E14"/>
  <c r="F20"/>
  <c r="K14"/>
  <c r="G14"/>
  <c r="L20"/>
  <c r="H20"/>
  <c r="D20"/>
  <c r="L14"/>
  <c r="I20"/>
  <c r="M14"/>
  <c r="J20"/>
  <c r="D14"/>
  <c r="E15"/>
  <c r="F15"/>
  <c r="G15"/>
  <c r="H15"/>
  <c r="I15"/>
  <c r="J15"/>
  <c r="K15"/>
  <c r="L15"/>
  <c r="M15"/>
  <c r="N15"/>
  <c r="D15"/>
  <c r="N14"/>
  <c r="H9" i="3"/>
  <c r="H5"/>
  <c r="H13"/>
  <c r="H11"/>
  <c r="H14"/>
  <c r="H10"/>
  <c r="H7"/>
  <c r="H6"/>
  <c r="H4"/>
  <c r="I14"/>
  <c r="I5"/>
  <c r="G13" i="24"/>
  <c r="E15" l="1"/>
  <c r="E14"/>
  <c r="E19"/>
  <c r="E12"/>
  <c r="E17"/>
  <c r="E21"/>
  <c r="E22"/>
  <c r="F22"/>
  <c r="E18"/>
  <c r="E13"/>
  <c r="F13"/>
  <c r="D7" i="3"/>
  <c r="C7"/>
  <c r="E7"/>
  <c r="F7"/>
  <c r="C12"/>
  <c r="F12"/>
  <c r="D12"/>
  <c r="E12"/>
  <c r="E5"/>
  <c r="F5"/>
  <c r="C5"/>
  <c r="D5"/>
  <c r="D17" i="24"/>
  <c r="F9" i="3"/>
  <c r="C9"/>
  <c r="E9"/>
  <c r="I13"/>
  <c r="I11"/>
  <c r="I10"/>
  <c r="I8"/>
  <c r="I7"/>
  <c r="I6"/>
  <c r="I9"/>
  <c r="L9"/>
  <c r="K9"/>
  <c r="J9"/>
  <c r="I4"/>
  <c r="F14" i="24" l="1"/>
  <c r="F12"/>
  <c r="F17"/>
  <c r="F18"/>
  <c r="C17"/>
  <c r="C13"/>
  <c r="D20"/>
  <c r="F16"/>
  <c r="D13"/>
  <c r="G17"/>
  <c r="F15"/>
  <c r="F21"/>
  <c r="C20"/>
  <c r="D15"/>
  <c r="F19"/>
  <c r="C15"/>
  <c r="G5" i="3"/>
  <c r="G7"/>
  <c r="G12"/>
  <c r="J5"/>
  <c r="L5"/>
  <c r="H8"/>
  <c r="K13" i="24" l="1"/>
  <c r="E16"/>
  <c r="K20"/>
  <c r="K15"/>
  <c r="N19" i="4"/>
  <c r="M19"/>
  <c r="L19"/>
  <c r="K19"/>
  <c r="J19"/>
  <c r="I19"/>
  <c r="H19"/>
  <c r="G19"/>
  <c r="F19"/>
  <c r="E19"/>
  <c r="D19"/>
  <c r="L5"/>
  <c r="K5"/>
  <c r="D17" l="1"/>
  <c r="A35" i="20"/>
  <c r="A36"/>
  <c r="A37"/>
  <c r="A38"/>
  <c r="A39"/>
  <c r="A40"/>
  <c r="A41"/>
  <c r="A42"/>
  <c r="A43"/>
  <c r="A44"/>
  <c r="A45"/>
  <c r="A46"/>
  <c r="A47"/>
  <c r="A48"/>
  <c r="A49"/>
  <c r="A50"/>
  <c r="A51"/>
  <c r="A52"/>
  <c r="A53"/>
  <c r="A54"/>
  <c r="A55"/>
  <c r="A56"/>
  <c r="A34"/>
  <c r="N17" i="4" l="1"/>
  <c r="E17"/>
  <c r="L14" i="3" l="1"/>
  <c r="K14"/>
  <c r="J14"/>
  <c r="L11"/>
  <c r="K11"/>
  <c r="J11"/>
  <c r="H30" i="22"/>
  <c r="H29"/>
  <c r="G22" i="24" l="1"/>
  <c r="G19"/>
  <c r="M23" i="4"/>
  <c r="K23"/>
  <c r="J23"/>
  <c r="I23"/>
  <c r="G23"/>
  <c r="F23"/>
  <c r="H30" i="21"/>
  <c r="B34" i="20" l="1"/>
  <c r="B36"/>
  <c r="B38"/>
  <c r="B41"/>
  <c r="B43"/>
  <c r="B45"/>
  <c r="B46"/>
  <c r="B48"/>
  <c r="B50"/>
  <c r="B52"/>
  <c r="B54"/>
  <c r="B56"/>
  <c r="B35"/>
  <c r="B37"/>
  <c r="B39"/>
  <c r="B40"/>
  <c r="B42"/>
  <c r="B44"/>
  <c r="B47"/>
  <c r="B49"/>
  <c r="B51"/>
  <c r="B53"/>
  <c r="B55"/>
  <c r="D23" i="4"/>
  <c r="J13" i="3"/>
  <c r="L13"/>
  <c r="K13"/>
  <c r="E23" i="4"/>
  <c r="H23"/>
  <c r="L23"/>
  <c r="G21" i="24" l="1"/>
  <c r="H30" i="20"/>
  <c r="H29"/>
  <c r="L10" i="3"/>
  <c r="K10"/>
  <c r="J10"/>
  <c r="M17" i="4"/>
  <c r="L17"/>
  <c r="K17"/>
  <c r="J17"/>
  <c r="I17"/>
  <c r="H17"/>
  <c r="G17"/>
  <c r="F17"/>
  <c r="G18" i="24" l="1"/>
  <c r="N13" i="4"/>
  <c r="L8" i="3" l="1"/>
  <c r="F13" i="4"/>
  <c r="J13"/>
  <c r="E13"/>
  <c r="I13"/>
  <c r="M13"/>
  <c r="D13"/>
  <c r="H13"/>
  <c r="L13"/>
  <c r="K8" i="3"/>
  <c r="G13" i="4"/>
  <c r="K13"/>
  <c r="J8" i="3"/>
  <c r="G16" i="24" l="1"/>
  <c r="H30" i="17"/>
  <c r="H29"/>
  <c r="H30" i="16"/>
  <c r="K18" i="4" l="1"/>
  <c r="G18"/>
  <c r="L18"/>
  <c r="H18"/>
  <c r="D18"/>
  <c r="M18"/>
  <c r="I18"/>
  <c r="E18"/>
  <c r="N18"/>
  <c r="J18"/>
  <c r="F18"/>
  <c r="K4"/>
  <c r="L4"/>
  <c r="E12"/>
  <c r="I12"/>
  <c r="M12"/>
  <c r="N12"/>
  <c r="D12"/>
  <c r="H12"/>
  <c r="L12"/>
  <c r="J12"/>
  <c r="G12"/>
  <c r="K12"/>
  <c r="F12"/>
  <c r="K24"/>
  <c r="G24"/>
  <c r="L24"/>
  <c r="H24"/>
  <c r="D24"/>
  <c r="M24"/>
  <c r="I24"/>
  <c r="E24"/>
  <c r="N24"/>
  <c r="J24"/>
  <c r="F24"/>
  <c r="E13" i="3"/>
  <c r="F13"/>
  <c r="C14"/>
  <c r="C13"/>
  <c r="D13"/>
  <c r="F14"/>
  <c r="D14"/>
  <c r="E14"/>
  <c r="F11"/>
  <c r="C11"/>
  <c r="D11"/>
  <c r="E11"/>
  <c r="L22" i="4"/>
  <c r="H22"/>
  <c r="D22"/>
  <c r="M22"/>
  <c r="I22"/>
  <c r="E22"/>
  <c r="N22"/>
  <c r="J22"/>
  <c r="F22"/>
  <c r="K22"/>
  <c r="G22"/>
  <c r="C10" i="3"/>
  <c r="D10"/>
  <c r="E10"/>
  <c r="F10"/>
  <c r="M16" i="4"/>
  <c r="I16"/>
  <c r="E16"/>
  <c r="N16"/>
  <c r="J16"/>
  <c r="F16"/>
  <c r="K16"/>
  <c r="G16"/>
  <c r="L16"/>
  <c r="H16"/>
  <c r="E8" i="3"/>
  <c r="F8"/>
  <c r="C8"/>
  <c r="D8"/>
  <c r="L4"/>
  <c r="K4"/>
  <c r="J4"/>
  <c r="N5" i="4"/>
  <c r="M5"/>
  <c r="J5"/>
  <c r="I5"/>
  <c r="H5"/>
  <c r="G5"/>
  <c r="F5"/>
  <c r="E5"/>
  <c r="D5"/>
  <c r="H30" i="13"/>
  <c r="H29"/>
  <c r="G12" i="24" l="1"/>
  <c r="C19"/>
  <c r="D19"/>
  <c r="D22"/>
  <c r="C22"/>
  <c r="C16"/>
  <c r="C18"/>
  <c r="C21"/>
  <c r="D16"/>
  <c r="D18"/>
  <c r="D21"/>
  <c r="G9" i="3"/>
  <c r="G14"/>
  <c r="G8"/>
  <c r="G11"/>
  <c r="G10"/>
  <c r="G13"/>
  <c r="G4" i="4"/>
  <c r="D4" i="3"/>
  <c r="F4" i="4"/>
  <c r="J4"/>
  <c r="N4"/>
  <c r="C4" i="3"/>
  <c r="E4" i="4"/>
  <c r="I4"/>
  <c r="M4"/>
  <c r="F4" i="3"/>
  <c r="D4" i="4"/>
  <c r="H4"/>
  <c r="E4" i="3"/>
  <c r="K16" i="24" l="1"/>
  <c r="G4" i="3"/>
  <c r="C12" i="24"/>
  <c r="D12"/>
  <c r="K19"/>
  <c r="K18"/>
  <c r="K17"/>
  <c r="K21"/>
  <c r="K22"/>
  <c r="N9" i="4"/>
  <c r="M9"/>
  <c r="L9"/>
  <c r="K9"/>
  <c r="J9"/>
  <c r="I9"/>
  <c r="H9"/>
  <c r="G9"/>
  <c r="F9"/>
  <c r="E9"/>
  <c r="D9"/>
  <c r="K6" i="3"/>
  <c r="F6"/>
  <c r="E6"/>
  <c r="J6"/>
  <c r="C6"/>
  <c r="C14" i="24" l="1"/>
  <c r="G14"/>
  <c r="K12"/>
  <c r="G6" i="3"/>
  <c r="L6"/>
  <c r="D6"/>
  <c r="D14" i="24" l="1"/>
  <c r="K14"/>
  <c r="L8" i="4"/>
  <c r="H8"/>
  <c r="D8"/>
  <c r="M8"/>
  <c r="I8"/>
  <c r="E8"/>
  <c r="F8"/>
  <c r="N8"/>
  <c r="J8"/>
  <c r="K8"/>
  <c r="G8"/>
</calcChain>
</file>

<file path=xl/sharedStrings.xml><?xml version="1.0" encoding="utf-8"?>
<sst xmlns="http://schemas.openxmlformats.org/spreadsheetml/2006/main" count="3148" uniqueCount="261">
  <si>
    <t>Indicator</t>
  </si>
  <si>
    <t>LA rate</t>
  </si>
  <si>
    <t>Lowest LA</t>
  </si>
  <si>
    <t>Highest LA</t>
  </si>
  <si>
    <t>% children living in poverty</t>
  </si>
  <si>
    <t>% children in need</t>
  </si>
  <si>
    <t>% 4/5 year olds overweight or obese</t>
  </si>
  <si>
    <t>Teenage conceptions &lt;18s</t>
  </si>
  <si>
    <t>% 4 year olds up to date with immunisations</t>
  </si>
  <si>
    <t>5 year olds dmft</t>
  </si>
  <si>
    <t>Infant mortality rate</t>
  </si>
  <si>
    <t>Child mortality rate (0-17)</t>
  </si>
  <si>
    <t>Isle of Anglesey</t>
  </si>
  <si>
    <t>LA name</t>
  </si>
  <si>
    <t>Events</t>
  </si>
  <si>
    <t>Rate</t>
  </si>
  <si>
    <t>Wales</t>
  </si>
  <si>
    <t>Gwynedd</t>
  </si>
  <si>
    <t>Conwy</t>
  </si>
  <si>
    <t>Denbighshire</t>
  </si>
  <si>
    <t>Flintshire</t>
  </si>
  <si>
    <t>Wrexham</t>
  </si>
  <si>
    <t>Powys</t>
  </si>
  <si>
    <t>Ceredigion</t>
  </si>
  <si>
    <t>Pembrokeshire</t>
  </si>
  <si>
    <t>Carmarthenshire</t>
  </si>
  <si>
    <t>Swansea</t>
  </si>
  <si>
    <t>Neath Port Talbot</t>
  </si>
  <si>
    <t>Bridgend</t>
  </si>
  <si>
    <t>Vale of Glamorgan</t>
  </si>
  <si>
    <t>Cardiff</t>
  </si>
  <si>
    <t>Rhondda Cynon Taf</t>
  </si>
  <si>
    <t>Merthyr Tydfil</t>
  </si>
  <si>
    <t>Caerphilly</t>
  </si>
  <si>
    <t>Blaenau Gwent</t>
  </si>
  <si>
    <t>Torfaen</t>
  </si>
  <si>
    <t>Monmouthshire</t>
  </si>
  <si>
    <t>Newport</t>
  </si>
  <si>
    <t>1.</t>
  </si>
  <si>
    <t>2.</t>
  </si>
  <si>
    <t>3.</t>
  </si>
  <si>
    <t>4.</t>
  </si>
  <si>
    <t>5.</t>
  </si>
  <si>
    <t>6.</t>
  </si>
  <si>
    <t>7.</t>
  </si>
  <si>
    <t>8.</t>
  </si>
  <si>
    <t>9.</t>
  </si>
  <si>
    <t>10.</t>
  </si>
  <si>
    <t>11.</t>
  </si>
  <si>
    <t>12.</t>
  </si>
  <si>
    <t>13.</t>
  </si>
  <si>
    <t>LA</t>
  </si>
  <si>
    <t>Count</t>
  </si>
  <si>
    <t>Rate trend</t>
  </si>
  <si>
    <t>-</t>
  </si>
  <si>
    <t>LCL</t>
  </si>
  <si>
    <t>UCL</t>
  </si>
  <si>
    <r>
      <rPr>
        <b/>
        <sz val="9"/>
        <color rgb="FF000080"/>
        <rFont val="Verdana"/>
        <family val="2"/>
      </rPr>
      <t xml:space="preserve">LA count </t>
    </r>
    <r>
      <rPr>
        <sz val="9"/>
        <color rgb="FF000080"/>
        <rFont val="Verdana"/>
        <family val="2"/>
      </rPr>
      <t>(no. of events)</t>
    </r>
  </si>
  <si>
    <t>Colour coding</t>
  </si>
  <si>
    <t>Comparable</t>
  </si>
  <si>
    <t xml:space="preserve">       Lower</t>
  </si>
  <si>
    <t>How does this Local Authority (LA) area compare to Wales as a whole?</t>
  </si>
  <si>
    <t>Latest year (2011)</t>
  </si>
  <si>
    <t>Data taken from:</t>
  </si>
  <si>
    <t>Min</t>
  </si>
  <si>
    <t>Max</t>
  </si>
  <si>
    <t>not available</t>
  </si>
  <si>
    <t xml:space="preserve">% children in need </t>
  </si>
  <si>
    <t>% children overweight or obese</t>
  </si>
  <si>
    <t>Teenage conception rate &lt;18</t>
  </si>
  <si>
    <t>* numbers are too small to produce an annual trend at the LA level</t>
  </si>
  <si>
    <t>Latest year (2002-2011)</t>
  </si>
  <si>
    <t>Mean DMFT in 5 year olds 2011/12</t>
  </si>
  <si>
    <t>Childhood mortality (0-17)</t>
  </si>
  <si>
    <t>% 4 year olds up-to-date with imms</t>
  </si>
  <si>
    <t>Awaiting trend data from VPDP</t>
  </si>
  <si>
    <t>check less than 5</t>
  </si>
  <si>
    <t>Infant mortality</t>
  </si>
  <si>
    <t>Latest year (2010)</t>
  </si>
  <si>
    <t>˜ annual average count</t>
  </si>
  <si>
    <t>Trend</t>
  </si>
  <si>
    <t>%</t>
  </si>
  <si>
    <t>No. examined</t>
  </si>
  <si>
    <t>Mean DMFT</t>
  </si>
  <si>
    <t>2011/12</t>
  </si>
  <si>
    <t>2007/8</t>
  </si>
  <si>
    <t>&lt;- do NOT manually edit (use dropdown on 'LA summary sheet'</t>
  </si>
  <si>
    <t>Aneurin Bevan</t>
  </si>
  <si>
    <t>Homlessness</t>
  </si>
  <si>
    <t>Number of WTE Social Workers in post per 1,000 population</t>
  </si>
  <si>
    <t>Number of WTE Health Visitor in post per 1,000 population</t>
  </si>
  <si>
    <t>Aneurin Bevan HB</t>
  </si>
  <si>
    <t>Latest year (2011/12)</t>
  </si>
  <si>
    <t>Live Births to mothers under 20</t>
  </si>
  <si>
    <t>Data from;</t>
  </si>
  <si>
    <t>Injury</t>
  </si>
  <si>
    <t>Teenage Pregnancies &lt;20</t>
  </si>
  <si>
    <t>Homelessness - Household includes dependent children or a pregnant woman</t>
  </si>
  <si>
    <t xml:space="preserve">Higher                         </t>
  </si>
  <si>
    <t xml:space="preserve">    Could not be calculated</t>
  </si>
  <si>
    <t>HB Rate</t>
  </si>
  <si>
    <t>HB Count</t>
  </si>
  <si>
    <t>Data taken from;</t>
  </si>
  <si>
    <t>HB 
count</t>
  </si>
  <si>
    <t>HB 
rate</t>
  </si>
  <si>
    <t>Emergency admissions for injuries 0-4</t>
  </si>
  <si>
    <t>Indicators\20140107_ChildrenInNeed_2011_MJ_IF_v2a.xlsx</t>
  </si>
  <si>
    <t>2nd QC - AB UHB data</t>
  </si>
  <si>
    <t>Percentage of Children</t>
  </si>
  <si>
    <t>Female</t>
  </si>
  <si>
    <t>..\..\Children and YP profile\LA profiles\Indicators\x - previous drafts\20130807_Mortality_0to17_2002-2011_JA_v0a.xlsx</t>
  </si>
  <si>
    <t>Links lost for Wales trend data, data taken from;</t>
  </si>
  <si>
    <t>Indicators\20130807_Mortality_0to17_2002-2011_JA_MJ_IF_v2a.xlsx</t>
  </si>
  <si>
    <t>Indicators\20140107_ConceptionsUnder18_2001-2011_MJ_IF_v2a.xlsx</t>
  </si>
  <si>
    <t>Indicators\20140107_DMFT_5yrolds_MJ__IF_v2a.xlsx</t>
  </si>
  <si>
    <t>Indicators\20140107_Infant_mortality_rate_MJ_IF_v2a.xlsx</t>
  </si>
  <si>
    <t>Indicators\20140107_OverweightObese_2011_MJ_IF_v2a.xlsx</t>
  </si>
  <si>
    <t>Indicators\20140107_UpdateToDateWithImmsAge4_2003to2012_MJ_IF_v2a.xlsx</t>
  </si>
  <si>
    <t xml:space="preserve"> -</t>
  </si>
  <si>
    <t>Indicators\20140120_Homelessness_MJ_HW_v0b.xlsx</t>
  </si>
  <si>
    <t>WTE Health visitors per 1000 children 0-3 in Flying Start areas</t>
  </si>
  <si>
    <t>2013 Flying Start</t>
  </si>
  <si>
    <t>WTE Health visitors per 1000 children 0-4</t>
  </si>
  <si>
    <t>2013 Universally</t>
  </si>
  <si>
    <t>Indicators\20140127_HealthVisitors_HW_v0b.xlsx</t>
  </si>
  <si>
    <t>WTE Social workers per 1000 children 0-4</t>
  </si>
  <si>
    <t>Indicators\20140128_SocialWorkers_StatsWales_HW_v0a.xlsx</t>
  </si>
  <si>
    <r>
      <t xml:space="preserve">Health visitor provision </t>
    </r>
    <r>
      <rPr>
        <vertAlign val="superscript"/>
        <sz val="9"/>
        <color rgb="FF000080"/>
        <rFont val="Verdana"/>
        <family val="2"/>
      </rPr>
      <t>12,o</t>
    </r>
  </si>
  <si>
    <t>Latest year (2012)</t>
  </si>
  <si>
    <t>data from;</t>
  </si>
  <si>
    <t>Indicators\20140122_Hospital_admissions_injuries_0-4_HW_v1a.xlsx</t>
  </si>
  <si>
    <r>
      <t xml:space="preserve">% children living in poverty </t>
    </r>
    <r>
      <rPr>
        <vertAlign val="superscript"/>
        <sz val="9"/>
        <color rgb="FF000080"/>
        <rFont val="Verdana"/>
        <family val="2"/>
      </rPr>
      <t>1,a,b</t>
    </r>
  </si>
  <si>
    <r>
      <t xml:space="preserve">Children in need </t>
    </r>
    <r>
      <rPr>
        <vertAlign val="superscript"/>
        <sz val="9"/>
        <color rgb="FF000080"/>
        <rFont val="Verdana"/>
        <family val="2"/>
      </rPr>
      <t>3,a,e</t>
    </r>
  </si>
  <si>
    <r>
      <t xml:space="preserve">% 4/5 year olds overweight or obese </t>
    </r>
    <r>
      <rPr>
        <vertAlign val="superscript"/>
        <sz val="9"/>
        <color rgb="FF000080"/>
        <rFont val="Verdana"/>
        <family val="2"/>
      </rPr>
      <t>4,f</t>
    </r>
  </si>
  <si>
    <r>
      <t xml:space="preserve">% 4 year olds up to date with immunisations </t>
    </r>
    <r>
      <rPr>
        <vertAlign val="superscript"/>
        <sz val="9"/>
        <color rgb="FF000080"/>
        <rFont val="Verdana"/>
        <family val="2"/>
      </rPr>
      <t>7,i</t>
    </r>
  </si>
  <si>
    <t>Definition</t>
  </si>
  <si>
    <t>Demography</t>
  </si>
  <si>
    <t>Date</t>
  </si>
  <si>
    <t>2009-2010</t>
  </si>
  <si>
    <t>Source</t>
  </si>
  <si>
    <t>Department for Work and Pensions (DWP) and Child Benefit data, Her Majesty's Revenue and Customs (HMRC)</t>
  </si>
  <si>
    <t>How is it calculated?</t>
  </si>
  <si>
    <t>Notes</t>
  </si>
  <si>
    <t>Data should be complete as the estimates are based on finalised awards tax credit data, and as such are derived from a full set of administrative records rather than a sample. DWP, IS and JSA records relate to August to be consistent with the tax credits and Child Benefit data.
Duplicate records may occur in the dataset due to administrative errors, data matching issues and family breakdown (where a separate claim begins before the other ends).  Where possible, any duplicate records have been removed from the dataset.
Health board data have been aggregated from local authority data.  Estimates have been rounded to the nearest 5 units, therefore aggregating the individual estimates may not sum the given totals for an area.</t>
  </si>
  <si>
    <t>Homelessness</t>
  </si>
  <si>
    <t>Households</t>
  </si>
  <si>
    <t>2002-2012</t>
  </si>
  <si>
    <t>Homelessness Data Collection, Welsh Government (WG) and Household estimates, Welsh Government (WG)</t>
  </si>
  <si>
    <t>Children in need</t>
  </si>
  <si>
    <t>Children aged 0-17 years</t>
  </si>
  <si>
    <t>Children in need, as recorded in the Children In Need (CIN) census are defined as those who receive social services from their local authorities, including children looked after by local authorities, and who had an open case with a local authority on the CIN census date of 31 March that had been open for at least three months.
The CIN census covers all children receiving support which is financed from children's social services budgets, including those supported in their families or independently, and children on the child protection register and looked after children. Children receiving respite care should be included in the count of children in need.
The number of children in need included in the CIN census is less than the total number of children receiving services. The number of children included in the CIN census, because they had a case open for 3 months, represents about 76% of the total number of children in need on 31st March recorded in other statistical data collections.</t>
  </si>
  <si>
    <t>Children aged 4-5 years</t>
  </si>
  <si>
    <t>Records are included in the 2011/12 Child Measurement Programme for Wales if they meet all of the following criteria:
• location of residence can be determined;
• residence in Wales;
• school located in Wales;
• born in the period September 2006 to August 2007;
• sex is recorded.
Eligible records are determined to be valid, and will be counted in the number measured, if they meet all of the following criteria:
• height measurement recorded and is not an implausible measurement;
• weight measurement recorded and is not an implausible measurement;
• consent not withdrawn;
• measurement collected during the academic year 2011/12, with the exception of Powys schools (see below).
The Child Measurement Programme was implemented in reception year across Wales for the first time during the 2011/12 academic year. As the programme was under development during this period, this first year is regarded as a transitional year. There were two notable data collection issues during this transitional year.
• Due to staff recruitment issues, it was agreed that some children in the Powys Teaching Health Board area would be measured and their data recorded at the beginning of the following academic year (2012/13).
• Not all data from Flintshire are included. Due to a local issue, some data were not entered into systems in time. This has had an impact on the reported participation for Flintshire.</t>
  </si>
  <si>
    <t>Females aged under 18</t>
  </si>
  <si>
    <t>Number of conceptions to teenage girls under 18 years divided by female population aged 15-17 years multiplied by 1,000 giving a rate per 1,000 women.</t>
  </si>
  <si>
    <t>2002-11</t>
  </si>
  <si>
    <t>Number of live births to teenage girls under 20 years divided by female population aged 15-19 years multiplied by 1,000 giving a rate per 1,000 women.</t>
  </si>
  <si>
    <t>Immunisations</t>
  </si>
  <si>
    <t xml:space="preserve">Public Health Wales Communicable Disease Surveillance Centre (CDSC) and Vaccine Preventable Disease Programme (VPDP), who calculate vaccine coverage using data from National Community Child Health Database (NCCHD) which is maintained by NHS Wales Information Service (NWIS). </t>
  </si>
  <si>
    <t>Coverage figures were calculated as the number of children who were living and health board residents as at 31/12/2012, reaching 4 years of age during 2012 who had received all their routine immunisations, divided by the total number of children who were living and health board residents as at 31/12/2012, reaching 4 years of age during 2012, expressed as a percentage.</t>
  </si>
  <si>
    <t>Persons aged 5 years in state primary schools</t>
  </si>
  <si>
    <t>Welsh Oral Health Information Unit (WOHIU)</t>
  </si>
  <si>
    <t>Emergency admissions for injury</t>
  </si>
  <si>
    <t>Health visitor provision</t>
  </si>
  <si>
    <t>Social worker provision</t>
  </si>
  <si>
    <r>
      <t xml:space="preserve">Live births to females &lt;20 </t>
    </r>
    <r>
      <rPr>
        <vertAlign val="superscript"/>
        <sz val="9"/>
        <color rgb="FF000080"/>
        <rFont val="Verdana"/>
        <family val="2"/>
      </rPr>
      <t>6,a,h</t>
    </r>
  </si>
  <si>
    <t>The average number of dmft in children in this survey was calculated using British Association for the Study of Community Dentistry (BASCD) guidelines.</t>
  </si>
  <si>
    <t>Indicator Guide</t>
  </si>
  <si>
    <t xml:space="preserve">Number of households accepted as homeless (that include dependent children or a pregnant woman) divided by total households multiplied by 10,000 giving a rate per 10,000 households. </t>
  </si>
  <si>
    <t>The number of children in need aged 0-17 divided by the total mid-year population estimates multiplied by 10,000 giving a rate per 10,000 population. 95% confidence intervals were calculated using the Wilson method for confidence interval of a single proportion.</t>
  </si>
  <si>
    <r>
      <t>Welsh resident children reaching their 4</t>
    </r>
    <r>
      <rPr>
        <vertAlign val="superscript"/>
        <sz val="9"/>
        <color theme="1"/>
        <rFont val="Verdana"/>
        <family val="2"/>
      </rPr>
      <t>th</t>
    </r>
    <r>
      <rPr>
        <sz val="9"/>
        <color theme="1"/>
        <rFont val="Verdana"/>
        <family val="2"/>
      </rPr>
      <t xml:space="preserve"> birthday in 2012</t>
    </r>
  </si>
  <si>
    <t>Average number of teeth per child which were either decayed missing or filled (dmft)</t>
  </si>
  <si>
    <r>
      <t xml:space="preserve">WOHIU: </t>
    </r>
    <r>
      <rPr>
        <sz val="9"/>
        <color rgb="FF000000"/>
        <rFont val="Verdana"/>
        <family val="2"/>
      </rPr>
      <t xml:space="preserve">Dental examiners and recorders attend training to ensure standardisation of procedures. Data cleansing and analysis is undertaken by the Welsh Oral Health Information Unit to ensure a common method is used. Data undergo a three way data handling process to ensure continued data quality. The 2011/12 survey examined 7,734 pupils out of a sample of 10,961 pupils giving an examination rate of 70.6%. In figure 6.16, </t>
    </r>
    <r>
      <rPr>
        <sz val="9"/>
        <color theme="1"/>
        <rFont val="Verdana"/>
        <family val="2"/>
      </rPr>
      <t>the USOA data presented are aggregations of raw data - they are not weighted to take account of varying participation rates and differences in USOA 5 year old population size. They are therefore only to be used as a guide for planning.</t>
    </r>
  </si>
  <si>
    <t xml:space="preserve">Annual average infant mortality rate per 1,000 live births </t>
  </si>
  <si>
    <t>All births to mothers resident in Wales</t>
  </si>
  <si>
    <t xml:space="preserve">Annual average, rate per 1,000 live births (see notes), with 95% confidence intervals calculated using methods outlined by Altman et al (2000), specifically i) a normal approximation to the Poisson distribution, where there were more than 100 deaths, or ii) the Poisson distribution, where there were 100 deaths or less.
Deaths and live births were extracted based on date of occurrence, in line with ONS practice (see link below).
</t>
  </si>
  <si>
    <t>Child Mortality Statistics: Childhood, Infant and Perinatal, 2011 (ONS)</t>
  </si>
  <si>
    <t>Childhood mortality trend per 100,000 population</t>
  </si>
  <si>
    <t>2002-2011</t>
  </si>
  <si>
    <t>As at December 2013</t>
  </si>
  <si>
    <t>WTE health visitors divided by Flying Start caseload numbers multiplied by 1,000 giving a rate per 1,000 children.</t>
  </si>
  <si>
    <t>Data on the number of whole-time equivalent health visitors and the number of children in Flying Start areas has been supplied by Health Visitors and School Nurses Manager, Aneurin Bevan UHB. The caseload number of children has been used as the denominator due to the different ways Flying Start areas are identified which may not be consistent across local authorities.</t>
  </si>
  <si>
    <t>2004-2012</t>
  </si>
  <si>
    <t>WTE social workers divided by 0-4 year old population multiplied by 1,000 giving a rate per 1,000 children between 0-4 years.</t>
  </si>
  <si>
    <t>Indicators\20140107_LiveBirthsMothersAgedUnder20_2011_MJ_v2b.xlsx</t>
  </si>
  <si>
    <t>Latest year (2009-2011)</t>
  </si>
  <si>
    <t>Whole time equivalent (WTE) health visitors per 1,000 children aged 0-3 in Flying Start areas</t>
  </si>
  <si>
    <t>Whole time equivalent (WTE) social workers per 1,000 children aged 0-4</t>
  </si>
  <si>
    <r>
      <t xml:space="preserve">Emergency admissions for injury </t>
    </r>
    <r>
      <rPr>
        <vertAlign val="superscript"/>
        <sz val="9"/>
        <color rgb="FF000080"/>
        <rFont val="Verdana"/>
        <family val="2"/>
      </rPr>
      <t>9,a,k</t>
    </r>
  </si>
  <si>
    <r>
      <t xml:space="preserve">Social worker provision </t>
    </r>
    <r>
      <rPr>
        <vertAlign val="superscript"/>
        <sz val="9"/>
        <color rgb="FF000080"/>
        <rFont val="Verdana"/>
        <family val="2"/>
      </rPr>
      <t>13,a,p</t>
    </r>
  </si>
  <si>
    <t>References</t>
  </si>
  <si>
    <t xml:space="preserve">Department for Work and Pensions. Child Poverty Measure, 2010. [Online] Available at:
</t>
  </si>
  <si>
    <t>http://webarchive.nationalarchives.gov.uk/20121103084242/http://www.hmrc.gov.uk/stats/personal-tax-credits/child-poverty-stats09-sept11.pdf</t>
  </si>
  <si>
    <t>http://wales.gov.uk/statistics-and-research/homelessness/?lang=en</t>
  </si>
  <si>
    <t>Keys, A. et al (1972) Indices of relative weight and obesity. Journal of Chronic Diseases, 25:329-343.
Cole, T.J. et al (1995) Body mass index reference curves for the UK. Archives of Disease in Childhood, 73: 25‐9. Cited in Dinsdale H, Ridler C, Ells L J. A simple guide to classifying body mass index in children. Oxford: National Obesity Observatory, 2011.
Wilson, E.B. (1927) Probable inference, the law of succession, and statistical inference.  J Am Stat Assoc, 22:209-212.  Cited in Altman D.G. Et al (2000) Statistics with Confidence (2nd edn) BMJ Books: UK (page 46).</t>
  </si>
  <si>
    <t xml:space="preserve">Conception statistics do not include miscarriages or illegal abortions. Recording data relating to births and legal abortions is mandatory; therefore data are expected to be of a high level of quality and completeness.
Confidence intervals were calculated using a method proposed by Altman D.G. et al;  if the number of conceptions were greater than 100, 95% confidence intervals are calculated using a normal approximation to the Poisson distribution;  if the number of conceptions were less than 100, 95% confidence intervals are calculated using the Poisson distribution.
</t>
  </si>
  <si>
    <t>Altman D.G. et al (2000) Statistics with Confidence (2nd edn) BMJ Books: UK (page 67 &amp; 221).</t>
  </si>
  <si>
    <t xml:space="preserve">Wilson, E.B. (1927) Probable inference, the law of succession, and statistical inference. J Am Stat Assoc, 22:209-212 cited in Altman D.G. et al (2000) Statistics with Confidence (2nd edn) BMJ Books: UK (page 46).
Children in Need Census data, Cardiff: Welsh Government; 2011. [Online] Available at:
</t>
  </si>
  <si>
    <t>Live births to females &lt;20</t>
  </si>
  <si>
    <t>Conceptions data and Mid-year population estimates (MYE), Office for National Statistics (ONS)</t>
  </si>
  <si>
    <t>http://www.cardiff.ac.uk/dentl/research/themes/appliedclinicalresearch/epidemiology/oralhealth/index.html</t>
  </si>
  <si>
    <t xml:space="preserve">Welsh Dental Survey, Cardiff: Cardiff University; 2012. [Online] Available at:
</t>
  </si>
  <si>
    <t>The following ICD-10 codes were used to identify injuries:
V01 – X59, Y85 – Y869 (Unintentional injury)
X60 – X84, Y870 (Self-harm)
X85 – Y09, Y871 (Assault)
European age-standardised rate per 10,000 with 95% confidence intervals (intervals calculated using a method proposed by Dobson et al (1991)).</t>
  </si>
  <si>
    <t>Dobson A.J. et al (1991) Confidence intervals for weighted sums of Poisson parameters. Stat Med 10(3):457-462.</t>
  </si>
  <si>
    <t xml:space="preserve">Altman D.G. et al (2000) Statistics with Confidence (2nd edn) BMJ Books: UK (page 67 &amp; 221).
</t>
  </si>
  <si>
    <t xml:space="preserve">Dobson A.J. et al (1991) Confidence intervals for weighted sums of Poisson parameters. Stat Med 10(3):457-462.
</t>
  </si>
  <si>
    <t>Childhood mortality</t>
  </si>
  <si>
    <t>Interpretation Guide</t>
  </si>
  <si>
    <t>Prevalence rates were calculated using the age and sex-specific body mass index (BMI) centiles calculated using the British 1990 growth reference (UK90) (from a method proposed by Cole et al (1995)). The body mass index (BMI) was calculated using a method proposed by Keys et al (1972). 
The following weight categories have been assigned:
overweight: 85th centile up to and not including 95th centile;
obese: 95th centile and above.</t>
  </si>
  <si>
    <t>Emergency hospital admissions for injuries divided by mid-year population estimates multiplied by 10,000
All admitting episodes were counted where there was any mention of injury in the diagnostic record. This includes emergency transfers.  Patients will be counted more than once if they had multiple admissions during the same year.</t>
  </si>
  <si>
    <t xml:space="preserve">Deaths occurring at less than one year of age divided by live births multiplied by 1,000 giving an infant mortality rate per 1,000 live births.
</t>
  </si>
  <si>
    <t>Deaths occurring between 0-17 years divided by mid-year population estimates multiplied by 100,000 giving rate per 100,000 persons aged  between 0-17 years.</t>
  </si>
  <si>
    <t xml:space="preserve">Click on a button below to be directed to the appropriate page: </t>
  </si>
  <si>
    <t>Welsh Government (WG)</t>
  </si>
  <si>
    <t>Annual District Death Extract (ADDE) and Mid-year population estimates (MYE), Office for National Statistics (ONS)</t>
  </si>
  <si>
    <t>Patient Episode Database Wales (PEDW ) and Mid-year population estimates (MYE), Office for National Statistics (ONS)</t>
  </si>
  <si>
    <t>Live Births, Welsh Government (WG) and Mid-year population estimates (MYE), Office for National Statistics (ONS)</t>
  </si>
  <si>
    <t>Children in Need Census, Welsh Government (WG) and Mid-year population estimates (MYE), Office for National Statistics (ONS)</t>
  </si>
  <si>
    <t>Aneurin Bevan University Health Board</t>
  </si>
  <si>
    <r>
      <t xml:space="preserve">Homelessness* </t>
    </r>
    <r>
      <rPr>
        <vertAlign val="superscript"/>
        <sz val="9"/>
        <color rgb="FF000080"/>
        <rFont val="Verdana"/>
        <family val="2"/>
      </rPr>
      <t>2,c,d</t>
    </r>
  </si>
  <si>
    <t>https://statswales.wales.gov.uk/Catalogue/Health-and-Social-Care/Social-Services/Childrens-Services/Children-in-Need/ChildrenInNeed-by-LocalAuthority-AgeGroup</t>
  </si>
  <si>
    <t>Prevalence of overweight and obesity amongst children and young people in Wales</t>
  </si>
  <si>
    <t>The number of children in need as a rate per 10,000 population</t>
  </si>
  <si>
    <t>The number of households accepted as homeless that include dependent children or a pregnant woman as a rate per 10,000 households</t>
  </si>
  <si>
    <t>Teenage conceptions &lt;18</t>
  </si>
  <si>
    <t>Child Measurement Programme, Public Health Wales (PHW) and NHS Wales Information Service (NWIS)</t>
  </si>
  <si>
    <t>2009/10-2011/12</t>
  </si>
  <si>
    <t>Annual District Deaths Extract (ADDE), Public Health Mortality File (PHMF) and Annual District Births Extract (ADBE), Office for National Statistics (ONS)</t>
  </si>
  <si>
    <t>Since the ADDE is based on date of registration, and only includes deaths registered up to the end of December 2011, it could not identify deaths occurring within the period of interest but registered in January 2012 onwards.  Therefore, the PHMF (monthly deaths file) was also used to supply deaths registered from January 2012 onwards, yielding a further 19 infant deaths.  However, there are likely to be very small numbers of deaths missing from this analysis which, due to long delays in registration, occurred during 2002-11 and have still not been registered.</t>
  </si>
  <si>
    <t>All persons aged under 20 years</t>
  </si>
  <si>
    <t>Females aged under 20 years</t>
  </si>
  <si>
    <t>Welsh residents aged 0-4 years</t>
  </si>
  <si>
    <t>Persons aged 0 to 17 years</t>
  </si>
  <si>
    <t>Children aged 0-3 years in Flying Start areas</t>
  </si>
  <si>
    <t>Children aged 0-4 years</t>
  </si>
  <si>
    <t xml:space="preserve">As numbers were small combined 3 years data (2009-11) for this indicator is displayed for the most recent year and the annual trend is only given for Wales.  
Rates of mortality were calculated using mid-year population estimates. These rates were directly age-standardised using the European standardised population for 0 to 17 year olds. This is to adjust for the effect of age in comparison between areas. Results are presented as European age-standardised rates (EASR) per 100,000 population.
95% confidence intervals were calculated using a method proposed by Dobson et al (1991).
The registration of death is mandatory in the UK, so the dataset should be a near complete record of mortality. Mortality counts from the ADDE were based on the underlying cause of death for which there is nearly 100% coverage on the mortality register.
</t>
  </si>
  <si>
    <t>The percentage of children living in families in receipt of out of work (means-tested) benefits or in receipt of tax credits where their reported income is less than 60% of the median income (£211 per week)</t>
  </si>
  <si>
    <r>
      <t>Child Benefit records are matched to Income Support (IS) or Job Seekers Allowance (JSA) claimant records in DWP. The matched records are then transferred to HMRC and matched to the tax credits database in order to identify children in families in receipt of IS or JSA. These DWP paid families are then combined with the tax credits data to ensure that the measure covers all children in families in receipt of IS or JSA and that no family or child is counted twice or ignored.
The following calculation was then used:
Number of children living in families in receipt of CTC whose reported income is less than 60% of the median income or in receipt of IS or (Income-Based) JSA</t>
    </r>
    <r>
      <rPr>
        <i/>
        <sz val="9"/>
        <color theme="1"/>
        <rFont val="Verdana"/>
        <family val="2"/>
      </rPr>
      <t xml:space="preserve"> divided by</t>
    </r>
    <r>
      <rPr>
        <sz val="9"/>
        <color theme="1"/>
        <rFont val="Verdana"/>
        <family val="2"/>
      </rPr>
      <t xml:space="preserve"> Total number of children in the area
Health board data were aggregated from local authority level data.</t>
    </r>
  </si>
  <si>
    <t xml:space="preserve">The latest available household estimates are up until 2010. In order to display the latest data for the number of homeless households the 2010 household estimate has been used as the denominator for the years 2010 to 2012 inclusive.
The data on homeless households is based on Welsh local authorities' actions under the homelessness provisions of the Housing Act 1996. This covers the decision as to whether or not there is an obligation under the Act for the local authority to help the household. That is whether the authority accepts that the household is eligible, unintentionally homeless and falls within a priority need group. In this case the household is accepted as statutory homeless.
All the figures are rounded independently to the nearest 5 to protect the identity of individuals. As a result, there may be a difference between the sum of the constituent items and the total. 
Confidence intervals were calculated using a method proposed by Altman D.G. et al;  if the number of events were greater than 100, 95% confidence intervals are calculated using a normal approximation to the Poisson distribution;  if the number of events were less than 100, 95% confidence intervals are calculated using the Poisson distribution.
</t>
  </si>
  <si>
    <t xml:space="preserve">Altman D.G. et al (2000) Statistics with Confidence (2nd edn) BMJ Books: UK (page 67 &amp; 221).
Homelessness Data Collection, Cardiff: Welsh Government; 2013. [Online] Available at:
</t>
  </si>
  <si>
    <t>Teenage conception in Wales as a rate per 1,000 women</t>
  </si>
  <si>
    <t>Live births in Wales as a rate per 1,000 women</t>
  </si>
  <si>
    <t>Data are collected through the mandatory recording of births. The registration of life events is carried out by the Local Registration Service in partnership with the General Register Office and information is passed on to the Office for National Statistics (ONS). Most information on live births is supplied by one or both parents. 
The mother's or father's/second parent’s date of birth is recorded and translated into the age at the birthday preceding the date of the child's birth. This age is often termed age last birthday. Detailed checks are carried out on those dates of birth which imply that the age of the mother is over 50 years or under 16 years.
Confidence intervals were calculated using a method proposed by Altman D.G. et al;  if the number of events were greater than 100, 95% confidence intervals are calculated using a normal approximation to the Poisson distribution;  if the number of events were less than 100, 95% confidence intervals are calculated using the Poisson distribution.</t>
  </si>
  <si>
    <t>The percentage of 4 year old children residing in Welsh health boards as at 31/12/2012, who reached their fourth birthday between 01/01/2012 and 31/12/2012 and who were up to date with their routine immunisations by that birthday
i.e. children recorded as having received:
- four in one pre-school booster (against diphtheria, tetanus, pertussis and polio)
- final dose of pneumococcal conjugate vaccine
- HibMenC booster (against Haemophilus influenzae type B and Meningococcal group C disease)
- second dose of MMR vaccine (against measles, mumps and rubella)</t>
  </si>
  <si>
    <t>The National Community Child Health Database contains data from all health board regional child health databases. It is maintained and refreshed by NHS Wales Informatics Service (NWIS) on a quarterly basis. NWIS forward individual level data relating to childhood immunisation to Public Health Wales Communicable Disease Surveillance Centre (CDSC) and VPDP who calculate immunisation coverage statistics in a systematic way to enable monitoring of long term trends.
Coverage data is calculated on the basis of area of residence. Some children may reside within one health board area, but may receive immunisations from GPs or school nursing services in neighbouring areas. This should be kept in mind when interpreting coverage statistics.</t>
  </si>
  <si>
    <t>Emergency hospital admissions for injuries for children in Wales as a rate per 10,000 population</t>
  </si>
  <si>
    <r>
      <t xml:space="preserve">Infant mortality*˜ </t>
    </r>
    <r>
      <rPr>
        <vertAlign val="superscript"/>
        <sz val="9"/>
        <color rgb="FF000080"/>
        <rFont val="Verdana"/>
        <family val="2"/>
      </rPr>
      <t>10,l,m,n</t>
    </r>
  </si>
  <si>
    <r>
      <t xml:space="preserve">Child mortality*˜ </t>
    </r>
    <r>
      <rPr>
        <vertAlign val="superscript"/>
        <sz val="9"/>
        <color rgb="FF000080"/>
        <rFont val="Verdana"/>
        <family val="2"/>
      </rPr>
      <t>11,a,l</t>
    </r>
  </si>
  <si>
    <t>Plentyn Gwent Child Early Years Surveillance Tool</t>
  </si>
  <si>
    <t xml:space="preserve">The counts and rates for the Plentyn Gwent Child Early Years Surveillance Tool are presented for the last year of trend unless otherwise stated.
In the Plentyn Gwent Child Early Years Surveillance Tool, pale blue and dark blue values represent results that are statistically significantly lower or higher respectively, compared to Wales. Medium blue represents results that are comparable to Wales (i.e. there is no significant difference). Grey indicates that the results could not be compared to Wales as the comparability could not be calculated.
It should be noted that for some indicators, such as '% 4 year olds up to date with immunisations', a higher rate compared to Wales suggests the value is ‘better’ than the Wales average. In contrast a higher result for other indicators, such as 'Teenage conceptions &lt;18', suggest that the value is ‘worse’ than the Wales average. 
A statistically significant finding suggests that the difference between two values might not be due to chance. 
It is important to note that whilst an indicator may show a ‘better’ result to Wales, this means that the result is significantly different to Wales, not that public health action is unnecessary. Statistical significance is not the same as public health importance.
It is possible for two areas to have the same rate for an indicator whilst displaying a different significance result. This is because statistical significance is based on the confidence interval and the size of the confidence interval is largely dependent on the size of the population from which the events came. Generally speaking, rates based on smaller populations are likely to have wider confidence intervals.
</t>
  </si>
  <si>
    <r>
      <t>Teenage conceptions &lt;18</t>
    </r>
    <r>
      <rPr>
        <vertAlign val="superscript"/>
        <sz val="9"/>
        <color rgb="FF000080"/>
        <rFont val="Verdana"/>
        <family val="2"/>
      </rPr>
      <t xml:space="preserve"> 5,a,g</t>
    </r>
  </si>
  <si>
    <r>
      <t>5 year olds dmft</t>
    </r>
    <r>
      <rPr>
        <vertAlign val="superscript"/>
        <sz val="9"/>
        <color rgb="FF000080"/>
        <rFont val="Verdana"/>
        <family val="2"/>
      </rPr>
      <t xml:space="preserve"> 8,j</t>
    </r>
  </si>
  <si>
    <t>Data is collected by Welsh Government via a statistical return on staff of local authority Social Services Departments. Only information on the directly employed staff of social services departments in Wales are included in the return. This indicator is the number of whole time equivalent (WTE) social workers who are employed in the local authority's department of services for children and young people only. This indicator does not include social workers working in the department of services for adults, or any other setting. Local authorities also provide services using the independent sector, whose staff are not included in these figures.
WTE staff numbers are based on contractual hours, rather than those actually worked on the census day. WTE should be calculated on the basis of 39 (contractual) hours per week for care assistants, manual and domestic staff, and 37 hours for other staff. For part-time staff their WTE is calculated by dividing contractual hours by 39 or 37 as appropriate.</t>
  </si>
  <si>
    <t>Contact details</t>
  </si>
  <si>
    <t>Email</t>
  </si>
  <si>
    <t>publichealthwalesobservatory@wales.nhs.uk</t>
  </si>
  <si>
    <t>Address</t>
  </si>
  <si>
    <t>Public Health Wales Observatory
Building 1, PO Box 108, St David's Park
Job's Well Road, Carmarthen, SA31 3WY</t>
  </si>
  <si>
    <t>Website</t>
  </si>
  <si>
    <t>Public Health Wales Observatory</t>
  </si>
  <si>
    <t>\\epobclstr\observatory\Health Intelligence\Information resources\Information products\Maternal&amp;ChildPathfinder\Plentyn Gwent Child\Indicators\20140107_ChildrenLivingInPoverty_2010_MJ_IF_v2b.xlsx</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</si>
</sst>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00_);_(* \(#,##0.00\);_(* &quot;-&quot;??_);_(@_)"/>
    <numFmt numFmtId="167" formatCode="#,##0_ ;\-#,##0\ "/>
  </numFmts>
  <fonts count="68">
    <font>
      <sz val="9"/>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0"/>
      <name val="Verdana"/>
      <family val="2"/>
    </font>
    <font>
      <sz val="9"/>
      <color rgb="FFFF0000"/>
      <name val="Verdana"/>
      <family val="2"/>
    </font>
    <font>
      <b/>
      <sz val="9"/>
      <color theme="1"/>
      <name val="Verdana"/>
      <family val="2"/>
    </font>
    <font>
      <sz val="9"/>
      <color theme="6" tint="-0.499984740745262"/>
      <name val="Verdana"/>
      <family val="2"/>
    </font>
    <font>
      <b/>
      <sz val="14"/>
      <color theme="0"/>
      <name val="Verdana"/>
      <family val="2"/>
    </font>
    <font>
      <b/>
      <sz val="9"/>
      <color rgb="FF000080"/>
      <name val="Verdana"/>
      <family val="2"/>
    </font>
    <font>
      <sz val="9"/>
      <color rgb="FF000080"/>
      <name val="Verdana"/>
      <family val="2"/>
    </font>
    <font>
      <u/>
      <sz val="9"/>
      <color theme="10"/>
      <name val="Verdana"/>
      <family val="2"/>
    </font>
    <font>
      <sz val="9"/>
      <color theme="0" tint="-0.34998626667073579"/>
      <name val="Verdana"/>
      <family val="2"/>
    </font>
    <font>
      <b/>
      <sz val="9"/>
      <color theme="0" tint="-0.34998626667073579"/>
      <name val="Verdana"/>
      <family val="2"/>
    </font>
    <font>
      <sz val="8"/>
      <color theme="0" tint="-0.249977111117893"/>
      <name val="Verdana"/>
      <family val="2"/>
    </font>
    <font>
      <sz val="9"/>
      <color theme="1"/>
      <name val="Verdana"/>
      <family val="2"/>
    </font>
    <font>
      <sz val="9"/>
      <color theme="0"/>
      <name val="Verdana"/>
      <family val="2"/>
    </font>
    <font>
      <b/>
      <sz val="9"/>
      <color rgb="FFFF0000"/>
      <name val="Verdana"/>
      <family val="2"/>
    </font>
    <font>
      <b/>
      <sz val="12"/>
      <color theme="1"/>
      <name val="Verdana"/>
      <family val="2"/>
    </font>
    <font>
      <sz val="9"/>
      <color rgb="FFC00000"/>
      <name val="Verdana"/>
      <family val="2"/>
    </font>
    <font>
      <sz val="8"/>
      <name val="Verdana"/>
      <family val="2"/>
    </font>
    <font>
      <sz val="9"/>
      <name val="Verdana"/>
      <family val="2"/>
    </font>
    <font>
      <sz val="10"/>
      <name val="Arial"/>
      <family val="2"/>
    </font>
    <font>
      <u/>
      <sz val="10"/>
      <color indexed="12"/>
      <name val="Arial"/>
      <family val="2"/>
    </font>
    <font>
      <vertAlign val="superscript"/>
      <sz val="9"/>
      <color rgb="FF000080"/>
      <name val="Verdana"/>
      <family val="2"/>
    </font>
    <font>
      <b/>
      <sz val="9"/>
      <color theme="0" tint="-0.14999847407452621"/>
      <name val="Verdana"/>
      <family val="2"/>
    </font>
    <font>
      <sz val="9"/>
      <color theme="0" tint="-0.14999847407452621"/>
      <name val="Verdana"/>
      <family val="2"/>
    </font>
    <font>
      <sz val="8"/>
      <color theme="1"/>
      <name val="Verdana"/>
      <family val="2"/>
    </font>
    <font>
      <sz val="7"/>
      <color rgb="FFFF0000"/>
      <name val="Verdana"/>
      <family val="2"/>
    </font>
    <font>
      <sz val="7"/>
      <color theme="1" tint="0.499984740745262"/>
      <name val="Verdana"/>
      <family val="2"/>
    </font>
    <font>
      <u/>
      <sz val="11"/>
      <color theme="10"/>
      <name val="Calibri"/>
      <family val="2"/>
    </font>
    <font>
      <sz val="11"/>
      <color rgb="FF000000"/>
      <name val="Calibri"/>
      <family val="2"/>
    </font>
    <font>
      <sz val="9"/>
      <color theme="0" tint="-0.249977111117893"/>
      <name val="Verdana"/>
      <family val="2"/>
    </font>
    <font>
      <sz val="10"/>
      <name val="Arial"/>
      <family val="2"/>
    </font>
    <font>
      <b/>
      <sz val="9"/>
      <color theme="0" tint="-0.249977111117893"/>
      <name val="Verdana"/>
      <family val="2"/>
    </font>
    <font>
      <sz val="11"/>
      <color rgb="FF000000"/>
      <name val="Calibri"/>
      <family val="2"/>
    </font>
    <font>
      <sz val="11"/>
      <color rgb="FF000000"/>
      <name val="Verdana"/>
      <family val="2"/>
    </font>
    <font>
      <sz val="8.25"/>
      <color rgb="FF000000"/>
      <name val="Tahoma"/>
      <family val="2"/>
    </font>
    <font>
      <sz val="9"/>
      <color rgb="FF000000"/>
      <name val="Verdana"/>
      <family val="2"/>
    </font>
    <font>
      <sz val="12"/>
      <color theme="1"/>
      <name val="Verdana"/>
      <family val="2"/>
    </font>
    <font>
      <sz val="11"/>
      <color rgb="FFFFFFFF"/>
      <name val="Verdana"/>
      <family val="2"/>
    </font>
    <font>
      <b/>
      <sz val="7"/>
      <color rgb="FF000000"/>
      <name val="Verdana"/>
      <family val="2"/>
    </font>
    <font>
      <b/>
      <sz val="7"/>
      <color theme="1"/>
      <name val="Verdana"/>
      <family val="2"/>
    </font>
    <font>
      <b/>
      <sz val="9"/>
      <color theme="6" tint="-0.499984740745262"/>
      <name val="Verdana"/>
      <family val="2"/>
    </font>
    <font>
      <b/>
      <sz val="9"/>
      <name val="Verdana"/>
      <family val="2"/>
    </font>
    <font>
      <sz val="11"/>
      <color rgb="FF000000"/>
      <name val="Calibri"/>
      <family val="2"/>
    </font>
    <font>
      <sz val="10"/>
      <color indexed="8"/>
      <name val="Arial"/>
      <family val="2"/>
    </font>
    <font>
      <sz val="12"/>
      <name val="Arial"/>
      <family val="2"/>
    </font>
    <font>
      <b/>
      <sz val="14"/>
      <color theme="0" tint="-0.34998626667073579"/>
      <name val="Verdana"/>
      <family val="2"/>
    </font>
    <font>
      <sz val="11"/>
      <color theme="0" tint="-0.34998626667073579"/>
      <name val="Calibri"/>
      <family val="2"/>
    </font>
    <font>
      <b/>
      <sz val="16"/>
      <color theme="1"/>
      <name val="Verdana"/>
      <family val="2"/>
    </font>
    <font>
      <sz val="6.8"/>
      <color theme="1" tint="0.499984740745262"/>
      <name val="Verdana"/>
      <family val="2"/>
    </font>
    <font>
      <i/>
      <sz val="9"/>
      <color theme="1"/>
      <name val="Verdana"/>
      <family val="2"/>
    </font>
    <font>
      <vertAlign val="superscript"/>
      <sz val="9"/>
      <color theme="1"/>
      <name val="Verdana"/>
      <family val="2"/>
    </font>
    <font>
      <sz val="8"/>
      <color theme="1" tint="0.499984740745262"/>
      <name val="Verdana"/>
      <family val="2"/>
    </font>
    <font>
      <sz val="11"/>
      <color rgb="FF000000"/>
      <name val="Calibri"/>
      <family val="2"/>
    </font>
    <font>
      <sz val="10"/>
      <name val="Arial"/>
      <family val="2"/>
    </font>
    <font>
      <sz val="10"/>
      <color theme="1"/>
      <name val="Verdana"/>
      <family val="2"/>
    </font>
    <font>
      <b/>
      <sz val="10"/>
      <color theme="1"/>
      <name val="Verdana"/>
      <family val="2"/>
    </font>
    <font>
      <sz val="12"/>
      <color rgb="FF000080"/>
      <name val="Verdana"/>
      <family val="2"/>
    </font>
  </fonts>
  <fills count="11">
    <fill>
      <patternFill patternType="none"/>
    </fill>
    <fill>
      <patternFill patternType="gray125"/>
    </fill>
    <fill>
      <patternFill patternType="solid">
        <fgColor rgb="FFEFCEF2"/>
        <bgColor indexed="64"/>
      </patternFill>
    </fill>
    <fill>
      <patternFill patternType="solid">
        <fgColor rgb="FFEAF1DD"/>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D7E4BC"/>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s>
  <borders count="16">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s>
  <cellStyleXfs count="400">
    <xf numFmtId="0" fontId="0" fillId="0" borderId="0"/>
    <xf numFmtId="0" fontId="19" fillId="0" borderId="0" applyNumberFormat="0" applyFill="0" applyBorder="0" applyAlignment="0" applyProtection="0">
      <alignment vertical="top"/>
      <protection locked="0"/>
    </xf>
    <xf numFmtId="43" fontId="23" fillId="0" borderId="0" applyFont="0" applyFill="0" applyBorder="0" applyAlignment="0" applyProtection="0"/>
    <xf numFmtId="0" fontId="23" fillId="0" borderId="0"/>
    <xf numFmtId="0" fontId="23" fillId="0" borderId="0"/>
    <xf numFmtId="0" fontId="30" fillId="0" borderId="0"/>
    <xf numFmtId="0" fontId="31" fillId="0" borderId="0" applyNumberFormat="0" applyFill="0" applyBorder="0" applyAlignment="0" applyProtection="0">
      <alignment vertical="top"/>
      <protection locked="0"/>
    </xf>
    <xf numFmtId="0" fontId="23" fillId="0" borderId="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11" fillId="0" borderId="0"/>
    <xf numFmtId="0" fontId="39" fillId="0" borderId="0"/>
    <xf numFmtId="0" fontId="11" fillId="0" borderId="0"/>
    <xf numFmtId="0" fontId="30" fillId="0" borderId="0"/>
    <xf numFmtId="0" fontId="1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39" fillId="0" borderId="0"/>
    <xf numFmtId="0" fontId="11" fillId="0" borderId="0"/>
    <xf numFmtId="0" fontId="11" fillId="0" borderId="0"/>
    <xf numFmtId="0" fontId="39" fillId="0" borderId="0"/>
    <xf numFmtId="0" fontId="30" fillId="0" borderId="0"/>
    <xf numFmtId="9" fontId="30" fillId="0" borderId="0" applyFont="0" applyFill="0" applyBorder="0" applyAlignment="0" applyProtection="0"/>
    <xf numFmtId="166" fontId="30" fillId="0" borderId="0" applyFont="0" applyFill="0" applyBorder="0" applyAlignment="0" applyProtection="0"/>
    <xf numFmtId="0" fontId="41" fillId="0" borderId="0"/>
    <xf numFmtId="0" fontId="43" fillId="0" borderId="0"/>
    <xf numFmtId="0" fontId="39" fillId="0" borderId="0"/>
    <xf numFmtId="9" fontId="43" fillId="0" borderId="0" applyFont="0" applyFill="0" applyBorder="0" applyAlignment="0" applyProtection="0"/>
    <xf numFmtId="0" fontId="38" fillId="0" borderId="0" applyNumberFormat="0" applyFill="0" applyBorder="0" applyAlignment="0" applyProtection="0">
      <alignment vertical="top"/>
      <protection locked="0"/>
    </xf>
    <xf numFmtId="0" fontId="10" fillId="0" borderId="0"/>
    <xf numFmtId="0" fontId="30" fillId="0" borderId="0"/>
    <xf numFmtId="0" fontId="23" fillId="0" borderId="0"/>
    <xf numFmtId="0" fontId="31" fillId="0" borderId="0" applyNumberFormat="0" applyFill="0" applyBorder="0" applyAlignment="0" applyProtection="0">
      <alignment vertical="top"/>
      <protection locked="0"/>
    </xf>
    <xf numFmtId="0" fontId="9" fillId="0" borderId="0"/>
    <xf numFmtId="0" fontId="9" fillId="0" borderId="0"/>
    <xf numFmtId="0" fontId="9" fillId="0" borderId="0"/>
    <xf numFmtId="0" fontId="30" fillId="0" borderId="0"/>
    <xf numFmtId="0" fontId="39" fillId="0" borderId="0"/>
    <xf numFmtId="0" fontId="9" fillId="0" borderId="0"/>
    <xf numFmtId="0" fontId="9" fillId="0" borderId="0"/>
    <xf numFmtId="0" fontId="39" fillId="0" borderId="0"/>
    <xf numFmtId="0" fontId="30" fillId="0" borderId="0"/>
    <xf numFmtId="43"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0" borderId="0"/>
    <xf numFmtId="0" fontId="23"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53" fillId="0" borderId="0"/>
    <xf numFmtId="0" fontId="8" fillId="0" borderId="0"/>
    <xf numFmtId="0" fontId="30" fillId="0" borderId="0"/>
    <xf numFmtId="0" fontId="55" fillId="0" borderId="0"/>
    <xf numFmtId="0" fontId="54" fillId="0" borderId="0">
      <alignment vertical="top"/>
    </xf>
    <xf numFmtId="0" fontId="8" fillId="0" borderId="0"/>
    <xf numFmtId="0" fontId="8" fillId="0" borderId="0"/>
    <xf numFmtId="0" fontId="8" fillId="0" borderId="0"/>
    <xf numFmtId="0" fontId="8" fillId="0" borderId="0"/>
    <xf numFmtId="0" fontId="8" fillId="0" borderId="0"/>
    <xf numFmtId="9" fontId="39"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19" fillId="0" borderId="0" applyNumberFormat="0" applyFill="0" applyBorder="0" applyAlignment="0" applyProtection="0">
      <alignment vertical="top"/>
      <protection locked="0"/>
    </xf>
    <xf numFmtId="0" fontId="30" fillId="0" borderId="0"/>
    <xf numFmtId="0" fontId="23" fillId="0" borderId="0"/>
    <xf numFmtId="0" fontId="6" fillId="0" borderId="0"/>
    <xf numFmtId="0" fontId="6" fillId="0" borderId="0"/>
    <xf numFmtId="0" fontId="6" fillId="0" borderId="0"/>
    <xf numFmtId="0" fontId="6" fillId="0" borderId="0"/>
    <xf numFmtId="0" fontId="6" fillId="0" borderId="0"/>
    <xf numFmtId="0" fontId="30" fillId="0" borderId="0"/>
    <xf numFmtId="0" fontId="39" fillId="0" borderId="0"/>
    <xf numFmtId="0" fontId="5" fillId="0" borderId="0"/>
    <xf numFmtId="0" fontId="23" fillId="0" borderId="0"/>
    <xf numFmtId="43" fontId="2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3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 fillId="0" borderId="0"/>
    <xf numFmtId="0" fontId="3" fillId="0" borderId="0"/>
    <xf numFmtId="166" fontId="30" fillId="0" borderId="0" applyFont="0" applyFill="0" applyBorder="0" applyAlignment="0" applyProtection="0"/>
    <xf numFmtId="0" fontId="19" fillId="0" borderId="0" applyNumberFormat="0" applyFill="0" applyBorder="0" applyAlignment="0" applyProtection="0">
      <alignment vertical="top"/>
      <protection locked="0"/>
    </xf>
    <xf numFmtId="0" fontId="63" fillId="0" borderId="0"/>
    <xf numFmtId="0" fontId="3" fillId="0" borderId="0"/>
    <xf numFmtId="0" fontId="63"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293">
    <xf numFmtId="0" fontId="0" fillId="0" borderId="0" xfId="0"/>
    <xf numFmtId="0" fontId="0" fillId="0" borderId="0" xfId="0" applyAlignment="1">
      <alignment horizontal="center"/>
    </xf>
    <xf numFmtId="0" fontId="14" fillId="0" borderId="0" xfId="0" applyFont="1"/>
    <xf numFmtId="0" fontId="14" fillId="0" borderId="0" xfId="0" applyFont="1" applyAlignment="1">
      <alignment horizontal="center" wrapText="1"/>
    </xf>
    <xf numFmtId="0" fontId="0" fillId="0" borderId="0" xfId="0" applyAlignment="1">
      <alignment horizontal="left" vertical="center"/>
    </xf>
    <xf numFmtId="0" fontId="0" fillId="0" borderId="0" xfId="0" applyFill="1" applyBorder="1" applyAlignment="1">
      <alignment horizontal="left" vertical="center"/>
    </xf>
    <xf numFmtId="0" fontId="14" fillId="0" borderId="0" xfId="0" applyFont="1" applyAlignment="1">
      <alignment horizontal="center"/>
    </xf>
    <xf numFmtId="0" fontId="0" fillId="4" borderId="0" xfId="0" applyFill="1"/>
    <xf numFmtId="0" fontId="15" fillId="4" borderId="0" xfId="0" applyFont="1" applyFill="1" applyAlignment="1">
      <alignment vertical="center"/>
    </xf>
    <xf numFmtId="0" fontId="12" fillId="5" borderId="0" xfId="0" applyFont="1" applyFill="1" applyAlignment="1">
      <alignment horizontal="center" vertical="center"/>
    </xf>
    <xf numFmtId="0" fontId="16" fillId="5" borderId="0" xfId="0" applyFont="1" applyFill="1"/>
    <xf numFmtId="0" fontId="14" fillId="0" borderId="0" xfId="0" quotePrefix="1" applyFont="1"/>
    <xf numFmtId="0" fontId="0" fillId="5" borderId="0" xfId="0" applyFill="1"/>
    <xf numFmtId="0" fontId="14" fillId="6" borderId="0" xfId="0" quotePrefix="1" applyFont="1" applyFill="1"/>
    <xf numFmtId="0" fontId="0" fillId="6" borderId="0" xfId="0" applyFill="1" applyBorder="1" applyAlignment="1">
      <alignment horizontal="left" vertical="center"/>
    </xf>
    <xf numFmtId="0" fontId="0" fillId="6" borderId="0" xfId="0" applyFill="1" applyAlignment="1">
      <alignment horizontal="center"/>
    </xf>
    <xf numFmtId="49" fontId="14" fillId="0" borderId="0" xfId="0" applyNumberFormat="1" applyFont="1" applyAlignment="1">
      <alignment horizontal="center"/>
    </xf>
    <xf numFmtId="0" fontId="13" fillId="7" borderId="12" xfId="0" applyFont="1" applyFill="1" applyBorder="1" applyAlignment="1">
      <alignment vertical="center"/>
    </xf>
    <xf numFmtId="164" fontId="0" fillId="0" borderId="0" xfId="0" applyNumberFormat="1" applyAlignment="1">
      <alignment horizontal="center"/>
    </xf>
    <xf numFmtId="0" fontId="19" fillId="0" borderId="0" xfId="1" applyAlignment="1" applyProtection="1">
      <alignment horizontal="left"/>
    </xf>
    <xf numFmtId="0" fontId="13" fillId="0" borderId="0" xfId="0" applyFont="1" applyAlignment="1">
      <alignment horizontal="left"/>
    </xf>
    <xf numFmtId="0" fontId="13" fillId="8" borderId="0" xfId="0" applyFont="1" applyFill="1" applyAlignment="1">
      <alignment horizontal="left" vertical="center"/>
    </xf>
    <xf numFmtId="0" fontId="0" fillId="8" borderId="0" xfId="0" applyFill="1" applyAlignment="1">
      <alignment vertical="center"/>
    </xf>
    <xf numFmtId="164" fontId="0" fillId="0" borderId="0" xfId="0" applyNumberFormat="1"/>
    <xf numFmtId="0" fontId="20" fillId="5" borderId="0" xfId="0" applyFont="1" applyFill="1"/>
    <xf numFmtId="0" fontId="21" fillId="5" borderId="0" xfId="0" applyFont="1" applyFill="1" applyAlignment="1">
      <alignment horizontal="center" vertical="center"/>
    </xf>
    <xf numFmtId="164" fontId="0" fillId="6" borderId="0" xfId="0" applyNumberFormat="1" applyFill="1" applyAlignment="1">
      <alignment horizontal="center"/>
    </xf>
    <xf numFmtId="0" fontId="22" fillId="3" borderId="5" xfId="0" applyFont="1" applyFill="1" applyBorder="1" applyAlignment="1">
      <alignment horizontal="center" vertical="center"/>
    </xf>
    <xf numFmtId="49" fontId="0" fillId="0" borderId="0" xfId="0" applyNumberFormat="1" applyAlignment="1">
      <alignment horizontal="center"/>
    </xf>
    <xf numFmtId="164" fontId="0" fillId="3" borderId="3" xfId="0" applyNumberFormat="1" applyFill="1" applyBorder="1" applyAlignment="1">
      <alignment horizontal="center" vertical="center"/>
    </xf>
    <xf numFmtId="164"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24" fillId="0" borderId="0" xfId="0" applyFont="1"/>
    <xf numFmtId="0" fontId="0" fillId="0" borderId="0" xfId="0" applyBorder="1"/>
    <xf numFmtId="0" fontId="0" fillId="0" borderId="0" xfId="0" applyFill="1" applyBorder="1"/>
    <xf numFmtId="0" fontId="14" fillId="0" borderId="0" xfId="0" applyFont="1" applyFill="1" applyBorder="1" applyAlignment="1">
      <alignment vertical="center"/>
    </xf>
    <xf numFmtId="0" fontId="19" fillId="0" borderId="0" xfId="1" applyAlignment="1" applyProtection="1">
      <alignment horizontal="center"/>
    </xf>
    <xf numFmtId="3" fontId="0" fillId="0" borderId="0" xfId="0" applyNumberFormat="1"/>
    <xf numFmtId="0" fontId="23" fillId="0" borderId="0" xfId="3"/>
    <xf numFmtId="3" fontId="23" fillId="0" borderId="0" xfId="3" applyNumberFormat="1"/>
    <xf numFmtId="164" fontId="23" fillId="0" borderId="0" xfId="3" applyNumberFormat="1"/>
    <xf numFmtId="0" fontId="23" fillId="0" borderId="0" xfId="3" applyAlignment="1">
      <alignment horizontal="center"/>
    </xf>
    <xf numFmtId="0" fontId="23" fillId="0" borderId="0" xfId="4"/>
    <xf numFmtId="3" fontId="23" fillId="0" borderId="0" xfId="4" applyNumberFormat="1"/>
    <xf numFmtId="165" fontId="23" fillId="0" borderId="0" xfId="4" applyNumberFormat="1"/>
    <xf numFmtId="0" fontId="23" fillId="0" borderId="0" xfId="4" applyAlignment="1">
      <alignment horizontal="center"/>
    </xf>
    <xf numFmtId="164" fontId="23" fillId="0" borderId="0" xfId="4" applyNumberFormat="1" applyAlignment="1">
      <alignment horizontal="center"/>
    </xf>
    <xf numFmtId="3" fontId="0" fillId="0" borderId="0" xfId="2" applyNumberFormat="1" applyFont="1" applyFill="1" applyBorder="1" applyAlignment="1">
      <alignment horizontal="right" vertical="center" indent="1"/>
    </xf>
    <xf numFmtId="0" fontId="0" fillId="0" borderId="0" xfId="0" applyFill="1" applyBorder="1" applyAlignment="1">
      <alignment horizontal="center" vertical="center"/>
    </xf>
    <xf numFmtId="0" fontId="27" fillId="0" borderId="0" xfId="0" applyFont="1" applyFill="1" applyBorder="1" applyAlignment="1">
      <alignment horizontal="left" vertical="center"/>
    </xf>
    <xf numFmtId="0" fontId="28" fillId="0" borderId="0" xfId="0" applyFont="1" applyFill="1" applyBorder="1" applyAlignment="1">
      <alignment horizontal="left" vertical="center"/>
    </xf>
    <xf numFmtId="1" fontId="0" fillId="0" borderId="0" xfId="0" applyNumberFormat="1" applyAlignment="1">
      <alignment horizontal="center"/>
    </xf>
    <xf numFmtId="0" fontId="29" fillId="0" borderId="0" xfId="0" applyFont="1" applyFill="1" applyBorder="1" applyAlignment="1">
      <alignment horizontal="left" vertical="center"/>
    </xf>
    <xf numFmtId="0" fontId="13" fillId="0" borderId="0" xfId="0" applyFont="1"/>
    <xf numFmtId="0" fontId="25" fillId="0" borderId="0" xfId="0" applyFont="1"/>
    <xf numFmtId="0" fontId="18" fillId="0" borderId="0" xfId="0" applyFont="1"/>
    <xf numFmtId="0" fontId="0" fillId="0" borderId="0" xfId="0" applyFill="1" applyAlignment="1">
      <alignment horizontal="center"/>
    </xf>
    <xf numFmtId="0" fontId="0" fillId="8" borderId="0" xfId="0" applyFill="1"/>
    <xf numFmtId="0" fontId="33" fillId="0" borderId="0" xfId="0" applyFont="1"/>
    <xf numFmtId="0" fontId="34" fillId="0" borderId="0" xfId="0" applyFont="1"/>
    <xf numFmtId="0" fontId="34" fillId="0" borderId="0" xfId="0" applyFont="1" applyAlignment="1">
      <alignment horizontal="center"/>
    </xf>
    <xf numFmtId="0" fontId="35" fillId="0" borderId="0" xfId="0" applyFont="1"/>
    <xf numFmtId="0" fontId="36" fillId="3" borderId="7" xfId="0" applyFont="1" applyFill="1" applyBorder="1" applyAlignment="1">
      <alignment horizontal="left" vertical="center"/>
    </xf>
    <xf numFmtId="0" fontId="14" fillId="0" borderId="0" xfId="3" applyFont="1"/>
    <xf numFmtId="0" fontId="14" fillId="0" borderId="0" xfId="3" applyFont="1" applyAlignment="1">
      <alignment horizontal="center"/>
    </xf>
    <xf numFmtId="0" fontId="19" fillId="0" borderId="0" xfId="1" applyFill="1" applyAlignment="1" applyProtection="1">
      <alignment horizontal="left"/>
    </xf>
    <xf numFmtId="1" fontId="0" fillId="3" borderId="1" xfId="0" applyNumberFormat="1" applyFill="1" applyBorder="1" applyAlignment="1">
      <alignment horizontal="center" vertical="center"/>
    </xf>
    <xf numFmtId="0" fontId="37" fillId="3" borderId="7" xfId="0" applyFont="1" applyFill="1" applyBorder="1" applyAlignment="1">
      <alignment horizontal="left" vertical="top"/>
    </xf>
    <xf numFmtId="0" fontId="24" fillId="0" borderId="0" xfId="0" applyFont="1" applyAlignment="1">
      <alignment horizontal="center"/>
    </xf>
    <xf numFmtId="0" fontId="24" fillId="0" borderId="0" xfId="0" applyFont="1" applyAlignment="1">
      <alignment horizontal="center" vertical="center"/>
    </xf>
    <xf numFmtId="0" fontId="24" fillId="0" borderId="0" xfId="0" applyFont="1" applyAlignment="1">
      <alignment horizontal="left" vertical="center"/>
    </xf>
    <xf numFmtId="0" fontId="26" fillId="0" borderId="0" xfId="0" applyFont="1" applyAlignment="1">
      <alignment horizontal="left" vertical="center" wrapText="1"/>
    </xf>
    <xf numFmtId="0" fontId="23" fillId="0" borderId="0" xfId="7" applyAlignment="1">
      <alignment horizontal="center"/>
    </xf>
    <xf numFmtId="0" fontId="16" fillId="5" borderId="0" xfId="3" applyFont="1" applyFill="1"/>
    <xf numFmtId="164" fontId="23" fillId="0" borderId="0" xfId="3" applyNumberFormat="1" applyAlignment="1">
      <alignment horizontal="right"/>
    </xf>
    <xf numFmtId="0" fontId="23" fillId="0" borderId="0" xfId="4" applyFont="1"/>
    <xf numFmtId="2" fontId="0" fillId="0" borderId="0" xfId="0" applyNumberFormat="1" applyFill="1" applyAlignment="1">
      <alignment horizontal="center"/>
    </xf>
    <xf numFmtId="0" fontId="16" fillId="5" borderId="0" xfId="7" applyFont="1" applyFill="1"/>
    <xf numFmtId="0" fontId="23" fillId="0" borderId="0" xfId="7"/>
    <xf numFmtId="0" fontId="39" fillId="0" borderId="0" xfId="7" applyFont="1"/>
    <xf numFmtId="0" fontId="40" fillId="0" borderId="0" xfId="7" applyFont="1"/>
    <xf numFmtId="0" fontId="16" fillId="0" borderId="0" xfId="7" applyFont="1" applyFill="1"/>
    <xf numFmtId="0" fontId="0" fillId="0" borderId="0" xfId="0" applyFill="1"/>
    <xf numFmtId="0" fontId="29" fillId="0" borderId="4" xfId="0" applyFont="1" applyFill="1" applyBorder="1" applyAlignment="1">
      <alignment horizontal="left" vertical="center" wrapText="1"/>
    </xf>
    <xf numFmtId="0" fontId="42" fillId="0" borderId="0" xfId="0" applyFont="1" applyAlignment="1">
      <alignment horizontal="center" wrapText="1"/>
    </xf>
    <xf numFmtId="164" fontId="40" fillId="0" borderId="0" xfId="0" applyNumberFormat="1" applyFont="1" applyAlignment="1">
      <alignment horizontal="center"/>
    </xf>
    <xf numFmtId="0" fontId="40" fillId="0" borderId="0" xfId="0" applyFont="1"/>
    <xf numFmtId="0" fontId="0" fillId="0" borderId="0" xfId="0" applyFill="1" applyAlignment="1">
      <alignment vertical="center"/>
    </xf>
    <xf numFmtId="0" fontId="26" fillId="0" borderId="0" xfId="0" applyFont="1" applyAlignment="1">
      <alignment horizontal="left" vertical="center" wrapText="1"/>
    </xf>
    <xf numFmtId="0" fontId="44" fillId="0" borderId="0" xfId="250" applyFont="1" applyBorder="1"/>
    <xf numFmtId="0" fontId="16" fillId="0" borderId="0" xfId="7" applyFont="1" applyFill="1" applyBorder="1" applyAlignment="1">
      <alignment horizontal="center"/>
    </xf>
    <xf numFmtId="0" fontId="44" fillId="0" borderId="0" xfId="250" applyFont="1" applyFill="1" applyBorder="1"/>
    <xf numFmtId="0" fontId="23" fillId="2" borderId="0" xfId="7" applyFill="1" applyBorder="1" applyAlignment="1">
      <alignment horizontal="center"/>
    </xf>
    <xf numFmtId="0" fontId="14" fillId="0" borderId="0" xfId="7" applyFont="1" applyBorder="1" applyAlignment="1">
      <alignment horizontal="center"/>
    </xf>
    <xf numFmtId="49" fontId="45" fillId="0" borderId="0" xfId="251" applyNumberFormat="1" applyFont="1" applyFill="1" applyBorder="1" applyAlignment="1">
      <alignment horizontal="left" vertical="center" wrapText="1"/>
    </xf>
    <xf numFmtId="3" fontId="13" fillId="0" borderId="0" xfId="0" applyNumberFormat="1" applyFont="1"/>
    <xf numFmtId="1" fontId="13" fillId="0" borderId="0" xfId="0" applyNumberFormat="1" applyFont="1"/>
    <xf numFmtId="0" fontId="0" fillId="0" borderId="0" xfId="0" applyAlignment="1">
      <alignment horizontal="left"/>
    </xf>
    <xf numFmtId="0" fontId="0" fillId="0" borderId="0" xfId="0"/>
    <xf numFmtId="0" fontId="14" fillId="0" borderId="0" xfId="0" applyFont="1" applyAlignment="1">
      <alignment horizontal="center"/>
    </xf>
    <xf numFmtId="164" fontId="0" fillId="0" borderId="0" xfId="0" applyNumberFormat="1" applyAlignment="1">
      <alignment horizontal="center"/>
    </xf>
    <xf numFmtId="164" fontId="0" fillId="0" borderId="0" xfId="0" applyNumberFormat="1" applyFill="1" applyBorder="1" applyAlignment="1">
      <alignment horizontal="center" vertical="center"/>
    </xf>
    <xf numFmtId="0" fontId="19" fillId="0" borderId="0" xfId="1" applyBorder="1" applyAlignment="1" applyProtection="1"/>
    <xf numFmtId="0" fontId="0" fillId="6" borderId="0" xfId="0" applyFill="1" applyBorder="1" applyAlignment="1">
      <alignment horizontal="center" vertical="center"/>
    </xf>
    <xf numFmtId="0" fontId="47" fillId="0" borderId="0" xfId="0" applyFont="1"/>
    <xf numFmtId="0" fontId="23" fillId="0" borderId="0" xfId="274" applyAlignment="1">
      <alignment horizontal="center"/>
    </xf>
    <xf numFmtId="0" fontId="23" fillId="0" borderId="0" xfId="274"/>
    <xf numFmtId="0" fontId="51" fillId="0" borderId="0" xfId="274" applyFont="1" applyFill="1"/>
    <xf numFmtId="0" fontId="23" fillId="0" borderId="0" xfId="274" applyFill="1"/>
    <xf numFmtId="0" fontId="40" fillId="0" borderId="0" xfId="274" applyFont="1" applyFill="1"/>
    <xf numFmtId="3" fontId="0" fillId="6" borderId="0" xfId="0" applyNumberFormat="1" applyFill="1" applyBorder="1" applyAlignment="1">
      <alignment horizontal="center" vertical="center"/>
    </xf>
    <xf numFmtId="0" fontId="14" fillId="0" borderId="0" xfId="0" applyFont="1" applyAlignment="1">
      <alignment horizontal="left" vertical="center"/>
    </xf>
    <xf numFmtId="0" fontId="13" fillId="8" borderId="0" xfId="0" applyFont="1" applyFill="1"/>
    <xf numFmtId="0" fontId="40" fillId="0" borderId="0" xfId="0" applyFont="1" applyFill="1" applyAlignment="1">
      <alignment vertical="center"/>
    </xf>
    <xf numFmtId="0" fontId="29" fillId="0" borderId="0" xfId="0" applyFont="1" applyFill="1" applyBorder="1" applyAlignment="1">
      <alignment horizontal="center" vertical="center"/>
    </xf>
    <xf numFmtId="0" fontId="14" fillId="0" borderId="0" xfId="0" quotePrefix="1" applyFont="1" applyFill="1"/>
    <xf numFmtId="164" fontId="0" fillId="0" borderId="0" xfId="0" applyNumberFormat="1" applyFill="1" applyAlignment="1">
      <alignment horizontal="center"/>
    </xf>
    <xf numFmtId="0" fontId="29" fillId="0" borderId="0" xfId="0" applyFont="1" applyAlignment="1">
      <alignment horizontal="center"/>
    </xf>
    <xf numFmtId="0" fontId="29" fillId="0" borderId="0" xfId="0" applyFont="1"/>
    <xf numFmtId="0" fontId="52" fillId="0" borderId="0" xfId="0" applyFont="1" applyAlignment="1">
      <alignment horizontal="center" wrapText="1"/>
    </xf>
    <xf numFmtId="0" fontId="29" fillId="0" borderId="0" xfId="0" applyFont="1" applyAlignment="1">
      <alignment vertical="center"/>
    </xf>
    <xf numFmtId="0" fontId="29" fillId="0" borderId="0" xfId="0" applyFont="1" applyAlignment="1">
      <alignment horizontal="left" vertical="center"/>
    </xf>
    <xf numFmtId="0" fontId="29" fillId="0" borderId="0" xfId="0" applyFont="1" applyAlignment="1">
      <alignment horizontal="center" vertical="center"/>
    </xf>
    <xf numFmtId="0" fontId="52" fillId="0" borderId="0" xfId="0" applyFont="1" applyAlignment="1">
      <alignment horizontal="left" vertical="center"/>
    </xf>
    <xf numFmtId="2" fontId="0" fillId="0" borderId="0" xfId="0" applyNumberFormat="1" applyAlignment="1">
      <alignment horizontal="center"/>
    </xf>
    <xf numFmtId="0" fontId="0" fillId="0" borderId="0" xfId="0"/>
    <xf numFmtId="0" fontId="23" fillId="0" borderId="0" xfId="7" applyAlignment="1">
      <alignment horizontal="center"/>
    </xf>
    <xf numFmtId="0" fontId="23" fillId="0" borderId="0" xfId="7"/>
    <xf numFmtId="0" fontId="14" fillId="0" borderId="0" xfId="7" applyFont="1"/>
    <xf numFmtId="0" fontId="14" fillId="0" borderId="0" xfId="7" applyFont="1" applyAlignment="1">
      <alignment horizontal="center"/>
    </xf>
    <xf numFmtId="0" fontId="23" fillId="0" borderId="0" xfId="7" applyFill="1" applyBorder="1" applyAlignment="1">
      <alignment horizontal="left" vertical="center"/>
    </xf>
    <xf numFmtId="164" fontId="23" fillId="0" borderId="0" xfId="7" applyNumberFormat="1" applyAlignment="1">
      <alignment horizontal="center"/>
    </xf>
    <xf numFmtId="0" fontId="40" fillId="0" borderId="0" xfId="7" applyFont="1"/>
    <xf numFmtId="0" fontId="23" fillId="8" borderId="0" xfId="7" applyFill="1"/>
    <xf numFmtId="0" fontId="23" fillId="8" borderId="0" xfId="7" applyFill="1" applyAlignment="1">
      <alignment horizontal="center"/>
    </xf>
    <xf numFmtId="0" fontId="0" fillId="8" borderId="0" xfId="7" applyFont="1" applyFill="1"/>
    <xf numFmtId="1" fontId="23" fillId="8" borderId="0" xfId="7" applyNumberFormat="1" applyFill="1" applyAlignment="1">
      <alignment horizontal="center"/>
    </xf>
    <xf numFmtId="0" fontId="19" fillId="0" borderId="0" xfId="1" applyAlignment="1" applyProtection="1">
      <alignment horizontal="left"/>
    </xf>
    <xf numFmtId="0" fontId="19" fillId="0" borderId="0" xfId="1" applyAlignment="1" applyProtection="1"/>
    <xf numFmtId="0" fontId="0" fillId="0" borderId="0" xfId="0"/>
    <xf numFmtId="164" fontId="0" fillId="0" borderId="0" xfId="0" applyNumberFormat="1" applyAlignment="1">
      <alignment horizontal="center"/>
    </xf>
    <xf numFmtId="0" fontId="44" fillId="0" borderId="0" xfId="0" applyFont="1" applyBorder="1"/>
    <xf numFmtId="0" fontId="46" fillId="0" borderId="0" xfId="0" applyFont="1" applyBorder="1" applyAlignment="1"/>
    <xf numFmtId="164" fontId="46" fillId="0" borderId="0" xfId="0" applyNumberFormat="1" applyFont="1" applyBorder="1"/>
    <xf numFmtId="0" fontId="46" fillId="0" borderId="0" xfId="0" applyFont="1" applyBorder="1"/>
    <xf numFmtId="164" fontId="29" fillId="0" borderId="0" xfId="0" applyNumberFormat="1" applyFont="1" applyFill="1" applyBorder="1" applyAlignment="1">
      <alignment horizontal="center" vertical="center"/>
    </xf>
    <xf numFmtId="2" fontId="23" fillId="0" borderId="0" xfId="7" applyNumberFormat="1" applyAlignment="1">
      <alignment horizontal="center"/>
    </xf>
    <xf numFmtId="164" fontId="29" fillId="0" borderId="0" xfId="7" applyNumberFormat="1" applyFont="1" applyAlignment="1">
      <alignment horizontal="center"/>
    </xf>
    <xf numFmtId="0" fontId="20" fillId="0" borderId="0" xfId="7" applyFont="1"/>
    <xf numFmtId="0" fontId="20" fillId="9" borderId="0" xfId="7" applyFont="1" applyFill="1"/>
    <xf numFmtId="0" fontId="21" fillId="0" borderId="0" xfId="7" applyFont="1"/>
    <xf numFmtId="0" fontId="21" fillId="0" borderId="0" xfId="7" applyFont="1" applyAlignment="1">
      <alignment horizontal="center"/>
    </xf>
    <xf numFmtId="2" fontId="20" fillId="0" borderId="0" xfId="7" applyNumberFormat="1" applyFont="1" applyAlignment="1">
      <alignment horizontal="center"/>
    </xf>
    <xf numFmtId="164" fontId="20" fillId="0" borderId="0" xfId="7" applyNumberFormat="1" applyFont="1" applyAlignment="1">
      <alignment horizontal="center"/>
    </xf>
    <xf numFmtId="0" fontId="57" fillId="0" borderId="0" xfId="7" applyFont="1"/>
    <xf numFmtId="0" fontId="0" fillId="0" borderId="0" xfId="7" applyFont="1"/>
    <xf numFmtId="2" fontId="13" fillId="0" borderId="0" xfId="0" applyNumberFormat="1" applyFont="1"/>
    <xf numFmtId="164" fontId="13" fillId="0" borderId="0" xfId="0" applyNumberFormat="1" applyFont="1"/>
    <xf numFmtId="165" fontId="0" fillId="3" borderId="1" xfId="2" applyNumberFormat="1" applyFont="1" applyFill="1" applyBorder="1" applyAlignment="1">
      <alignment horizontal="center" vertical="center"/>
    </xf>
    <xf numFmtId="164" fontId="13" fillId="0" borderId="0" xfId="0" applyNumberFormat="1" applyFont="1" applyAlignment="1">
      <alignment horizontal="center"/>
    </xf>
    <xf numFmtId="164" fontId="0" fillId="6" borderId="0" xfId="0" applyNumberFormat="1" applyFill="1" applyBorder="1" applyAlignment="1">
      <alignment horizontal="center" vertical="center"/>
    </xf>
    <xf numFmtId="0" fontId="0" fillId="0" borderId="0" xfId="7" applyFont="1" applyAlignment="1">
      <alignment horizontal="center"/>
    </xf>
    <xf numFmtId="0" fontId="18" fillId="0" borderId="0" xfId="0" applyFont="1" applyFill="1"/>
    <xf numFmtId="3" fontId="13" fillId="0" borderId="0" xfId="0" applyNumberFormat="1" applyFont="1" applyFill="1"/>
    <xf numFmtId="164" fontId="40" fillId="0" borderId="0" xfId="0" applyNumberFormat="1" applyFont="1" applyFill="1" applyAlignment="1">
      <alignment horizontal="center"/>
    </xf>
    <xf numFmtId="165" fontId="0" fillId="3" borderId="1" xfId="0" applyNumberFormat="1" applyFill="1" applyBorder="1" applyAlignment="1">
      <alignment horizontal="center" vertical="center"/>
    </xf>
    <xf numFmtId="164" fontId="46" fillId="0" borderId="0" xfId="292" applyNumberFormat="1" applyFont="1" applyBorder="1"/>
    <xf numFmtId="0" fontId="7" fillId="0" borderId="0" xfId="293"/>
    <xf numFmtId="0" fontId="23" fillId="0" borderId="0" xfId="274" applyAlignment="1">
      <alignment horizontal="center"/>
    </xf>
    <xf numFmtId="0" fontId="23" fillId="0" borderId="0" xfId="274"/>
    <xf numFmtId="0" fontId="14" fillId="0" borderId="0" xfId="274" applyFont="1"/>
    <xf numFmtId="0" fontId="14" fillId="0" borderId="0" xfId="274" applyFont="1" applyAlignment="1">
      <alignment horizontal="center"/>
    </xf>
    <xf numFmtId="3" fontId="23" fillId="0" borderId="0" xfId="274" applyNumberFormat="1"/>
    <xf numFmtId="0" fontId="23" fillId="0" borderId="0" xfId="274" applyFont="1" applyAlignment="1">
      <alignment horizontal="center"/>
    </xf>
    <xf numFmtId="1" fontId="23" fillId="0" borderId="0" xfId="274" applyNumberFormat="1"/>
    <xf numFmtId="1" fontId="0" fillId="6" borderId="0" xfId="0" applyNumberFormat="1" applyFill="1" applyBorder="1" applyAlignment="1">
      <alignment horizontal="center" vertical="center"/>
    </xf>
    <xf numFmtId="164" fontId="0" fillId="3" borderId="2" xfId="0" applyNumberFormat="1" applyFill="1" applyBorder="1" applyAlignment="1">
      <alignment horizontal="center" vertical="center"/>
    </xf>
    <xf numFmtId="0" fontId="59" fillId="3" borderId="7" xfId="0" applyFont="1" applyFill="1" applyBorder="1" applyAlignment="1">
      <alignment horizontal="left" vertical="top"/>
    </xf>
    <xf numFmtId="0" fontId="23" fillId="0" borderId="0" xfId="7"/>
    <xf numFmtId="0" fontId="14" fillId="0" borderId="0" xfId="7" applyFont="1"/>
    <xf numFmtId="0" fontId="14" fillId="0" borderId="0" xfId="7" applyFont="1" applyAlignment="1">
      <alignment horizontal="center"/>
    </xf>
    <xf numFmtId="0" fontId="23" fillId="0" borderId="0" xfId="7" applyFill="1" applyBorder="1" applyAlignment="1">
      <alignment horizontal="left" vertical="center"/>
    </xf>
    <xf numFmtId="164" fontId="23" fillId="0" borderId="0" xfId="7" applyNumberFormat="1" applyAlignment="1">
      <alignment horizontal="center"/>
    </xf>
    <xf numFmtId="0" fontId="39" fillId="0" borderId="0" xfId="7" applyFont="1"/>
    <xf numFmtId="164" fontId="23" fillId="0" borderId="0" xfId="292" applyNumberFormat="1" applyFont="1" applyFill="1" applyAlignment="1">
      <alignment horizontal="center"/>
    </xf>
    <xf numFmtId="2" fontId="23" fillId="0" borderId="0" xfId="7" applyNumberFormat="1" applyAlignment="1">
      <alignment horizontal="center"/>
    </xf>
    <xf numFmtId="164" fontId="23" fillId="8" borderId="0" xfId="292" applyNumberFormat="1" applyFont="1" applyFill="1" applyAlignment="1">
      <alignment horizontal="center"/>
    </xf>
    <xf numFmtId="0" fontId="17" fillId="7" borderId="9" xfId="0" applyFont="1" applyFill="1" applyBorder="1" applyAlignment="1">
      <alignment horizontal="center" vertical="center"/>
    </xf>
    <xf numFmtId="164" fontId="13" fillId="3" borderId="3" xfId="0" applyNumberFormat="1" applyFont="1" applyFill="1" applyBorder="1" applyAlignment="1">
      <alignment horizontal="center" vertical="center"/>
    </xf>
    <xf numFmtId="1" fontId="29" fillId="9" borderId="1" xfId="0" applyNumberFormat="1" applyFont="1" applyFill="1" applyBorder="1" applyAlignment="1">
      <alignment horizontal="center" vertical="center"/>
    </xf>
    <xf numFmtId="1" fontId="0" fillId="9" borderId="1" xfId="0" applyNumberFormat="1" applyFill="1" applyBorder="1" applyAlignment="1">
      <alignment horizontal="center" vertical="center"/>
    </xf>
    <xf numFmtId="0" fontId="62" fillId="3" borderId="7" xfId="0" applyFont="1" applyFill="1" applyBorder="1" applyAlignment="1">
      <alignment horizontal="center" vertical="center"/>
    </xf>
    <xf numFmtId="3" fontId="0" fillId="3" borderId="1" xfId="2" applyNumberFormat="1" applyFont="1" applyFill="1" applyBorder="1" applyAlignment="1">
      <alignment horizontal="center" vertical="center"/>
    </xf>
    <xf numFmtId="3" fontId="0" fillId="3" borderId="3" xfId="0" applyNumberFormat="1" applyFill="1" applyBorder="1" applyAlignment="1">
      <alignment horizontal="center" vertical="center"/>
    </xf>
    <xf numFmtId="167" fontId="0" fillId="3" borderId="3" xfId="2" applyNumberFormat="1" applyFont="1" applyFill="1" applyBorder="1" applyAlignment="1">
      <alignment horizontal="center" vertical="center"/>
    </xf>
    <xf numFmtId="167" fontId="0" fillId="3" borderId="7" xfId="2" applyNumberFormat="1" applyFont="1" applyFill="1" applyBorder="1" applyAlignment="1">
      <alignment horizontal="center" vertical="center"/>
    </xf>
    <xf numFmtId="165" fontId="0" fillId="9" borderId="1" xfId="2" applyNumberFormat="1" applyFont="1" applyFill="1" applyBorder="1" applyAlignment="1">
      <alignment horizontal="center" vertical="center"/>
    </xf>
    <xf numFmtId="0" fontId="50" fillId="0" borderId="0" xfId="0" applyFont="1" applyAlignment="1">
      <alignment wrapText="1"/>
    </xf>
    <xf numFmtId="0" fontId="63" fillId="0" borderId="0" xfId="386"/>
    <xf numFmtId="0" fontId="23" fillId="0" borderId="0" xfId="7" applyAlignment="1">
      <alignment horizontal="center"/>
    </xf>
    <xf numFmtId="0" fontId="23" fillId="0" borderId="0" xfId="7"/>
    <xf numFmtId="0" fontId="14" fillId="0" borderId="0" xfId="7" applyFont="1"/>
    <xf numFmtId="0" fontId="14" fillId="0" borderId="0" xfId="7" applyFont="1" applyAlignment="1">
      <alignment horizontal="center"/>
    </xf>
    <xf numFmtId="0" fontId="23" fillId="0" borderId="0" xfId="7" applyFill="1" applyBorder="1" applyAlignment="1">
      <alignment horizontal="left" vertical="center"/>
    </xf>
    <xf numFmtId="164" fontId="23" fillId="0" borderId="0" xfId="7" applyNumberFormat="1" applyAlignment="1">
      <alignment horizontal="center"/>
    </xf>
    <xf numFmtId="0" fontId="39" fillId="0" borderId="0" xfId="7" applyFont="1"/>
    <xf numFmtId="164" fontId="23" fillId="0" borderId="0" xfId="325" applyNumberFormat="1" applyFont="1" applyFill="1" applyAlignment="1">
      <alignment horizontal="center"/>
    </xf>
    <xf numFmtId="0" fontId="23" fillId="2" borderId="0" xfId="7" applyFill="1" applyAlignment="1">
      <alignment horizontal="center"/>
    </xf>
    <xf numFmtId="164" fontId="29" fillId="0" borderId="0" xfId="0" applyNumberFormat="1" applyFont="1" applyFill="1"/>
    <xf numFmtId="1" fontId="29" fillId="0" borderId="0" xfId="0" applyNumberFormat="1" applyFont="1" applyFill="1"/>
    <xf numFmtId="0" fontId="0" fillId="0" borderId="0" xfId="0"/>
    <xf numFmtId="0" fontId="0" fillId="0" borderId="0" xfId="0" applyAlignment="1">
      <alignment horizontal="center"/>
    </xf>
    <xf numFmtId="164" fontId="0" fillId="0" borderId="0" xfId="0" applyNumberFormat="1" applyAlignment="1">
      <alignment horizontal="center"/>
    </xf>
    <xf numFmtId="1" fontId="29" fillId="0" borderId="0" xfId="0" applyNumberFormat="1" applyFont="1"/>
    <xf numFmtId="164" fontId="29" fillId="0" borderId="0" xfId="0" applyNumberFormat="1" applyFont="1"/>
    <xf numFmtId="164" fontId="0" fillId="0" borderId="0" xfId="0" applyNumberFormat="1"/>
    <xf numFmtId="1" fontId="0" fillId="0" borderId="0" xfId="0" applyNumberFormat="1"/>
    <xf numFmtId="0" fontId="47" fillId="0" borderId="0" xfId="399" applyFont="1"/>
    <xf numFmtId="0" fontId="1" fillId="0" borderId="0" xfId="399"/>
    <xf numFmtId="0" fontId="26" fillId="0" borderId="0" xfId="399" applyFont="1" applyAlignment="1">
      <alignment horizontal="left" vertical="center" wrapText="1"/>
    </xf>
    <xf numFmtId="0" fontId="49" fillId="0" borderId="0" xfId="3" applyFont="1" applyAlignment="1">
      <alignment horizontal="left" vertical="center" wrapText="1"/>
    </xf>
    <xf numFmtId="0" fontId="50" fillId="0" borderId="0" xfId="3" applyFont="1" applyAlignment="1">
      <alignment horizontal="left" wrapText="1"/>
    </xf>
    <xf numFmtId="0" fontId="18" fillId="7" borderId="6" xfId="1" applyFont="1" applyFill="1" applyBorder="1" applyAlignment="1" applyProtection="1">
      <alignment horizontal="left" vertical="center"/>
      <protection locked="0"/>
    </xf>
    <xf numFmtId="0" fontId="19" fillId="10" borderId="14" xfId="1" applyFill="1" applyBorder="1" applyAlignment="1" applyProtection="1">
      <alignment horizontal="left" vertical="top" wrapText="1"/>
      <protection locked="0"/>
    </xf>
    <xf numFmtId="0" fontId="19" fillId="10" borderId="0" xfId="380" applyFont="1" applyFill="1" applyAlignment="1" applyProtection="1">
      <alignment vertical="top"/>
      <protection locked="0"/>
    </xf>
    <xf numFmtId="0" fontId="23" fillId="0" borderId="0" xfId="367" applyFont="1" applyBorder="1" applyAlignment="1" applyProtection="1">
      <alignment horizontal="left" vertical="top"/>
      <protection locked="0"/>
    </xf>
    <xf numFmtId="0" fontId="23" fillId="0" borderId="0" xfId="367" applyFont="1" applyBorder="1" applyAlignment="1" applyProtection="1">
      <alignment horizontal="left" vertical="top" wrapText="1"/>
      <protection locked="0"/>
    </xf>
    <xf numFmtId="0" fontId="4" fillId="0" borderId="0" xfId="367" applyBorder="1" applyProtection="1">
      <protection locked="0"/>
    </xf>
    <xf numFmtId="0" fontId="4" fillId="0" borderId="0" xfId="367" applyProtection="1">
      <protection locked="0"/>
    </xf>
    <xf numFmtId="0" fontId="47" fillId="0" borderId="0" xfId="367" applyFont="1" applyProtection="1">
      <protection locked="0"/>
    </xf>
    <xf numFmtId="0" fontId="4" fillId="0" borderId="0" xfId="367" applyAlignment="1" applyProtection="1">
      <alignment wrapText="1"/>
      <protection locked="0"/>
    </xf>
    <xf numFmtId="0" fontId="26" fillId="0" borderId="0" xfId="367" applyFont="1" applyAlignment="1" applyProtection="1">
      <alignment horizontal="left" vertical="center" wrapText="1"/>
      <protection locked="0"/>
    </xf>
    <xf numFmtId="0" fontId="14" fillId="0" borderId="13" xfId="368" applyFont="1" applyBorder="1" applyAlignment="1" applyProtection="1">
      <alignment vertical="center"/>
      <protection locked="0"/>
    </xf>
    <xf numFmtId="0" fontId="23" fillId="0" borderId="0" xfId="368" applyFont="1" applyAlignment="1" applyProtection="1">
      <alignment wrapText="1"/>
      <protection locked="0"/>
    </xf>
    <xf numFmtId="0" fontId="23" fillId="10" borderId="14" xfId="368" applyFont="1" applyFill="1" applyBorder="1" applyAlignment="1" applyProtection="1">
      <alignment horizontal="left" vertical="top"/>
      <protection locked="0"/>
    </xf>
    <xf numFmtId="0" fontId="23" fillId="10" borderId="14" xfId="368" applyFont="1" applyFill="1" applyBorder="1" applyAlignment="1" applyProtection="1">
      <alignment horizontal="left" vertical="top" wrapText="1"/>
      <protection locked="0"/>
    </xf>
    <xf numFmtId="0" fontId="23" fillId="10" borderId="15" xfId="368" applyFont="1" applyFill="1" applyBorder="1" applyAlignment="1" applyProtection="1">
      <alignment horizontal="left" vertical="top"/>
      <protection locked="0"/>
    </xf>
    <xf numFmtId="0" fontId="23" fillId="10" borderId="0" xfId="368" applyFont="1" applyFill="1" applyBorder="1" applyAlignment="1" applyProtection="1">
      <alignment horizontal="left" vertical="top"/>
      <protection locked="0"/>
    </xf>
    <xf numFmtId="0" fontId="23" fillId="0" borderId="0" xfId="368" applyFont="1" applyProtection="1">
      <protection locked="0"/>
    </xf>
    <xf numFmtId="0" fontId="14" fillId="0" borderId="0" xfId="368" applyFont="1" applyProtection="1">
      <protection locked="0"/>
    </xf>
    <xf numFmtId="0" fontId="23" fillId="0" borderId="0" xfId="368" applyFont="1" applyAlignment="1" applyProtection="1">
      <alignment horizontal="justify" wrapText="1"/>
      <protection locked="0"/>
    </xf>
    <xf numFmtId="0" fontId="23" fillId="0" borderId="0" xfId="367" applyFont="1" applyFill="1" applyBorder="1" applyProtection="1">
      <protection locked="0"/>
    </xf>
    <xf numFmtId="0" fontId="23" fillId="0" borderId="0" xfId="367" applyFont="1" applyFill="1" applyBorder="1" applyAlignment="1" applyProtection="1">
      <alignment wrapText="1"/>
      <protection locked="0"/>
    </xf>
    <xf numFmtId="0" fontId="23" fillId="0" borderId="0" xfId="367" applyFont="1" applyFill="1" applyProtection="1">
      <protection locked="0"/>
    </xf>
    <xf numFmtId="0" fontId="23" fillId="0" borderId="0" xfId="367" applyFont="1" applyFill="1" applyAlignment="1" applyProtection="1">
      <alignment wrapText="1"/>
      <protection locked="0"/>
    </xf>
    <xf numFmtId="0" fontId="23" fillId="0" borderId="0" xfId="367" applyFont="1" applyProtection="1">
      <protection locked="0"/>
    </xf>
    <xf numFmtId="0" fontId="23" fillId="0" borderId="0" xfId="367" applyFont="1" applyAlignment="1" applyProtection="1">
      <alignment wrapText="1"/>
      <protection locked="0"/>
    </xf>
    <xf numFmtId="0" fontId="23" fillId="10" borderId="14" xfId="368" applyFont="1" applyFill="1" applyBorder="1" applyAlignment="1" applyProtection="1">
      <alignment horizontal="left" vertical="top" wrapText="1"/>
    </xf>
    <xf numFmtId="0" fontId="23" fillId="10" borderId="15" xfId="368" applyFont="1" applyFill="1" applyBorder="1" applyAlignment="1" applyProtection="1">
      <alignment horizontal="left" vertical="top" wrapText="1"/>
    </xf>
    <xf numFmtId="0" fontId="23" fillId="10" borderId="0" xfId="368" applyFont="1" applyFill="1" applyBorder="1" applyAlignment="1" applyProtection="1">
      <alignment horizontal="left" vertical="top" wrapText="1"/>
    </xf>
    <xf numFmtId="0" fontId="23" fillId="10" borderId="14" xfId="368" applyNumberFormat="1" applyFont="1" applyFill="1" applyBorder="1" applyAlignment="1" applyProtection="1">
      <alignment horizontal="left" vertical="top" wrapText="1"/>
    </xf>
    <xf numFmtId="0" fontId="23" fillId="10" borderId="14" xfId="368" applyFont="1" applyFill="1" applyBorder="1" applyAlignment="1" applyProtection="1">
      <alignment horizontal="left" vertical="top"/>
    </xf>
    <xf numFmtId="0" fontId="58" fillId="0" borderId="0" xfId="0" applyFont="1" applyAlignment="1">
      <alignment vertical="center"/>
    </xf>
    <xf numFmtId="0" fontId="0" fillId="0" borderId="0" xfId="0" applyProtection="1">
      <protection locked="0"/>
    </xf>
    <xf numFmtId="0" fontId="0" fillId="0" borderId="0" xfId="0" applyProtection="1"/>
    <xf numFmtId="0" fontId="67" fillId="0" borderId="0" xfId="0" applyFont="1"/>
    <xf numFmtId="0" fontId="18" fillId="7" borderId="4" xfId="1" applyFont="1" applyFill="1" applyBorder="1" applyAlignment="1" applyProtection="1">
      <alignment horizontal="left" vertical="center"/>
      <protection locked="0"/>
    </xf>
    <xf numFmtId="0" fontId="18" fillId="7" borderId="6" xfId="1" applyFont="1" applyFill="1" applyBorder="1" applyAlignment="1" applyProtection="1">
      <alignment horizontal="left" vertical="center" wrapText="1"/>
      <protection locked="0"/>
    </xf>
    <xf numFmtId="0" fontId="18" fillId="7" borderId="4" xfId="1" applyFont="1" applyFill="1" applyBorder="1" applyAlignment="1" applyProtection="1">
      <alignment horizontal="left" vertical="center" wrapText="1"/>
      <protection locked="0"/>
    </xf>
    <xf numFmtId="0" fontId="18" fillId="7" borderId="8" xfId="1" applyFont="1" applyFill="1" applyBorder="1" applyAlignment="1" applyProtection="1">
      <alignment horizontal="left" vertical="center" wrapText="1"/>
      <protection locked="0"/>
    </xf>
    <xf numFmtId="0" fontId="18" fillId="0" borderId="0" xfId="0" applyFont="1" applyProtection="1"/>
    <xf numFmtId="0" fontId="58" fillId="0" borderId="0" xfId="0" applyFont="1" applyAlignment="1" applyProtection="1">
      <alignment vertical="center"/>
    </xf>
    <xf numFmtId="0" fontId="66" fillId="0" borderId="0" xfId="0" applyFont="1" applyAlignment="1" applyProtection="1">
      <alignment vertical="center"/>
    </xf>
    <xf numFmtId="0" fontId="48" fillId="0" borderId="0" xfId="0" applyFont="1" applyAlignment="1" applyProtection="1">
      <alignment horizontal="left"/>
    </xf>
    <xf numFmtId="0" fontId="19" fillId="10" borderId="14" xfId="1" applyNumberFormat="1" applyFill="1" applyBorder="1" applyAlignment="1" applyProtection="1">
      <alignment horizontal="left" vertical="top" wrapText="1"/>
    </xf>
    <xf numFmtId="0" fontId="17" fillId="7" borderId="2" xfId="0" applyFont="1" applyFill="1" applyBorder="1" applyAlignment="1">
      <alignment horizontal="center" vertical="center" wrapText="1"/>
    </xf>
    <xf numFmtId="0" fontId="17" fillId="7" borderId="11" xfId="0" applyFont="1" applyFill="1" applyBorder="1" applyAlignment="1">
      <alignment horizontal="center" vertical="center"/>
    </xf>
    <xf numFmtId="0" fontId="17" fillId="7" borderId="8" xfId="0" applyFont="1" applyFill="1" applyBorder="1" applyAlignment="1">
      <alignment horizontal="center" vertical="center"/>
    </xf>
    <xf numFmtId="0" fontId="17" fillId="7" borderId="10" xfId="0" applyFont="1" applyFill="1" applyBorder="1" applyAlignment="1">
      <alignment horizontal="center" vertical="center"/>
    </xf>
    <xf numFmtId="0" fontId="17" fillId="7" borderId="8" xfId="0" applyFont="1" applyFill="1" applyBorder="1" applyAlignment="1" applyProtection="1">
      <alignment horizontal="left" vertical="center" wrapText="1"/>
      <protection locked="0"/>
    </xf>
    <xf numFmtId="0" fontId="17" fillId="7" borderId="10" xfId="0" applyFont="1" applyFill="1" applyBorder="1" applyAlignment="1" applyProtection="1">
      <alignment horizontal="left" vertical="center" wrapText="1"/>
      <protection locked="0"/>
    </xf>
    <xf numFmtId="0" fontId="18" fillId="7" borderId="2"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7" fillId="7" borderId="11" xfId="0" applyFont="1" applyFill="1" applyBorder="1" applyAlignment="1">
      <alignment horizontal="center" vertical="center" wrapText="1"/>
    </xf>
    <xf numFmtId="0" fontId="65" fillId="0" borderId="0" xfId="399" applyFont="1" applyAlignment="1">
      <alignment horizontal="left" vertical="top" wrapText="1"/>
    </xf>
    <xf numFmtId="0" fontId="26" fillId="0" borderId="0" xfId="367" applyFont="1" applyAlignment="1" applyProtection="1">
      <alignment horizontal="left" vertical="center" wrapText="1"/>
      <protection locked="0"/>
    </xf>
    <xf numFmtId="0" fontId="16" fillId="5" borderId="0" xfId="0" applyFont="1" applyFill="1" applyAlignment="1"/>
    <xf numFmtId="0" fontId="0" fillId="0" borderId="0" xfId="0" applyAlignment="1"/>
    <xf numFmtId="0" fontId="0" fillId="0" borderId="0" xfId="0" applyAlignment="1">
      <alignment horizontal="right"/>
    </xf>
    <xf numFmtId="0" fontId="0" fillId="2" borderId="0" xfId="0" applyFill="1" applyAlignment="1">
      <alignment horizontal="center"/>
    </xf>
    <xf numFmtId="0" fontId="0" fillId="3" borderId="0" xfId="0" applyFill="1" applyAlignment="1">
      <alignment horizontal="center"/>
    </xf>
    <xf numFmtId="0" fontId="16" fillId="5" borderId="0" xfId="7" applyFont="1" applyFill="1" applyBorder="1" applyAlignment="1">
      <alignment horizontal="left"/>
    </xf>
    <xf numFmtId="0" fontId="23" fillId="3" borderId="0" xfId="7" applyFill="1" applyAlignment="1">
      <alignment horizontal="center"/>
    </xf>
    <xf numFmtId="0" fontId="23" fillId="2" borderId="0" xfId="7" applyFill="1" applyAlignment="1">
      <alignment horizontal="center"/>
    </xf>
    <xf numFmtId="0" fontId="23" fillId="2" borderId="0" xfId="3" applyFill="1" applyAlignment="1">
      <alignment horizontal="center"/>
    </xf>
    <xf numFmtId="0" fontId="23" fillId="3" borderId="0" xfId="3" applyFill="1" applyAlignment="1">
      <alignment horizontal="center"/>
    </xf>
    <xf numFmtId="0" fontId="13" fillId="8" borderId="0" xfId="0" applyFont="1" applyFill="1" applyAlignment="1">
      <alignment horizontal="center" vertical="center"/>
    </xf>
    <xf numFmtId="0" fontId="23" fillId="2" borderId="0" xfId="274" applyFill="1" applyAlignment="1">
      <alignment horizontal="center"/>
    </xf>
    <xf numFmtId="0" fontId="23" fillId="3" borderId="0" xfId="274" applyFill="1" applyAlignment="1">
      <alignment horizontal="center"/>
    </xf>
    <xf numFmtId="0" fontId="16" fillId="5" borderId="0" xfId="274" applyFont="1" applyFill="1" applyAlignment="1">
      <alignment horizontal="left"/>
    </xf>
    <xf numFmtId="0" fontId="16" fillId="5" borderId="0" xfId="7" applyFont="1" applyFill="1" applyAlignment="1">
      <alignment horizontal="left"/>
    </xf>
    <xf numFmtId="0" fontId="56" fillId="9" borderId="0" xfId="7" applyFont="1" applyFill="1" applyAlignment="1">
      <alignment horizontal="left"/>
    </xf>
    <xf numFmtId="0" fontId="20" fillId="9" borderId="0" xfId="7" applyFont="1" applyFill="1" applyAlignment="1">
      <alignment horizontal="center"/>
    </xf>
  </cellXfs>
  <cellStyles count="400">
    <cellStyle name="Comma" xfId="2" builtinId="3"/>
    <cellStyle name="Comma 2" xfId="248"/>
    <cellStyle name="Comma 2 2" xfId="267"/>
    <cellStyle name="Comma 2 2 2" xfId="384"/>
    <cellStyle name="Comma 3" xfId="268"/>
    <cellStyle name="Comma 4" xfId="317"/>
    <cellStyle name="Hyperlink" xfId="1" builtinId="8"/>
    <cellStyle name="Hyperlink 2" xfId="6"/>
    <cellStyle name="Hyperlink 2 10" xfId="8"/>
    <cellStyle name="Hyperlink 2 100" xfId="9"/>
    <cellStyle name="Hyperlink 2 101" xfId="10"/>
    <cellStyle name="Hyperlink 2 102" xfId="11"/>
    <cellStyle name="Hyperlink 2 103" xfId="12"/>
    <cellStyle name="Hyperlink 2 104" xfId="13"/>
    <cellStyle name="Hyperlink 2 105" xfId="14"/>
    <cellStyle name="Hyperlink 2 106" xfId="15"/>
    <cellStyle name="Hyperlink 2 107" xfId="16"/>
    <cellStyle name="Hyperlink 2 108" xfId="17"/>
    <cellStyle name="Hyperlink 2 109" xfId="18"/>
    <cellStyle name="Hyperlink 2 11" xfId="19"/>
    <cellStyle name="Hyperlink 2 110" xfId="20"/>
    <cellStyle name="Hyperlink 2 111" xfId="21"/>
    <cellStyle name="Hyperlink 2 112" xfId="22"/>
    <cellStyle name="Hyperlink 2 113" xfId="23"/>
    <cellStyle name="Hyperlink 2 114" xfId="24"/>
    <cellStyle name="Hyperlink 2 115" xfId="25"/>
    <cellStyle name="Hyperlink 2 116" xfId="26"/>
    <cellStyle name="Hyperlink 2 117" xfId="27"/>
    <cellStyle name="Hyperlink 2 118" xfId="28"/>
    <cellStyle name="Hyperlink 2 119" xfId="29"/>
    <cellStyle name="Hyperlink 2 12" xfId="30"/>
    <cellStyle name="Hyperlink 2 120" xfId="31"/>
    <cellStyle name="Hyperlink 2 121" xfId="32"/>
    <cellStyle name="Hyperlink 2 122" xfId="33"/>
    <cellStyle name="Hyperlink 2 123" xfId="34"/>
    <cellStyle name="Hyperlink 2 124" xfId="35"/>
    <cellStyle name="Hyperlink 2 125" xfId="36"/>
    <cellStyle name="Hyperlink 2 126" xfId="37"/>
    <cellStyle name="Hyperlink 2 127" xfId="38"/>
    <cellStyle name="Hyperlink 2 128" xfId="39"/>
    <cellStyle name="Hyperlink 2 129" xfId="40"/>
    <cellStyle name="Hyperlink 2 13" xfId="41"/>
    <cellStyle name="Hyperlink 2 130" xfId="42"/>
    <cellStyle name="Hyperlink 2 131" xfId="43"/>
    <cellStyle name="Hyperlink 2 132" xfId="44"/>
    <cellStyle name="Hyperlink 2 133" xfId="45"/>
    <cellStyle name="Hyperlink 2 134" xfId="46"/>
    <cellStyle name="Hyperlink 2 135" xfId="47"/>
    <cellStyle name="Hyperlink 2 136" xfId="48"/>
    <cellStyle name="Hyperlink 2 137" xfId="49"/>
    <cellStyle name="Hyperlink 2 138" xfId="50"/>
    <cellStyle name="Hyperlink 2 139" xfId="51"/>
    <cellStyle name="Hyperlink 2 14" xfId="52"/>
    <cellStyle name="Hyperlink 2 140" xfId="53"/>
    <cellStyle name="Hyperlink 2 141" xfId="54"/>
    <cellStyle name="Hyperlink 2 142" xfId="55"/>
    <cellStyle name="Hyperlink 2 143" xfId="56"/>
    <cellStyle name="Hyperlink 2 144" xfId="57"/>
    <cellStyle name="Hyperlink 2 145" xfId="58"/>
    <cellStyle name="Hyperlink 2 146" xfId="59"/>
    <cellStyle name="Hyperlink 2 147" xfId="60"/>
    <cellStyle name="Hyperlink 2 148" xfId="61"/>
    <cellStyle name="Hyperlink 2 149" xfId="305"/>
    <cellStyle name="Hyperlink 2 149 2" xfId="380"/>
    <cellStyle name="Hyperlink 2 15" xfId="62"/>
    <cellStyle name="Hyperlink 2 150" xfId="385"/>
    <cellStyle name="Hyperlink 2 16" xfId="63"/>
    <cellStyle name="Hyperlink 2 17" xfId="64"/>
    <cellStyle name="Hyperlink 2 18" xfId="65"/>
    <cellStyle name="Hyperlink 2 19" xfId="66"/>
    <cellStyle name="Hyperlink 2 2" xfId="67"/>
    <cellStyle name="Hyperlink 2 2 2" xfId="253"/>
    <cellStyle name="Hyperlink 2 20" xfId="68"/>
    <cellStyle name="Hyperlink 2 21" xfId="69"/>
    <cellStyle name="Hyperlink 2 22" xfId="70"/>
    <cellStyle name="Hyperlink 2 23" xfId="71"/>
    <cellStyle name="Hyperlink 2 24" xfId="72"/>
    <cellStyle name="Hyperlink 2 25" xfId="73"/>
    <cellStyle name="Hyperlink 2 26" xfId="74"/>
    <cellStyle name="Hyperlink 2 27" xfId="75"/>
    <cellStyle name="Hyperlink 2 28" xfId="76"/>
    <cellStyle name="Hyperlink 2 29" xfId="77"/>
    <cellStyle name="Hyperlink 2 3" xfId="78"/>
    <cellStyle name="Hyperlink 2 30" xfId="79"/>
    <cellStyle name="Hyperlink 2 31" xfId="80"/>
    <cellStyle name="Hyperlink 2 32" xfId="81"/>
    <cellStyle name="Hyperlink 2 33" xfId="82"/>
    <cellStyle name="Hyperlink 2 34" xfId="83"/>
    <cellStyle name="Hyperlink 2 35" xfId="84"/>
    <cellStyle name="Hyperlink 2 36" xfId="85"/>
    <cellStyle name="Hyperlink 2 37" xfId="86"/>
    <cellStyle name="Hyperlink 2 38" xfId="87"/>
    <cellStyle name="Hyperlink 2 39" xfId="88"/>
    <cellStyle name="Hyperlink 2 4" xfId="89"/>
    <cellStyle name="Hyperlink 2 40" xfId="90"/>
    <cellStyle name="Hyperlink 2 41" xfId="91"/>
    <cellStyle name="Hyperlink 2 42" xfId="92"/>
    <cellStyle name="Hyperlink 2 43" xfId="93"/>
    <cellStyle name="Hyperlink 2 44" xfId="94"/>
    <cellStyle name="Hyperlink 2 45" xfId="95"/>
    <cellStyle name="Hyperlink 2 46" xfId="96"/>
    <cellStyle name="Hyperlink 2 47" xfId="97"/>
    <cellStyle name="Hyperlink 2 48" xfId="98"/>
    <cellStyle name="Hyperlink 2 49" xfId="99"/>
    <cellStyle name="Hyperlink 2 5" xfId="100"/>
    <cellStyle name="Hyperlink 2 50" xfId="101"/>
    <cellStyle name="Hyperlink 2 51" xfId="102"/>
    <cellStyle name="Hyperlink 2 52" xfId="103"/>
    <cellStyle name="Hyperlink 2 53" xfId="104"/>
    <cellStyle name="Hyperlink 2 54" xfId="105"/>
    <cellStyle name="Hyperlink 2 55" xfId="106"/>
    <cellStyle name="Hyperlink 2 56" xfId="107"/>
    <cellStyle name="Hyperlink 2 57" xfId="108"/>
    <cellStyle name="Hyperlink 2 58" xfId="109"/>
    <cellStyle name="Hyperlink 2 59" xfId="110"/>
    <cellStyle name="Hyperlink 2 6" xfId="111"/>
    <cellStyle name="Hyperlink 2 60" xfId="112"/>
    <cellStyle name="Hyperlink 2 61" xfId="113"/>
    <cellStyle name="Hyperlink 2 62" xfId="114"/>
    <cellStyle name="Hyperlink 2 63" xfId="115"/>
    <cellStyle name="Hyperlink 2 64" xfId="116"/>
    <cellStyle name="Hyperlink 2 65" xfId="117"/>
    <cellStyle name="Hyperlink 2 66" xfId="118"/>
    <cellStyle name="Hyperlink 2 67" xfId="119"/>
    <cellStyle name="Hyperlink 2 68" xfId="120"/>
    <cellStyle name="Hyperlink 2 69" xfId="121"/>
    <cellStyle name="Hyperlink 2 7" xfId="122"/>
    <cellStyle name="Hyperlink 2 70" xfId="123"/>
    <cellStyle name="Hyperlink 2 71" xfId="124"/>
    <cellStyle name="Hyperlink 2 72" xfId="125"/>
    <cellStyle name="Hyperlink 2 73" xfId="126"/>
    <cellStyle name="Hyperlink 2 74" xfId="127"/>
    <cellStyle name="Hyperlink 2 75" xfId="128"/>
    <cellStyle name="Hyperlink 2 76" xfId="129"/>
    <cellStyle name="Hyperlink 2 77" xfId="130"/>
    <cellStyle name="Hyperlink 2 78" xfId="131"/>
    <cellStyle name="Hyperlink 2 79" xfId="132"/>
    <cellStyle name="Hyperlink 2 8" xfId="133"/>
    <cellStyle name="Hyperlink 2 80" xfId="134"/>
    <cellStyle name="Hyperlink 2 81" xfId="135"/>
    <cellStyle name="Hyperlink 2 82" xfId="136"/>
    <cellStyle name="Hyperlink 2 83" xfId="137"/>
    <cellStyle name="Hyperlink 2 84" xfId="138"/>
    <cellStyle name="Hyperlink 2 85" xfId="139"/>
    <cellStyle name="Hyperlink 2 86" xfId="140"/>
    <cellStyle name="Hyperlink 2 87" xfId="141"/>
    <cellStyle name="Hyperlink 2 88" xfId="142"/>
    <cellStyle name="Hyperlink 2 89" xfId="143"/>
    <cellStyle name="Hyperlink 2 9" xfId="144"/>
    <cellStyle name="Hyperlink 2 90" xfId="145"/>
    <cellStyle name="Hyperlink 2 91" xfId="146"/>
    <cellStyle name="Hyperlink 2 92" xfId="147"/>
    <cellStyle name="Hyperlink 2 93" xfId="148"/>
    <cellStyle name="Hyperlink 2 94" xfId="149"/>
    <cellStyle name="Hyperlink 2 95" xfId="150"/>
    <cellStyle name="Hyperlink 2 96" xfId="151"/>
    <cellStyle name="Hyperlink 2 97" xfId="152"/>
    <cellStyle name="Hyperlink 2 98" xfId="153"/>
    <cellStyle name="Hyperlink 2 99" xfId="154"/>
    <cellStyle name="Hyperlink 3" xfId="155"/>
    <cellStyle name="Hyperlink 3 10" xfId="156"/>
    <cellStyle name="Hyperlink 3 11" xfId="157"/>
    <cellStyle name="Hyperlink 3 12" xfId="158"/>
    <cellStyle name="Hyperlink 3 13" xfId="159"/>
    <cellStyle name="Hyperlink 3 14" xfId="160"/>
    <cellStyle name="Hyperlink 3 15" xfId="161"/>
    <cellStyle name="Hyperlink 3 16" xfId="162"/>
    <cellStyle name="Hyperlink 3 17" xfId="163"/>
    <cellStyle name="Hyperlink 3 18" xfId="164"/>
    <cellStyle name="Hyperlink 3 19" xfId="165"/>
    <cellStyle name="Hyperlink 3 2" xfId="166"/>
    <cellStyle name="Hyperlink 3 20" xfId="167"/>
    <cellStyle name="Hyperlink 3 21" xfId="168"/>
    <cellStyle name="Hyperlink 3 22" xfId="169"/>
    <cellStyle name="Hyperlink 3 23" xfId="170"/>
    <cellStyle name="Hyperlink 3 24" xfId="171"/>
    <cellStyle name="Hyperlink 3 25" xfId="172"/>
    <cellStyle name="Hyperlink 3 26" xfId="173"/>
    <cellStyle name="Hyperlink 3 27" xfId="174"/>
    <cellStyle name="Hyperlink 3 28" xfId="175"/>
    <cellStyle name="Hyperlink 3 29" xfId="176"/>
    <cellStyle name="Hyperlink 3 3" xfId="177"/>
    <cellStyle name="Hyperlink 3 30" xfId="178"/>
    <cellStyle name="Hyperlink 3 31" xfId="179"/>
    <cellStyle name="Hyperlink 3 32" xfId="180"/>
    <cellStyle name="Hyperlink 3 33" xfId="181"/>
    <cellStyle name="Hyperlink 3 34" xfId="182"/>
    <cellStyle name="Hyperlink 3 35" xfId="183"/>
    <cellStyle name="Hyperlink 3 36" xfId="184"/>
    <cellStyle name="Hyperlink 3 37" xfId="185"/>
    <cellStyle name="Hyperlink 3 38" xfId="186"/>
    <cellStyle name="Hyperlink 3 39" xfId="187"/>
    <cellStyle name="Hyperlink 3 4" xfId="188"/>
    <cellStyle name="Hyperlink 3 40" xfId="189"/>
    <cellStyle name="Hyperlink 3 41" xfId="190"/>
    <cellStyle name="Hyperlink 3 42" xfId="191"/>
    <cellStyle name="Hyperlink 3 43" xfId="192"/>
    <cellStyle name="Hyperlink 3 44" xfId="193"/>
    <cellStyle name="Hyperlink 3 45" xfId="194"/>
    <cellStyle name="Hyperlink 3 46" xfId="195"/>
    <cellStyle name="Hyperlink 3 47" xfId="196"/>
    <cellStyle name="Hyperlink 3 48" xfId="197"/>
    <cellStyle name="Hyperlink 3 49" xfId="198"/>
    <cellStyle name="Hyperlink 3 5" xfId="199"/>
    <cellStyle name="Hyperlink 3 50" xfId="200"/>
    <cellStyle name="Hyperlink 3 51" xfId="201"/>
    <cellStyle name="Hyperlink 3 52" xfId="202"/>
    <cellStyle name="Hyperlink 3 53" xfId="203"/>
    <cellStyle name="Hyperlink 3 54" xfId="204"/>
    <cellStyle name="Hyperlink 3 55" xfId="205"/>
    <cellStyle name="Hyperlink 3 56" xfId="206"/>
    <cellStyle name="Hyperlink 3 57" xfId="207"/>
    <cellStyle name="Hyperlink 3 58" xfId="208"/>
    <cellStyle name="Hyperlink 3 59" xfId="209"/>
    <cellStyle name="Hyperlink 3 6" xfId="210"/>
    <cellStyle name="Hyperlink 3 60" xfId="211"/>
    <cellStyle name="Hyperlink 3 61" xfId="212"/>
    <cellStyle name="Hyperlink 3 62" xfId="213"/>
    <cellStyle name="Hyperlink 3 7" xfId="214"/>
    <cellStyle name="Hyperlink 3 8" xfId="215"/>
    <cellStyle name="Hyperlink 3 9" xfId="216"/>
    <cellStyle name="Hyperlink 4" xfId="217"/>
    <cellStyle name="Hyperlink 4 2" xfId="257"/>
    <cellStyle name="Hyperlink 4 2 2" xfId="381"/>
    <cellStyle name="Hyperlink 5" xfId="218"/>
    <cellStyle name="Hyperlink 6" xfId="219"/>
    <cellStyle name="Normal" xfId="0" builtinId="0"/>
    <cellStyle name="Normal 10" xfId="3"/>
    <cellStyle name="Normal 10 2" xfId="265"/>
    <cellStyle name="Normal 10 2 2" xfId="383"/>
    <cellStyle name="Normal 10 3" xfId="282"/>
    <cellStyle name="Normal 10 3 2" xfId="343"/>
    <cellStyle name="Normal 10 3 3" xfId="378"/>
    <cellStyle name="Normal 10 4" xfId="306"/>
    <cellStyle name="Normal 11" xfId="220"/>
    <cellStyle name="Normal 11 2" xfId="266"/>
    <cellStyle name="Normal 11 3" xfId="318"/>
    <cellStyle name="Normal 12" xfId="221"/>
    <cellStyle name="Normal 12 2" xfId="307"/>
    <cellStyle name="Normal 13" xfId="249"/>
    <cellStyle name="Normal 13 2" xfId="313"/>
    <cellStyle name="Normal 14" xfId="250"/>
    <cellStyle name="Normal 14 2" xfId="314"/>
    <cellStyle name="Normal 14 2 2" xfId="387"/>
    <cellStyle name="Normal 14 3" xfId="388"/>
    <cellStyle name="Normal 15" xfId="293"/>
    <cellStyle name="Normal 15 2" xfId="350"/>
    <cellStyle name="Normal 15 3" xfId="386"/>
    <cellStyle name="Normal 15 4" xfId="389"/>
    <cellStyle name="Normal 16" xfId="316"/>
    <cellStyle name="Normal 17" xfId="315"/>
    <cellStyle name="Normal 18" xfId="367"/>
    <cellStyle name="Normal 19" xfId="368"/>
    <cellStyle name="Normal 2" xfId="5"/>
    <cellStyle name="Normal 2 2" xfId="222"/>
    <cellStyle name="Normal 2 2 10" xfId="370"/>
    <cellStyle name="Normal 2 2 11" xfId="391"/>
    <cellStyle name="Normal 2 2 2" xfId="223"/>
    <cellStyle name="Normal 2 2 2 2" xfId="287"/>
    <cellStyle name="Normal 2 2 2 2 2" xfId="345"/>
    <cellStyle name="Normal 2 2 3" xfId="254"/>
    <cellStyle name="Normal 2 2 3 2" xfId="269"/>
    <cellStyle name="Normal 2 2 3 2 2" xfId="332"/>
    <cellStyle name="Normal 2 2 3 3" xfId="288"/>
    <cellStyle name="Normal 2 2 3 3 2" xfId="346"/>
    <cellStyle name="Normal 2 2 3 4" xfId="297"/>
    <cellStyle name="Normal 2 2 3 4 2" xfId="354"/>
    <cellStyle name="Normal 2 2 3 5" xfId="326"/>
    <cellStyle name="Normal 2 2 3 6" xfId="371"/>
    <cellStyle name="Normal 2 2 3 7" xfId="395"/>
    <cellStyle name="Normal 2 2 4" xfId="270"/>
    <cellStyle name="Normal 2 2 4 2" xfId="289"/>
    <cellStyle name="Normal 2 2 4 2 2" xfId="347"/>
    <cellStyle name="Normal 2 2 4 3" xfId="298"/>
    <cellStyle name="Normal 2 2 4 3 2" xfId="355"/>
    <cellStyle name="Normal 2 2 4 4" xfId="333"/>
    <cellStyle name="Normal 2 2 4 5" xfId="372"/>
    <cellStyle name="Normal 2 2 4 6" xfId="396"/>
    <cellStyle name="Normal 2 2 5" xfId="259"/>
    <cellStyle name="Normal 2 2 5 2" xfId="328"/>
    <cellStyle name="Normal 2 2 6" xfId="278"/>
    <cellStyle name="Normal 2 2 6 2" xfId="339"/>
    <cellStyle name="Normal 2 2 7" xfId="296"/>
    <cellStyle name="Normal 2 2 7 2" xfId="353"/>
    <cellStyle name="Normal 2 2 8" xfId="308"/>
    <cellStyle name="Normal 2 2 8 2" xfId="362"/>
    <cellStyle name="Normal 2 2 9" xfId="319"/>
    <cellStyle name="Normal 2 3" xfId="224"/>
    <cellStyle name="Normal 2 3 2" xfId="260"/>
    <cellStyle name="Normal 2 3 2 2" xfId="329"/>
    <cellStyle name="Normal 2 3 3" xfId="277"/>
    <cellStyle name="Normal 2 3 3 2" xfId="338"/>
    <cellStyle name="Normal 2 3 4" xfId="299"/>
    <cellStyle name="Normal 2 3 4 2" xfId="356"/>
    <cellStyle name="Normal 2 3 5" xfId="312"/>
    <cellStyle name="Normal 2 3 5 2" xfId="366"/>
    <cellStyle name="Normal 2 3 6" xfId="320"/>
    <cellStyle name="Normal 2 3 7" xfId="373"/>
    <cellStyle name="Normal 2 3 8" xfId="392"/>
    <cellStyle name="Normal 2 4" xfId="258"/>
    <cellStyle name="Normal 2 4 2" xfId="327"/>
    <cellStyle name="Normal 2 5" xfId="295"/>
    <cellStyle name="Normal 2 5 2" xfId="352"/>
    <cellStyle name="Normal 2 6" xfId="369"/>
    <cellStyle name="Normal 2 7" xfId="390"/>
    <cellStyle name="Normal 20" xfId="399"/>
    <cellStyle name="Normal 3" xfId="225"/>
    <cellStyle name="Normal 3 10" xfId="226"/>
    <cellStyle name="Normal 3 11" xfId="227"/>
    <cellStyle name="Normal 3 12" xfId="228"/>
    <cellStyle name="Normal 3 13" xfId="229"/>
    <cellStyle name="Normal 3 14" xfId="230"/>
    <cellStyle name="Normal 3 15" xfId="231"/>
    <cellStyle name="Normal 3 16" xfId="232"/>
    <cellStyle name="Normal 3 16 2" xfId="283"/>
    <cellStyle name="Normal 3 16 2 2" xfId="344"/>
    <cellStyle name="Normal 3 16 3" xfId="321"/>
    <cellStyle name="Normal 3 16 4" xfId="379"/>
    <cellStyle name="Normal 3 17" xfId="251"/>
    <cellStyle name="Normal 3 18" xfId="275"/>
    <cellStyle name="Normal 3 18 2" xfId="337"/>
    <cellStyle name="Normal 3 19" xfId="304"/>
    <cellStyle name="Normal 3 19 2" xfId="361"/>
    <cellStyle name="Normal 3 2" xfId="233"/>
    <cellStyle name="Normal 3 2 2" xfId="255"/>
    <cellStyle name="Normal 3 3" xfId="234"/>
    <cellStyle name="Normal 3 4" xfId="235"/>
    <cellStyle name="Normal 3 5" xfId="236"/>
    <cellStyle name="Normal 3 6" xfId="237"/>
    <cellStyle name="Normal 3 7" xfId="238"/>
    <cellStyle name="Normal 3 8" xfId="239"/>
    <cellStyle name="Normal 3 9" xfId="240"/>
    <cellStyle name="Normal 4" xfId="4"/>
    <cellStyle name="Normal 4 2" xfId="256"/>
    <cellStyle name="Normal 4 2 2" xfId="271"/>
    <cellStyle name="Normal 4 2 2 2" xfId="334"/>
    <cellStyle name="Normal 4 2 3" xfId="284"/>
    <cellStyle name="Normal 4 2 4" xfId="290"/>
    <cellStyle name="Normal 4 2 4 2" xfId="348"/>
    <cellStyle name="Normal 4 2 5" xfId="300"/>
    <cellStyle name="Normal 4 2 5 2" xfId="357"/>
    <cellStyle name="Normal 4 2 6" xfId="374"/>
    <cellStyle name="Normal 4 2 7" xfId="397"/>
    <cellStyle name="Normal 4 3" xfId="272"/>
    <cellStyle name="Normal 4 3 2" xfId="291"/>
    <cellStyle name="Normal 4 3 2 2" xfId="349"/>
    <cellStyle name="Normal 4 3 3" xfId="301"/>
    <cellStyle name="Normal 4 3 3 2" xfId="358"/>
    <cellStyle name="Normal 4 3 4" xfId="335"/>
    <cellStyle name="Normal 4 3 5" xfId="375"/>
    <cellStyle name="Normal 4 3 6" xfId="398"/>
    <cellStyle name="Normal 4 4" xfId="261"/>
    <cellStyle name="Normal 4 4 2" xfId="274"/>
    <cellStyle name="Normal 4 5" xfId="276"/>
    <cellStyle name="Normal 5" xfId="241"/>
    <cellStyle name="Normal 5 2" xfId="262"/>
    <cellStyle name="Normal 5 2 2" xfId="285"/>
    <cellStyle name="Normal 5 2 3" xfId="382"/>
    <cellStyle name="Normal 5 3" xfId="279"/>
    <cellStyle name="Normal 5 3 2" xfId="340"/>
    <cellStyle name="Normal 5 4" xfId="309"/>
    <cellStyle name="Normal 5 4 2" xfId="363"/>
    <cellStyle name="Normal 5 5" xfId="322"/>
    <cellStyle name="Normal 6" xfId="242"/>
    <cellStyle name="Normal 6 2" xfId="243"/>
    <cellStyle name="Normal 6 2 2" xfId="286"/>
    <cellStyle name="Normal 6 2 3" xfId="323"/>
    <cellStyle name="Normal 6 3" xfId="263"/>
    <cellStyle name="Normal 6 3 2" xfId="330"/>
    <cellStyle name="Normal 6 4" xfId="280"/>
    <cellStyle name="Normal 6 4 2" xfId="341"/>
    <cellStyle name="Normal 6 5" xfId="302"/>
    <cellStyle name="Normal 6 5 2" xfId="359"/>
    <cellStyle name="Normal 6 6" xfId="310"/>
    <cellStyle name="Normal 6 6 2" xfId="364"/>
    <cellStyle name="Normal 6 7" xfId="376"/>
    <cellStyle name="Normal 6 8" xfId="393"/>
    <cellStyle name="Normal 7" xfId="244"/>
    <cellStyle name="Normal 7 2" xfId="7"/>
    <cellStyle name="Normal 7 3" xfId="264"/>
    <cellStyle name="Normal 7 3 2" xfId="331"/>
    <cellStyle name="Normal 7 4" xfId="281"/>
    <cellStyle name="Normal 7 4 2" xfId="342"/>
    <cellStyle name="Normal 7 5" xfId="303"/>
    <cellStyle name="Normal 7 5 2" xfId="360"/>
    <cellStyle name="Normal 7 6" xfId="311"/>
    <cellStyle name="Normal 7 6 2" xfId="365"/>
    <cellStyle name="Normal 7 7" xfId="324"/>
    <cellStyle name="Normal 7 8" xfId="377"/>
    <cellStyle name="Normal 7 9" xfId="394"/>
    <cellStyle name="Normal 8" xfId="245"/>
    <cellStyle name="Normal 9" xfId="246"/>
    <cellStyle name="Percent 2" xfId="247"/>
    <cellStyle name="Percent 3" xfId="252"/>
    <cellStyle name="Percent 3 2" xfId="325"/>
    <cellStyle name="Percent 4" xfId="292"/>
    <cellStyle name="Percent 5" xfId="294"/>
    <cellStyle name="Percent 5 2" xfId="351"/>
    <cellStyle name="Percent 6" xfId="336"/>
    <cellStyle name="Row_Headings" xfId="273"/>
  </cellStyles>
  <dxfs count="15">
    <dxf>
      <font>
        <color rgb="FF000080"/>
      </font>
      <fill>
        <patternFill>
          <bgColor rgb="FFC9C9FF"/>
        </patternFill>
      </fill>
    </dxf>
    <dxf>
      <font>
        <color theme="0"/>
      </font>
      <fill>
        <patternFill>
          <bgColor rgb="FF000080"/>
        </patternFill>
      </fill>
    </dxf>
    <dxf>
      <font>
        <color theme="0"/>
      </font>
      <fill>
        <patternFill>
          <bgColor rgb="FF6463FF"/>
        </patternFill>
      </fill>
    </dxf>
    <dxf>
      <font>
        <color rgb="FF000080"/>
      </font>
      <fill>
        <patternFill>
          <bgColor rgb="FFC9C9FF"/>
        </patternFill>
      </fill>
    </dxf>
    <dxf>
      <font>
        <color theme="0"/>
      </font>
      <fill>
        <patternFill>
          <bgColor rgb="FF000080"/>
        </patternFill>
      </fill>
    </dxf>
    <dxf>
      <font>
        <color theme="0"/>
      </font>
      <fill>
        <patternFill>
          <bgColor rgb="FF6463FF"/>
        </patternFill>
      </fill>
    </dxf>
    <dxf>
      <font>
        <color rgb="FF000080"/>
      </font>
      <fill>
        <patternFill>
          <bgColor rgb="FFC9C9FF"/>
        </patternFill>
      </fill>
    </dxf>
    <dxf>
      <font>
        <color theme="0"/>
      </font>
      <fill>
        <patternFill>
          <bgColor rgb="FF000080"/>
        </patternFill>
      </fill>
    </dxf>
    <dxf>
      <font>
        <color theme="0"/>
      </font>
      <fill>
        <patternFill>
          <bgColor rgb="FF6463FF"/>
        </patternFill>
      </fill>
    </dxf>
    <dxf>
      <font>
        <color rgb="FF000080"/>
      </font>
      <fill>
        <patternFill>
          <bgColor rgb="FFC9C9FF"/>
        </patternFill>
      </fill>
    </dxf>
    <dxf>
      <font>
        <color theme="0"/>
      </font>
      <fill>
        <patternFill>
          <bgColor rgb="FF6463FF"/>
        </patternFill>
      </fill>
    </dxf>
    <dxf>
      <font>
        <color theme="0"/>
      </font>
      <fill>
        <patternFill>
          <bgColor rgb="FF000080"/>
        </patternFill>
      </fill>
    </dxf>
    <dxf>
      <font>
        <color rgb="FF000080"/>
      </font>
      <fill>
        <patternFill>
          <bgColor rgb="FFC9C9FF"/>
        </patternFill>
      </fill>
    </dxf>
    <dxf>
      <font>
        <color theme="0"/>
      </font>
      <fill>
        <patternFill>
          <bgColor rgb="FF000080"/>
        </patternFill>
      </fill>
    </dxf>
    <dxf>
      <font>
        <color theme="0"/>
      </font>
      <fill>
        <patternFill>
          <bgColor rgb="FF6463FF"/>
        </patternFill>
      </fill>
    </dxf>
  </dxfs>
  <tableStyles count="0" defaultTableStyle="TableStyleMedium9" defaultPivotStyle="PivotStyleLight16"/>
  <colors>
    <mruColors>
      <color rgb="FF000080"/>
      <color rgb="FF6463FF"/>
      <color rgb="FFE1DA76"/>
      <color rgb="FFC9C9FF"/>
      <color rgb="FFEAF1DD"/>
      <color rgb="FFFF0000"/>
      <color rgb="FFDDD9C3"/>
      <color rgb="FFD7E4BC"/>
      <color rgb="FFD7E476"/>
      <color rgb="FF9F9FFF"/>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6673963431031E-2"/>
          <c:y val="0.10032927702219042"/>
          <c:w val="0.94389645052552773"/>
          <c:h val="0.89293565577030143"/>
        </c:manualLayout>
      </c:layout>
      <c:lineChart>
        <c:grouping val="standard"/>
        <c:ser>
          <c:idx val="2"/>
          <c:order val="0"/>
          <c:tx>
            <c:v>Wales</c:v>
          </c:tx>
          <c:spPr>
            <a:ln>
              <a:solidFill>
                <a:srgbClr val="FF0000"/>
              </a:solidFill>
            </a:ln>
          </c:spPr>
          <c:marker>
            <c:symbol val="none"/>
          </c:marker>
          <c:val>
            <c:numRef>
              <c:f>'Data for charts - Caerphilly'!$D$13:$M$13</c:f>
              <c:numCache>
                <c:formatCode>0.0</c:formatCode>
                <c:ptCount val="10"/>
                <c:pt idx="0" formatCode="General">
                  <c:v>46.2</c:v>
                </c:pt>
                <c:pt idx="1">
                  <c:v>46.1</c:v>
                </c:pt>
                <c:pt idx="2">
                  <c:v>45.5</c:v>
                </c:pt>
                <c:pt idx="3">
                  <c:v>44</c:v>
                </c:pt>
                <c:pt idx="4">
                  <c:v>45.1</c:v>
                </c:pt>
                <c:pt idx="5">
                  <c:v>44.7</c:v>
                </c:pt>
                <c:pt idx="6">
                  <c:v>43.7</c:v>
                </c:pt>
                <c:pt idx="7">
                  <c:v>39.299999999999997</c:v>
                </c:pt>
                <c:pt idx="8">
                  <c:v>36.9</c:v>
                </c:pt>
                <c:pt idx="9">
                  <c:v>34.200000000000003</c:v>
                </c:pt>
              </c:numCache>
            </c:numRef>
          </c:val>
        </c:ser>
        <c:ser>
          <c:idx val="1"/>
          <c:order val="1"/>
          <c:tx>
            <c:v>LA</c:v>
          </c:tx>
          <c:spPr>
            <a:ln>
              <a:solidFill>
                <a:srgbClr val="6463FF"/>
              </a:solidFill>
            </a:ln>
          </c:spPr>
          <c:marker>
            <c:symbol val="none"/>
          </c:marker>
          <c:val>
            <c:numRef>
              <c:f>'Data for charts - Caerphilly'!$D$12:$M$12</c:f>
              <c:numCache>
                <c:formatCode>0.0</c:formatCode>
                <c:ptCount val="10"/>
                <c:pt idx="0">
                  <c:v>52</c:v>
                </c:pt>
                <c:pt idx="1">
                  <c:v>51.5</c:v>
                </c:pt>
                <c:pt idx="2">
                  <c:v>53</c:v>
                </c:pt>
                <c:pt idx="3">
                  <c:v>53</c:v>
                </c:pt>
                <c:pt idx="4">
                  <c:v>55</c:v>
                </c:pt>
                <c:pt idx="5">
                  <c:v>43.6</c:v>
                </c:pt>
                <c:pt idx="6">
                  <c:v>46.3</c:v>
                </c:pt>
                <c:pt idx="7">
                  <c:v>39.4</c:v>
                </c:pt>
                <c:pt idx="8">
                  <c:v>38.799999999999997</c:v>
                </c:pt>
                <c:pt idx="9">
                  <c:v>30.7</c:v>
                </c:pt>
              </c:numCache>
            </c:numRef>
          </c:val>
        </c:ser>
        <c:marker val="1"/>
        <c:axId val="122494336"/>
        <c:axId val="122520704"/>
      </c:lineChart>
      <c:catAx>
        <c:axId val="122494336"/>
        <c:scaling>
          <c:orientation val="minMax"/>
        </c:scaling>
        <c:delete val="1"/>
        <c:axPos val="b"/>
        <c:tickLblPos val="none"/>
        <c:crossAx val="122520704"/>
        <c:crosses val="autoZero"/>
        <c:auto val="1"/>
        <c:lblAlgn val="ctr"/>
        <c:lblOffset val="100"/>
      </c:catAx>
      <c:valAx>
        <c:axId val="122520704"/>
        <c:scaling>
          <c:orientation val="minMax"/>
          <c:max val="80"/>
          <c:min val="10"/>
        </c:scaling>
        <c:delete val="1"/>
        <c:axPos val="l"/>
        <c:numFmt formatCode="General" sourceLinked="1"/>
        <c:tickLblPos val="none"/>
        <c:crossAx val="12249433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47703852454684"/>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680">
                    <a:solidFill>
                      <a:schemeClr val="bg1"/>
                    </a:solidFill>
                    <a:latin typeface="Verdana" pitchFamily="34" charset="0"/>
                  </a:defRPr>
                </a:pPr>
                <a:endParaRPr lang="en-US"/>
              </a:p>
            </c:txPr>
            <c:dLblPos val="inBase"/>
            <c:showVal val="1"/>
          </c:dLbls>
          <c:cat>
            <c:numRef>
              <c:f>'Data for charts - Caerphilly'!$K$4</c:f>
              <c:numCache>
                <c:formatCode>0.0</c:formatCode>
                <c:ptCount val="1"/>
                <c:pt idx="0">
                  <c:v>26</c:v>
                </c:pt>
              </c:numCache>
            </c:numRef>
          </c:cat>
          <c:val>
            <c:numRef>
              <c:f>'Data for charts - Caerphilly'!$K$4:$K$5</c:f>
              <c:numCache>
                <c:formatCode>0.0</c:formatCode>
                <c:ptCount val="2"/>
                <c:pt idx="0">
                  <c:v>26</c:v>
                </c:pt>
                <c:pt idx="1">
                  <c:v>22.7</c:v>
                </c:pt>
              </c:numCache>
            </c:numRef>
          </c:val>
        </c:ser>
        <c:gapWidth val="30"/>
        <c:axId val="124136448"/>
        <c:axId val="124166912"/>
      </c:barChart>
      <c:catAx>
        <c:axId val="124136448"/>
        <c:scaling>
          <c:orientation val="minMax"/>
        </c:scaling>
        <c:delete val="1"/>
        <c:axPos val="l"/>
        <c:numFmt formatCode="0.0" sourceLinked="1"/>
        <c:tickLblPos val="none"/>
        <c:crossAx val="124166912"/>
        <c:crosses val="autoZero"/>
        <c:auto val="1"/>
        <c:lblAlgn val="ctr"/>
        <c:lblOffset val="100"/>
      </c:catAx>
      <c:valAx>
        <c:axId val="124166912"/>
        <c:scaling>
          <c:orientation val="minMax"/>
          <c:max val="40"/>
          <c:min val="0"/>
        </c:scaling>
        <c:delete val="1"/>
        <c:axPos val="b"/>
        <c:numFmt formatCode="0.0" sourceLinked="1"/>
        <c:tickLblPos val="none"/>
        <c:crossAx val="124136448"/>
        <c:crosses val="autoZero"/>
        <c:crossBetween val="between"/>
      </c:valAx>
      <c:spPr>
        <a:noFill/>
      </c:spPr>
    </c:plotArea>
    <c:plotVisOnly val="1"/>
  </c:chart>
  <c:spPr>
    <a:noFill/>
    <a:ln>
      <a:noFill/>
    </a:ln>
  </c:spPr>
  <c:printSettings>
    <c:headerFooter/>
    <c:pageMargins b="0.75000000000001255" l="0.70000000000000062" r="0.70000000000000062" t="0.75000000000001255"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63051671918008423"/>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Caerphilly'!$K$4</c:f>
              <c:numCache>
                <c:formatCode>0.0</c:formatCode>
                <c:ptCount val="1"/>
                <c:pt idx="0">
                  <c:v>26</c:v>
                </c:pt>
              </c:numCache>
            </c:numRef>
          </c:cat>
          <c:val>
            <c:numRef>
              <c:f>'Data for charts - Caerphilly'!$I$18:$I$19</c:f>
              <c:numCache>
                <c:formatCode>0.0</c:formatCode>
                <c:ptCount val="2"/>
                <c:pt idx="0">
                  <c:v>2.4</c:v>
                </c:pt>
                <c:pt idx="1">
                  <c:v>2</c:v>
                </c:pt>
              </c:numCache>
            </c:numRef>
          </c:val>
        </c:ser>
        <c:gapWidth val="30"/>
        <c:axId val="134903296"/>
        <c:axId val="134904832"/>
      </c:barChart>
      <c:catAx>
        <c:axId val="134903296"/>
        <c:scaling>
          <c:orientation val="minMax"/>
        </c:scaling>
        <c:delete val="1"/>
        <c:axPos val="l"/>
        <c:numFmt formatCode="0.0" sourceLinked="1"/>
        <c:tickLblPos val="none"/>
        <c:crossAx val="134904832"/>
        <c:crosses val="autoZero"/>
        <c:auto val="1"/>
        <c:lblAlgn val="ctr"/>
        <c:lblOffset val="100"/>
      </c:catAx>
      <c:valAx>
        <c:axId val="134904832"/>
        <c:scaling>
          <c:orientation val="minMax"/>
          <c:max val="4"/>
          <c:min val="0"/>
        </c:scaling>
        <c:delete val="1"/>
        <c:axPos val="b"/>
        <c:numFmt formatCode="0.0" sourceLinked="1"/>
        <c:tickLblPos val="none"/>
        <c:crossAx val="134903296"/>
        <c:crosses val="autoZero"/>
        <c:crossBetween val="between"/>
      </c:valAx>
      <c:spPr>
        <a:noFill/>
      </c:spPr>
    </c:plotArea>
    <c:plotVisOnly val="1"/>
  </c:chart>
  <c:spPr>
    <a:noFill/>
    <a:ln>
      <a:noFill/>
    </a:ln>
  </c:spPr>
  <c:printSettings>
    <c:headerFooter/>
    <c:pageMargins b="0.75000000000001277" l="0.70000000000000062" r="0.70000000000000062" t="0.75000000000001277"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739607399374491"/>
          <c:h val="0.80395336013701257"/>
        </c:manualLayout>
      </c:layout>
      <c:barChart>
        <c:barDir val="bar"/>
        <c:grouping val="clustered"/>
        <c:varyColors val="1"/>
        <c:ser>
          <c:idx val="0"/>
          <c:order val="0"/>
          <c:spPr>
            <a:solidFill>
              <a:srgbClr val="6463FF"/>
            </a:solidFill>
          </c:spPr>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Caerphilly'!$K$4</c:f>
              <c:numCache>
                <c:formatCode>0.0</c:formatCode>
                <c:ptCount val="1"/>
                <c:pt idx="0">
                  <c:v>26</c:v>
                </c:pt>
              </c:numCache>
            </c:numRef>
          </c:cat>
          <c:val>
            <c:numRef>
              <c:f>'Data for charts - Caerphilly'!$M$18:$M$19</c:f>
              <c:numCache>
                <c:formatCode>0.0</c:formatCode>
                <c:ptCount val="2"/>
                <c:pt idx="0">
                  <c:v>1.7</c:v>
                </c:pt>
                <c:pt idx="1">
                  <c:v>1.6</c:v>
                </c:pt>
              </c:numCache>
            </c:numRef>
          </c:val>
        </c:ser>
        <c:gapWidth val="30"/>
        <c:axId val="134937216"/>
        <c:axId val="134947200"/>
      </c:barChart>
      <c:catAx>
        <c:axId val="134937216"/>
        <c:scaling>
          <c:orientation val="minMax"/>
        </c:scaling>
        <c:delete val="1"/>
        <c:axPos val="l"/>
        <c:numFmt formatCode="0.0" sourceLinked="1"/>
        <c:tickLblPos val="none"/>
        <c:crossAx val="134947200"/>
        <c:crosses val="autoZero"/>
        <c:auto val="1"/>
        <c:lblAlgn val="ctr"/>
        <c:lblOffset val="100"/>
      </c:catAx>
      <c:valAx>
        <c:axId val="134947200"/>
        <c:scaling>
          <c:orientation val="minMax"/>
          <c:max val="4"/>
          <c:min val="0"/>
        </c:scaling>
        <c:delete val="1"/>
        <c:axPos val="b"/>
        <c:numFmt formatCode="0.0" sourceLinked="1"/>
        <c:tickLblPos val="none"/>
        <c:crossAx val="134937216"/>
        <c:crosses val="autoZero"/>
        <c:crossBetween val="between"/>
      </c:valAx>
      <c:spPr>
        <a:noFill/>
      </c:spPr>
    </c:plotArea>
    <c:plotVisOnly val="1"/>
  </c:chart>
  <c:spPr>
    <a:noFill/>
    <a:ln>
      <a:noFill/>
    </a:ln>
  </c:spPr>
  <c:printSettings>
    <c:headerFooter/>
    <c:pageMargins b="0.75000000000001299" l="0.70000000000000062" r="0.70000000000000062" t="0.7500000000000129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6673963431031E-2"/>
          <c:y val="0.10032927702219042"/>
          <c:w val="0.94389645052552795"/>
          <c:h val="0.89293565577030143"/>
        </c:manualLayout>
      </c:layout>
      <c:lineChart>
        <c:grouping val="standard"/>
        <c:ser>
          <c:idx val="2"/>
          <c:order val="0"/>
          <c:tx>
            <c:v>Wales</c:v>
          </c:tx>
          <c:spPr>
            <a:ln>
              <a:solidFill>
                <a:srgbClr val="FF0000"/>
              </a:solidFill>
            </a:ln>
          </c:spPr>
          <c:marker>
            <c:symbol val="none"/>
          </c:marker>
          <c:val>
            <c:numRef>
              <c:f>'Data for charts - Blaenau Gwent'!$D$13:$M$13</c:f>
              <c:numCache>
                <c:formatCode>0.0</c:formatCode>
                <c:ptCount val="10"/>
                <c:pt idx="0" formatCode="General">
                  <c:v>46.2</c:v>
                </c:pt>
                <c:pt idx="1">
                  <c:v>46.1</c:v>
                </c:pt>
                <c:pt idx="2">
                  <c:v>45.5</c:v>
                </c:pt>
                <c:pt idx="3">
                  <c:v>44</c:v>
                </c:pt>
                <c:pt idx="4">
                  <c:v>45.1</c:v>
                </c:pt>
                <c:pt idx="5">
                  <c:v>44.7</c:v>
                </c:pt>
                <c:pt idx="6">
                  <c:v>43.7</c:v>
                </c:pt>
                <c:pt idx="7">
                  <c:v>39.299999999999997</c:v>
                </c:pt>
                <c:pt idx="8">
                  <c:v>36.9</c:v>
                </c:pt>
                <c:pt idx="9">
                  <c:v>34.200000000000003</c:v>
                </c:pt>
              </c:numCache>
            </c:numRef>
          </c:val>
        </c:ser>
        <c:ser>
          <c:idx val="1"/>
          <c:order val="1"/>
          <c:tx>
            <c:v>LA</c:v>
          </c:tx>
          <c:spPr>
            <a:ln>
              <a:solidFill>
                <a:srgbClr val="6463FF"/>
              </a:solidFill>
            </a:ln>
          </c:spPr>
          <c:marker>
            <c:symbol val="none"/>
          </c:marker>
          <c:val>
            <c:numRef>
              <c:f>'Data for charts - Blaenau Gwent'!$D$12:$M$12</c:f>
              <c:numCache>
                <c:formatCode>0.0</c:formatCode>
                <c:ptCount val="10"/>
                <c:pt idx="0">
                  <c:v>55.8</c:v>
                </c:pt>
                <c:pt idx="1">
                  <c:v>60.4</c:v>
                </c:pt>
                <c:pt idx="2">
                  <c:v>45.8</c:v>
                </c:pt>
                <c:pt idx="3">
                  <c:v>49.7</c:v>
                </c:pt>
                <c:pt idx="4">
                  <c:v>42.2</c:v>
                </c:pt>
                <c:pt idx="5">
                  <c:v>48.5</c:v>
                </c:pt>
                <c:pt idx="6">
                  <c:v>42.2</c:v>
                </c:pt>
                <c:pt idx="7">
                  <c:v>40.6</c:v>
                </c:pt>
                <c:pt idx="8">
                  <c:v>37.5</c:v>
                </c:pt>
                <c:pt idx="9">
                  <c:v>25.5</c:v>
                </c:pt>
              </c:numCache>
            </c:numRef>
          </c:val>
        </c:ser>
        <c:marker val="1"/>
        <c:axId val="122266752"/>
        <c:axId val="122268288"/>
      </c:lineChart>
      <c:catAx>
        <c:axId val="122266752"/>
        <c:scaling>
          <c:orientation val="minMax"/>
        </c:scaling>
        <c:delete val="1"/>
        <c:axPos val="b"/>
        <c:tickLblPos val="none"/>
        <c:crossAx val="122268288"/>
        <c:crosses val="autoZero"/>
        <c:auto val="1"/>
        <c:lblAlgn val="ctr"/>
        <c:lblOffset val="100"/>
      </c:catAx>
      <c:valAx>
        <c:axId val="122268288"/>
        <c:scaling>
          <c:orientation val="minMax"/>
          <c:max val="80"/>
          <c:min val="10"/>
        </c:scaling>
        <c:delete val="1"/>
        <c:axPos val="l"/>
        <c:numFmt formatCode="General" sourceLinked="1"/>
        <c:tickLblPos val="none"/>
        <c:crossAx val="12226675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5.9925236618150003E-2"/>
          <c:w val="0.94389645052552873"/>
          <c:h val="0.93333969617434265"/>
        </c:manualLayout>
      </c:layout>
      <c:lineChart>
        <c:grouping val="standard"/>
        <c:ser>
          <c:idx val="2"/>
          <c:order val="0"/>
          <c:tx>
            <c:v>Wales</c:v>
          </c:tx>
          <c:spPr>
            <a:ln>
              <a:solidFill>
                <a:srgbClr val="FF0000"/>
              </a:solidFill>
            </a:ln>
          </c:spPr>
          <c:marker>
            <c:symbol val="none"/>
          </c:marker>
          <c:val>
            <c:numRef>
              <c:f>'Data for charts - Blaenau Gwent'!$D$23:$M$23</c:f>
              <c:numCache>
                <c:formatCode>0.0</c:formatCode>
                <c:ptCount val="10"/>
                <c:pt idx="0">
                  <c:v>4.8</c:v>
                </c:pt>
                <c:pt idx="1">
                  <c:v>4.4000000000000004</c:v>
                </c:pt>
                <c:pt idx="2">
                  <c:v>5</c:v>
                </c:pt>
                <c:pt idx="3">
                  <c:v>4.2</c:v>
                </c:pt>
                <c:pt idx="4">
                  <c:v>4.3</c:v>
                </c:pt>
                <c:pt idx="5">
                  <c:v>5.0999999999999996</c:v>
                </c:pt>
                <c:pt idx="6">
                  <c:v>4.2</c:v>
                </c:pt>
                <c:pt idx="7">
                  <c:v>4.8</c:v>
                </c:pt>
                <c:pt idx="8">
                  <c:v>4.0999999999999996</c:v>
                </c:pt>
                <c:pt idx="9">
                  <c:v>3.7</c:v>
                </c:pt>
              </c:numCache>
            </c:numRef>
          </c:val>
        </c:ser>
        <c:marker val="1"/>
        <c:axId val="135067136"/>
        <c:axId val="135068672"/>
      </c:lineChart>
      <c:catAx>
        <c:axId val="135067136"/>
        <c:scaling>
          <c:orientation val="minMax"/>
        </c:scaling>
        <c:delete val="1"/>
        <c:axPos val="b"/>
        <c:tickLblPos val="none"/>
        <c:crossAx val="135068672"/>
        <c:crosses val="autoZero"/>
        <c:auto val="1"/>
        <c:lblAlgn val="ctr"/>
        <c:lblOffset val="100"/>
      </c:catAx>
      <c:valAx>
        <c:axId val="135068672"/>
        <c:scaling>
          <c:orientation val="minMax"/>
        </c:scaling>
        <c:delete val="1"/>
        <c:axPos val="l"/>
        <c:numFmt formatCode="0.0" sourceLinked="1"/>
        <c:tickLblPos val="none"/>
        <c:crossAx val="13506713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5833367964652E-2"/>
          <c:y val="1.9521196214110127E-2"/>
          <c:w val="0.94389645052552773"/>
          <c:h val="0.97374373657842273"/>
        </c:manualLayout>
      </c:layout>
      <c:lineChart>
        <c:grouping val="standard"/>
        <c:ser>
          <c:idx val="2"/>
          <c:order val="0"/>
          <c:tx>
            <c:v>Wales</c:v>
          </c:tx>
          <c:spPr>
            <a:ln>
              <a:solidFill>
                <a:srgbClr val="FF0000"/>
              </a:solidFill>
            </a:ln>
          </c:spPr>
          <c:marker>
            <c:symbol val="none"/>
          </c:marker>
          <c:val>
            <c:numRef>
              <c:f>'Data for charts - Blaenau Gwent'!$L$9:$N$9</c:f>
              <c:numCache>
                <c:formatCode>General</c:formatCode>
                <c:ptCount val="3"/>
                <c:pt idx="0">
                  <c:v>300</c:v>
                </c:pt>
                <c:pt idx="1">
                  <c:v>315</c:v>
                </c:pt>
                <c:pt idx="2">
                  <c:v>320</c:v>
                </c:pt>
              </c:numCache>
            </c:numRef>
          </c:val>
        </c:ser>
        <c:ser>
          <c:idx val="1"/>
          <c:order val="1"/>
          <c:tx>
            <c:v>LA</c:v>
          </c:tx>
          <c:spPr>
            <a:ln>
              <a:solidFill>
                <a:srgbClr val="6463FF"/>
              </a:solidFill>
            </a:ln>
          </c:spPr>
          <c:marker>
            <c:symbol val="none"/>
          </c:marker>
          <c:val>
            <c:numRef>
              <c:f>'Data for charts - Blaenau Gwent'!$L$8:$N$8</c:f>
              <c:numCache>
                <c:formatCode>General</c:formatCode>
                <c:ptCount val="3"/>
                <c:pt idx="0">
                  <c:v>325</c:v>
                </c:pt>
                <c:pt idx="1">
                  <c:v>410</c:v>
                </c:pt>
                <c:pt idx="2">
                  <c:v>365</c:v>
                </c:pt>
              </c:numCache>
            </c:numRef>
          </c:val>
        </c:ser>
        <c:marker val="1"/>
        <c:axId val="135080576"/>
        <c:axId val="135090560"/>
      </c:lineChart>
      <c:catAx>
        <c:axId val="135080576"/>
        <c:scaling>
          <c:orientation val="minMax"/>
        </c:scaling>
        <c:delete val="1"/>
        <c:axPos val="b"/>
        <c:tickLblPos val="none"/>
        <c:crossAx val="135090560"/>
        <c:crosses val="autoZero"/>
        <c:auto val="1"/>
        <c:lblAlgn val="ctr"/>
        <c:lblOffset val="100"/>
      </c:catAx>
      <c:valAx>
        <c:axId val="135090560"/>
        <c:scaling>
          <c:orientation val="minMax"/>
          <c:max val="600"/>
          <c:min val="100"/>
        </c:scaling>
        <c:delete val="1"/>
        <c:axPos val="l"/>
        <c:numFmt formatCode="General" sourceLinked="1"/>
        <c:tickLblPos val="none"/>
        <c:crossAx val="13508057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Blaenau Gwent'!$B$14:$C$14</c:f>
              <c:strCache>
                <c:ptCount val="1"/>
                <c:pt idx="0">
                  <c:v>Teenage Pregnancies &lt;20 LA</c:v>
                </c:pt>
              </c:strCache>
            </c:strRef>
          </c:tx>
          <c:spPr>
            <a:ln w="28575">
              <a:solidFill>
                <a:srgbClr val="6463FF"/>
              </a:solidFill>
            </a:ln>
          </c:spPr>
          <c:marker>
            <c:symbol val="none"/>
          </c:marker>
          <c:val>
            <c:numRef>
              <c:f>'Data for charts - Blaenau Gwent'!$D$14:$M$14</c:f>
              <c:numCache>
                <c:formatCode>0.0</c:formatCode>
                <c:ptCount val="10"/>
                <c:pt idx="0">
                  <c:v>41</c:v>
                </c:pt>
                <c:pt idx="1">
                  <c:v>45</c:v>
                </c:pt>
                <c:pt idx="2">
                  <c:v>39.799999999999997</c:v>
                </c:pt>
                <c:pt idx="3">
                  <c:v>36.700000000000003</c:v>
                </c:pt>
                <c:pt idx="4">
                  <c:v>37.799999999999997</c:v>
                </c:pt>
                <c:pt idx="5">
                  <c:v>32.6</c:v>
                </c:pt>
                <c:pt idx="6">
                  <c:v>40.4</c:v>
                </c:pt>
                <c:pt idx="7">
                  <c:v>33.4</c:v>
                </c:pt>
                <c:pt idx="8">
                  <c:v>28.6</c:v>
                </c:pt>
                <c:pt idx="9">
                  <c:v>29</c:v>
                </c:pt>
              </c:numCache>
            </c:numRef>
          </c:val>
        </c:ser>
        <c:ser>
          <c:idx val="1"/>
          <c:order val="1"/>
          <c:tx>
            <c:strRef>
              <c:f>'Data for charts - Blaenau Gwent'!$B$15:$C$15</c:f>
              <c:strCache>
                <c:ptCount val="1"/>
                <c:pt idx="0">
                  <c:v>Teenage Pregnancies &lt;20 Wales</c:v>
                </c:pt>
              </c:strCache>
            </c:strRef>
          </c:tx>
          <c:spPr>
            <a:ln w="28575">
              <a:solidFill>
                <a:srgbClr val="FF0000"/>
              </a:solidFill>
            </a:ln>
          </c:spPr>
          <c:marker>
            <c:symbol val="none"/>
          </c:marker>
          <c:val>
            <c:numRef>
              <c:f>'Data for charts - Blaenau Gwent'!$D$15:$M$15</c:f>
              <c:numCache>
                <c:formatCode>0.0</c:formatCode>
                <c:ptCount val="10"/>
                <c:pt idx="0">
                  <c:v>31.9</c:v>
                </c:pt>
                <c:pt idx="1">
                  <c:v>31.2</c:v>
                </c:pt>
                <c:pt idx="2">
                  <c:v>32.6</c:v>
                </c:pt>
                <c:pt idx="3">
                  <c:v>32.4</c:v>
                </c:pt>
                <c:pt idx="4">
                  <c:v>31.8</c:v>
                </c:pt>
                <c:pt idx="5">
                  <c:v>30.6</c:v>
                </c:pt>
                <c:pt idx="6">
                  <c:v>31.1</c:v>
                </c:pt>
                <c:pt idx="7">
                  <c:v>28.9</c:v>
                </c:pt>
                <c:pt idx="8">
                  <c:v>27.9</c:v>
                </c:pt>
                <c:pt idx="9">
                  <c:v>24.9</c:v>
                </c:pt>
              </c:numCache>
            </c:numRef>
          </c:val>
        </c:ser>
        <c:marker val="1"/>
        <c:axId val="135106944"/>
        <c:axId val="135108480"/>
      </c:lineChart>
      <c:catAx>
        <c:axId val="135106944"/>
        <c:scaling>
          <c:orientation val="minMax"/>
        </c:scaling>
        <c:delete val="1"/>
        <c:axPos val="b"/>
        <c:tickLblPos val="none"/>
        <c:crossAx val="135108480"/>
        <c:crosses val="autoZero"/>
        <c:auto val="1"/>
        <c:lblAlgn val="ctr"/>
        <c:lblOffset val="100"/>
      </c:catAx>
      <c:valAx>
        <c:axId val="135108480"/>
        <c:scaling>
          <c:orientation val="minMax"/>
        </c:scaling>
        <c:delete val="1"/>
        <c:axPos val="l"/>
        <c:numFmt formatCode="0.0" sourceLinked="1"/>
        <c:tickLblPos val="none"/>
        <c:crossAx val="135106944"/>
        <c:crosses val="autoZero"/>
        <c:crossBetween val="between"/>
      </c:valAx>
      <c:spPr>
        <a:noFill/>
        <a:ln>
          <a:noFill/>
        </a:ln>
      </c:spPr>
    </c:plotArea>
    <c:plotVisOnly val="1"/>
  </c:chart>
  <c:spPr>
    <a:noFill/>
    <a:ln>
      <a:noFill/>
    </a:ln>
  </c:spPr>
  <c:printSettings>
    <c:headerFooter/>
    <c:pageMargins b="0.75000000000001099" l="0.70000000000000062" r="0.70000000000000062" t="0.75000000000001099"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Blaenau Gwent'!$B$20:$C$20</c:f>
              <c:strCache>
                <c:ptCount val="1"/>
                <c:pt idx="0">
                  <c:v>Injury LA</c:v>
                </c:pt>
              </c:strCache>
            </c:strRef>
          </c:tx>
          <c:spPr>
            <a:ln w="28575">
              <a:solidFill>
                <a:srgbClr val="6463FF"/>
              </a:solidFill>
            </a:ln>
          </c:spPr>
          <c:marker>
            <c:symbol val="none"/>
          </c:marker>
          <c:val>
            <c:numRef>
              <c:f>'Data for charts - Blaenau Gwent'!$D$20:$M$20</c:f>
              <c:numCache>
                <c:formatCode>0</c:formatCode>
                <c:ptCount val="10"/>
                <c:pt idx="0">
                  <c:v>177</c:v>
                </c:pt>
                <c:pt idx="1">
                  <c:v>155</c:v>
                </c:pt>
                <c:pt idx="2">
                  <c:v>214</c:v>
                </c:pt>
                <c:pt idx="3">
                  <c:v>299</c:v>
                </c:pt>
                <c:pt idx="4">
                  <c:v>222</c:v>
                </c:pt>
                <c:pt idx="5">
                  <c:v>171</c:v>
                </c:pt>
                <c:pt idx="6">
                  <c:v>173</c:v>
                </c:pt>
                <c:pt idx="7">
                  <c:v>125</c:v>
                </c:pt>
                <c:pt idx="8">
                  <c:v>212</c:v>
                </c:pt>
                <c:pt idx="9">
                  <c:v>170</c:v>
                </c:pt>
              </c:numCache>
            </c:numRef>
          </c:val>
        </c:ser>
        <c:ser>
          <c:idx val="1"/>
          <c:order val="1"/>
          <c:tx>
            <c:strRef>
              <c:f>'Data for charts - Blaenau Gwent'!$B$21:$C$21</c:f>
              <c:strCache>
                <c:ptCount val="1"/>
                <c:pt idx="0">
                  <c:v>Injury Wales</c:v>
                </c:pt>
              </c:strCache>
            </c:strRef>
          </c:tx>
          <c:spPr>
            <a:ln w="28575">
              <a:solidFill>
                <a:srgbClr val="FF0000"/>
              </a:solidFill>
            </a:ln>
          </c:spPr>
          <c:marker>
            <c:symbol val="none"/>
          </c:marker>
          <c:val>
            <c:numRef>
              <c:f>'Data for charts - Blaenau Gwent'!$D$21:$M$21</c:f>
              <c:numCache>
                <c:formatCode>#,##0</c:formatCode>
                <c:ptCount val="10"/>
                <c:pt idx="0">
                  <c:v>153</c:v>
                </c:pt>
                <c:pt idx="1">
                  <c:v>134</c:v>
                </c:pt>
                <c:pt idx="2">
                  <c:v>161</c:v>
                </c:pt>
                <c:pt idx="3">
                  <c:v>167</c:v>
                </c:pt>
                <c:pt idx="4">
                  <c:v>184</c:v>
                </c:pt>
                <c:pt idx="5">
                  <c:v>181</c:v>
                </c:pt>
                <c:pt idx="6">
                  <c:v>172</c:v>
                </c:pt>
                <c:pt idx="7">
                  <c:v>183</c:v>
                </c:pt>
                <c:pt idx="8">
                  <c:v>186</c:v>
                </c:pt>
                <c:pt idx="9">
                  <c:v>189</c:v>
                </c:pt>
              </c:numCache>
            </c:numRef>
          </c:val>
        </c:ser>
        <c:marker val="1"/>
        <c:axId val="135292416"/>
        <c:axId val="135293952"/>
      </c:lineChart>
      <c:catAx>
        <c:axId val="135292416"/>
        <c:scaling>
          <c:orientation val="minMax"/>
        </c:scaling>
        <c:delete val="1"/>
        <c:axPos val="b"/>
        <c:tickLblPos val="none"/>
        <c:crossAx val="135293952"/>
        <c:crosses val="autoZero"/>
        <c:auto val="1"/>
        <c:lblAlgn val="ctr"/>
        <c:lblOffset val="100"/>
      </c:catAx>
      <c:valAx>
        <c:axId val="135293952"/>
        <c:scaling>
          <c:orientation val="minMax"/>
        </c:scaling>
        <c:delete val="1"/>
        <c:axPos val="l"/>
        <c:numFmt formatCode="0" sourceLinked="1"/>
        <c:tickLblPos val="none"/>
        <c:crossAx val="135292416"/>
        <c:crosses val="autoZero"/>
        <c:crossBetween val="between"/>
      </c:valAx>
      <c:spPr>
        <a:noFill/>
        <a:ln>
          <a:noFill/>
        </a:ln>
      </c:spPr>
    </c:plotArea>
    <c:plotVisOnly val="1"/>
  </c:chart>
  <c:spPr>
    <a:noFill/>
    <a:ln>
      <a:noFill/>
    </a:ln>
  </c:spPr>
  <c:printSettings>
    <c:headerFooter/>
    <c:pageMargins b="0.75000000000001121" l="0.70000000000000062" r="0.70000000000000062" t="0.7500000000000112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29"/>
          <c:h val="0.61010737294201867"/>
        </c:manualLayout>
      </c:layout>
      <c:lineChart>
        <c:grouping val="standard"/>
        <c:ser>
          <c:idx val="2"/>
          <c:order val="0"/>
          <c:tx>
            <c:v>Wales</c:v>
          </c:tx>
          <c:spPr>
            <a:ln>
              <a:solidFill>
                <a:srgbClr val="FF0000"/>
              </a:solidFill>
            </a:ln>
          </c:spPr>
          <c:marker>
            <c:symbol val="none"/>
          </c:marker>
          <c:val>
            <c:numRef>
              <c:f>'Data for charts - Blaenau Gwent'!$D$7:$N$7</c:f>
              <c:numCache>
                <c:formatCode>General</c:formatCode>
                <c:ptCount val="11"/>
                <c:pt idx="0">
                  <c:v>28.5</c:v>
                </c:pt>
                <c:pt idx="1">
                  <c:v>35</c:v>
                </c:pt>
                <c:pt idx="2">
                  <c:v>37.200000000000003</c:v>
                </c:pt>
                <c:pt idx="3">
                  <c:v>29.8</c:v>
                </c:pt>
                <c:pt idx="4">
                  <c:v>26.1</c:v>
                </c:pt>
                <c:pt idx="5">
                  <c:v>24.8</c:v>
                </c:pt>
                <c:pt idx="6">
                  <c:v>21.3</c:v>
                </c:pt>
                <c:pt idx="7">
                  <c:v>18.7</c:v>
                </c:pt>
                <c:pt idx="8">
                  <c:v>21.9</c:v>
                </c:pt>
                <c:pt idx="9">
                  <c:v>21.3</c:v>
                </c:pt>
                <c:pt idx="10">
                  <c:v>18.7</c:v>
                </c:pt>
              </c:numCache>
            </c:numRef>
          </c:val>
        </c:ser>
        <c:ser>
          <c:idx val="1"/>
          <c:order val="1"/>
          <c:tx>
            <c:v>LA</c:v>
          </c:tx>
          <c:spPr>
            <a:ln>
              <a:solidFill>
                <a:srgbClr val="6463FF"/>
              </a:solidFill>
            </a:ln>
          </c:spPr>
          <c:marker>
            <c:symbol val="none"/>
          </c:marker>
          <c:val>
            <c:numRef>
              <c:f>'Data for charts - Blaenau Gwent'!$D$6:$N$6</c:f>
              <c:numCache>
                <c:formatCode>General</c:formatCode>
                <c:ptCount val="11"/>
                <c:pt idx="0">
                  <c:v>10.199999999999999</c:v>
                </c:pt>
                <c:pt idx="1">
                  <c:v>6.7</c:v>
                </c:pt>
                <c:pt idx="2">
                  <c:v>10.1</c:v>
                </c:pt>
                <c:pt idx="3">
                  <c:v>18.399999999999999</c:v>
                </c:pt>
                <c:pt idx="4">
                  <c:v>26.4</c:v>
                </c:pt>
                <c:pt idx="5">
                  <c:v>19.7</c:v>
                </c:pt>
                <c:pt idx="6">
                  <c:v>14.7</c:v>
                </c:pt>
                <c:pt idx="7">
                  <c:v>8.1</c:v>
                </c:pt>
                <c:pt idx="8">
                  <c:v>11.3</c:v>
                </c:pt>
                <c:pt idx="9">
                  <c:v>16.100000000000001</c:v>
                </c:pt>
                <c:pt idx="10">
                  <c:v>14.5</c:v>
                </c:pt>
              </c:numCache>
            </c:numRef>
          </c:val>
        </c:ser>
        <c:marker val="1"/>
        <c:axId val="135314048"/>
        <c:axId val="135328128"/>
      </c:lineChart>
      <c:catAx>
        <c:axId val="135314048"/>
        <c:scaling>
          <c:orientation val="minMax"/>
        </c:scaling>
        <c:delete val="1"/>
        <c:axPos val="b"/>
        <c:tickLblPos val="none"/>
        <c:crossAx val="135328128"/>
        <c:crosses val="autoZero"/>
        <c:auto val="1"/>
        <c:lblAlgn val="ctr"/>
        <c:lblOffset val="100"/>
      </c:catAx>
      <c:valAx>
        <c:axId val="135328128"/>
        <c:scaling>
          <c:orientation val="minMax"/>
          <c:max val="80"/>
          <c:min val="5"/>
        </c:scaling>
        <c:delete val="1"/>
        <c:axPos val="l"/>
        <c:numFmt formatCode="General" sourceLinked="1"/>
        <c:tickLblPos val="none"/>
        <c:crossAx val="135314048"/>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73"/>
          <c:h val="0.61010737294201867"/>
        </c:manualLayout>
      </c:layout>
      <c:lineChart>
        <c:grouping val="standard"/>
        <c:ser>
          <c:idx val="2"/>
          <c:order val="0"/>
          <c:tx>
            <c:v>Wales</c:v>
          </c:tx>
          <c:spPr>
            <a:ln>
              <a:solidFill>
                <a:srgbClr val="FF0000"/>
              </a:solidFill>
            </a:ln>
          </c:spPr>
          <c:marker>
            <c:symbol val="none"/>
          </c:marker>
          <c:val>
            <c:numRef>
              <c:f>'Data for charts - Blaenau Gwent'!$F$29:$N$29</c:f>
              <c:numCache>
                <c:formatCode>0.0</c:formatCode>
                <c:ptCount val="9"/>
                <c:pt idx="0">
                  <c:v>6.8</c:v>
                </c:pt>
                <c:pt idx="1">
                  <c:v>7</c:v>
                </c:pt>
                <c:pt idx="2">
                  <c:v>7.6</c:v>
                </c:pt>
                <c:pt idx="3">
                  <c:v>7.3</c:v>
                </c:pt>
                <c:pt idx="4">
                  <c:v>7.8</c:v>
                </c:pt>
                <c:pt idx="5">
                  <c:v>7.5</c:v>
                </c:pt>
                <c:pt idx="6">
                  <c:v>8.1</c:v>
                </c:pt>
                <c:pt idx="7">
                  <c:v>8.6</c:v>
                </c:pt>
                <c:pt idx="8">
                  <c:v>9</c:v>
                </c:pt>
              </c:numCache>
            </c:numRef>
          </c:val>
        </c:ser>
        <c:ser>
          <c:idx val="1"/>
          <c:order val="1"/>
          <c:tx>
            <c:v>LA</c:v>
          </c:tx>
          <c:spPr>
            <a:ln>
              <a:solidFill>
                <a:srgbClr val="6463FF"/>
              </a:solidFill>
            </a:ln>
          </c:spPr>
          <c:marker>
            <c:symbol val="none"/>
          </c:marker>
          <c:val>
            <c:numRef>
              <c:f>'Data for charts - Blaenau Gwent'!$F$28:$N$28</c:f>
              <c:numCache>
                <c:formatCode>0.0</c:formatCode>
                <c:ptCount val="9"/>
                <c:pt idx="0">
                  <c:v>5.6</c:v>
                </c:pt>
                <c:pt idx="1">
                  <c:v>7.6</c:v>
                </c:pt>
                <c:pt idx="2">
                  <c:v>8</c:v>
                </c:pt>
                <c:pt idx="3">
                  <c:v>7.8</c:v>
                </c:pt>
                <c:pt idx="4">
                  <c:v>8.4</c:v>
                </c:pt>
                <c:pt idx="5">
                  <c:v>9.1</c:v>
                </c:pt>
                <c:pt idx="6">
                  <c:v>10.6</c:v>
                </c:pt>
                <c:pt idx="7">
                  <c:v>11</c:v>
                </c:pt>
                <c:pt idx="8">
                  <c:v>12.5</c:v>
                </c:pt>
              </c:numCache>
            </c:numRef>
          </c:val>
        </c:ser>
        <c:marker val="1"/>
        <c:axId val="135368704"/>
        <c:axId val="135370240"/>
      </c:lineChart>
      <c:catAx>
        <c:axId val="135368704"/>
        <c:scaling>
          <c:orientation val="minMax"/>
        </c:scaling>
        <c:delete val="1"/>
        <c:axPos val="b"/>
        <c:tickLblPos val="none"/>
        <c:crossAx val="135370240"/>
        <c:crosses val="autoZero"/>
        <c:auto val="1"/>
        <c:lblAlgn val="ctr"/>
        <c:lblOffset val="100"/>
      </c:catAx>
      <c:valAx>
        <c:axId val="135370240"/>
        <c:scaling>
          <c:orientation val="minMax"/>
          <c:max val="15"/>
          <c:min val="0"/>
        </c:scaling>
        <c:delete val="1"/>
        <c:axPos val="l"/>
        <c:numFmt formatCode="0.0" sourceLinked="1"/>
        <c:tickLblPos val="none"/>
        <c:crossAx val="135368704"/>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5.9925236618150003E-2"/>
          <c:w val="0.94389645052552829"/>
          <c:h val="0.93333969617434265"/>
        </c:manualLayout>
      </c:layout>
      <c:lineChart>
        <c:grouping val="standard"/>
        <c:ser>
          <c:idx val="2"/>
          <c:order val="0"/>
          <c:tx>
            <c:v>Wales</c:v>
          </c:tx>
          <c:spPr>
            <a:ln>
              <a:solidFill>
                <a:srgbClr val="FF0000"/>
              </a:solidFill>
            </a:ln>
          </c:spPr>
          <c:marker>
            <c:symbol val="none"/>
          </c:marker>
          <c:val>
            <c:numRef>
              <c:f>'Data for charts - Caerphilly'!$D$23:$M$23</c:f>
              <c:numCache>
                <c:formatCode>0.0</c:formatCode>
                <c:ptCount val="10"/>
                <c:pt idx="0">
                  <c:v>4.8</c:v>
                </c:pt>
                <c:pt idx="1">
                  <c:v>4.4000000000000004</c:v>
                </c:pt>
                <c:pt idx="2">
                  <c:v>5</c:v>
                </c:pt>
                <c:pt idx="3">
                  <c:v>4.2</c:v>
                </c:pt>
                <c:pt idx="4">
                  <c:v>4.3</c:v>
                </c:pt>
                <c:pt idx="5">
                  <c:v>5.0999999999999996</c:v>
                </c:pt>
                <c:pt idx="6">
                  <c:v>4.2</c:v>
                </c:pt>
                <c:pt idx="7">
                  <c:v>4.8</c:v>
                </c:pt>
                <c:pt idx="8">
                  <c:v>4.0999999999999996</c:v>
                </c:pt>
                <c:pt idx="9">
                  <c:v>3.7</c:v>
                </c:pt>
              </c:numCache>
            </c:numRef>
          </c:val>
        </c:ser>
        <c:marker val="1"/>
        <c:axId val="122548224"/>
        <c:axId val="122549760"/>
      </c:lineChart>
      <c:catAx>
        <c:axId val="122548224"/>
        <c:scaling>
          <c:orientation val="minMax"/>
        </c:scaling>
        <c:delete val="1"/>
        <c:axPos val="b"/>
        <c:tickLblPos val="none"/>
        <c:crossAx val="122549760"/>
        <c:crosses val="autoZero"/>
        <c:auto val="1"/>
        <c:lblAlgn val="ctr"/>
        <c:lblOffset val="100"/>
      </c:catAx>
      <c:valAx>
        <c:axId val="122549760"/>
        <c:scaling>
          <c:orientation val="minMax"/>
        </c:scaling>
        <c:delete val="1"/>
        <c:axPos val="l"/>
        <c:numFmt formatCode="0.0" sourceLinked="1"/>
        <c:tickLblPos val="none"/>
        <c:crossAx val="122548224"/>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0.26194543863835179"/>
          <c:w val="0.94389645052552895"/>
          <c:h val="0.73131949415414665"/>
        </c:manualLayout>
      </c:layout>
      <c:lineChart>
        <c:grouping val="standard"/>
        <c:ser>
          <c:idx val="2"/>
          <c:order val="0"/>
          <c:spPr>
            <a:ln>
              <a:solidFill>
                <a:srgbClr val="FF0000"/>
              </a:solidFill>
            </a:ln>
          </c:spPr>
          <c:marker>
            <c:symbol val="none"/>
          </c:marker>
          <c:val>
            <c:numRef>
              <c:f>'Data for charts - Blaenau Gwent'!$D$25:$M$25</c:f>
              <c:numCache>
                <c:formatCode>0.0</c:formatCode>
                <c:ptCount val="10"/>
                <c:pt idx="0">
                  <c:v>43.7</c:v>
                </c:pt>
                <c:pt idx="1">
                  <c:v>41</c:v>
                </c:pt>
                <c:pt idx="2">
                  <c:v>48.4</c:v>
                </c:pt>
                <c:pt idx="3">
                  <c:v>40.700000000000003</c:v>
                </c:pt>
                <c:pt idx="4">
                  <c:v>41.3</c:v>
                </c:pt>
                <c:pt idx="5">
                  <c:v>49.6</c:v>
                </c:pt>
                <c:pt idx="6">
                  <c:v>39.5</c:v>
                </c:pt>
                <c:pt idx="7">
                  <c:v>41.2</c:v>
                </c:pt>
                <c:pt idx="8">
                  <c:v>38.1</c:v>
                </c:pt>
                <c:pt idx="9">
                  <c:v>36.299999999999997</c:v>
                </c:pt>
              </c:numCache>
            </c:numRef>
          </c:val>
        </c:ser>
        <c:marker val="1"/>
        <c:axId val="135393664"/>
        <c:axId val="135395200"/>
      </c:lineChart>
      <c:catAx>
        <c:axId val="135393664"/>
        <c:scaling>
          <c:orientation val="minMax"/>
        </c:scaling>
        <c:delete val="1"/>
        <c:axPos val="b"/>
        <c:tickLblPos val="none"/>
        <c:crossAx val="135395200"/>
        <c:crosses val="autoZero"/>
        <c:auto val="1"/>
        <c:lblAlgn val="ctr"/>
        <c:lblOffset val="100"/>
      </c:catAx>
      <c:valAx>
        <c:axId val="135395200"/>
        <c:scaling>
          <c:orientation val="minMax"/>
          <c:max val="50"/>
          <c:min val="0"/>
        </c:scaling>
        <c:delete val="1"/>
        <c:axPos val="l"/>
        <c:numFmt formatCode="0.0" sourceLinked="1"/>
        <c:tickLblPos val="none"/>
        <c:crossAx val="135393664"/>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6371893110676596"/>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680">
                    <a:solidFill>
                      <a:schemeClr val="bg1"/>
                    </a:solidFill>
                    <a:latin typeface="Verdana" pitchFamily="34" charset="0"/>
                  </a:defRPr>
                </a:pPr>
                <a:endParaRPr lang="en-US"/>
              </a:p>
            </c:txPr>
            <c:dLblPos val="inBase"/>
            <c:showVal val="1"/>
          </c:dLbls>
          <c:cat>
            <c:numRef>
              <c:f>'Data for charts - Blaenau Gwent'!$K$4</c:f>
              <c:numCache>
                <c:formatCode>0.0</c:formatCode>
                <c:ptCount val="1"/>
                <c:pt idx="0">
                  <c:v>30.2</c:v>
                </c:pt>
              </c:numCache>
            </c:numRef>
          </c:cat>
          <c:val>
            <c:numRef>
              <c:f>'Data for charts - Blaenau Gwent'!$K$4:$K$5</c:f>
              <c:numCache>
                <c:formatCode>0.0</c:formatCode>
                <c:ptCount val="2"/>
                <c:pt idx="0">
                  <c:v>30.2</c:v>
                </c:pt>
                <c:pt idx="1">
                  <c:v>22.7</c:v>
                </c:pt>
              </c:numCache>
            </c:numRef>
          </c:val>
        </c:ser>
        <c:gapWidth val="30"/>
        <c:axId val="135449600"/>
        <c:axId val="135455488"/>
      </c:barChart>
      <c:catAx>
        <c:axId val="135449600"/>
        <c:scaling>
          <c:orientation val="minMax"/>
        </c:scaling>
        <c:delete val="1"/>
        <c:axPos val="l"/>
        <c:numFmt formatCode="0.0" sourceLinked="1"/>
        <c:tickLblPos val="none"/>
        <c:crossAx val="135455488"/>
        <c:crosses val="autoZero"/>
        <c:auto val="1"/>
        <c:lblAlgn val="ctr"/>
        <c:lblOffset val="100"/>
      </c:catAx>
      <c:valAx>
        <c:axId val="135455488"/>
        <c:scaling>
          <c:orientation val="minMax"/>
          <c:max val="40"/>
          <c:min val="0"/>
        </c:scaling>
        <c:delete val="1"/>
        <c:axPos val="b"/>
        <c:numFmt formatCode="0.0" sourceLinked="1"/>
        <c:tickLblPos val="none"/>
        <c:crossAx val="135449600"/>
        <c:crosses val="autoZero"/>
        <c:crossBetween val="between"/>
      </c:valAx>
      <c:spPr>
        <a:noFill/>
      </c:spPr>
    </c:plotArea>
    <c:plotVisOnly val="1"/>
  </c:chart>
  <c:spPr>
    <a:noFill/>
    <a:ln>
      <a:noFill/>
    </a:ln>
  </c:spPr>
  <c:printSettings>
    <c:headerFooter/>
    <c:pageMargins b="0.75000000000001277" l="0.70000000000000062" r="0.70000000000000062" t="0.75000000000001277"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10736008298367"/>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680">
                    <a:solidFill>
                      <a:schemeClr val="bg1"/>
                    </a:solidFill>
                    <a:latin typeface="Verdana" pitchFamily="34" charset="0"/>
                  </a:defRPr>
                </a:pPr>
                <a:endParaRPr lang="en-US"/>
              </a:p>
            </c:txPr>
            <c:dLblPos val="inBase"/>
            <c:showVal val="1"/>
          </c:dLbls>
          <c:cat>
            <c:numRef>
              <c:f>'Data for charts - Blaenau Gwent'!$K$4</c:f>
              <c:numCache>
                <c:formatCode>0.0</c:formatCode>
                <c:ptCount val="1"/>
                <c:pt idx="0">
                  <c:v>30.2</c:v>
                </c:pt>
              </c:numCache>
            </c:numRef>
          </c:cat>
          <c:val>
            <c:numRef>
              <c:f>'Data for charts - Blaenau Gwent'!$L$4:$L$5</c:f>
              <c:numCache>
                <c:formatCode>0.0</c:formatCode>
                <c:ptCount val="2"/>
                <c:pt idx="0">
                  <c:v>30.4</c:v>
                </c:pt>
                <c:pt idx="1">
                  <c:v>22.2</c:v>
                </c:pt>
              </c:numCache>
            </c:numRef>
          </c:val>
        </c:ser>
        <c:gapWidth val="30"/>
        <c:axId val="135811840"/>
        <c:axId val="135813376"/>
      </c:barChart>
      <c:catAx>
        <c:axId val="135811840"/>
        <c:scaling>
          <c:orientation val="minMax"/>
        </c:scaling>
        <c:delete val="1"/>
        <c:axPos val="l"/>
        <c:numFmt formatCode="0.0" sourceLinked="1"/>
        <c:tickLblPos val="none"/>
        <c:crossAx val="135813376"/>
        <c:crosses val="autoZero"/>
        <c:auto val="1"/>
        <c:lblAlgn val="ctr"/>
        <c:lblOffset val="100"/>
      </c:catAx>
      <c:valAx>
        <c:axId val="135813376"/>
        <c:scaling>
          <c:orientation val="minMax"/>
          <c:max val="40"/>
          <c:min val="0"/>
        </c:scaling>
        <c:delete val="1"/>
        <c:axPos val="b"/>
        <c:numFmt formatCode="0.0" sourceLinked="1"/>
        <c:tickLblPos val="none"/>
        <c:crossAx val="135811840"/>
        <c:crosses val="autoZero"/>
        <c:crossBetween val="between"/>
      </c:valAx>
      <c:spPr>
        <a:noFill/>
      </c:spPr>
    </c:plotArea>
    <c:plotVisOnly val="1"/>
  </c:chart>
  <c:spPr>
    <a:noFill/>
    <a:ln>
      <a:noFill/>
    </a:ln>
  </c:spPr>
  <c:printSettings>
    <c:headerFooter/>
    <c:pageMargins b="0.75000000000001299" l="0.70000000000000062" r="0.70000000000000062" t="0.75000000000001299"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62031915952838435"/>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Blaenau Gwent'!$K$4</c:f>
              <c:numCache>
                <c:formatCode>0.0</c:formatCode>
                <c:ptCount val="1"/>
                <c:pt idx="0">
                  <c:v>30.2</c:v>
                </c:pt>
              </c:numCache>
            </c:numRef>
          </c:cat>
          <c:val>
            <c:numRef>
              <c:f>'Data for charts - Blaenau Gwent'!$I$18:$I$19</c:f>
              <c:numCache>
                <c:formatCode>0.0</c:formatCode>
                <c:ptCount val="2"/>
                <c:pt idx="0">
                  <c:v>3.3</c:v>
                </c:pt>
                <c:pt idx="1">
                  <c:v>2</c:v>
                </c:pt>
              </c:numCache>
            </c:numRef>
          </c:val>
        </c:ser>
        <c:gapWidth val="30"/>
        <c:axId val="135859200"/>
        <c:axId val="135873280"/>
      </c:barChart>
      <c:catAx>
        <c:axId val="135859200"/>
        <c:scaling>
          <c:orientation val="minMax"/>
        </c:scaling>
        <c:delete val="1"/>
        <c:axPos val="l"/>
        <c:numFmt formatCode="0.0" sourceLinked="1"/>
        <c:tickLblPos val="none"/>
        <c:crossAx val="135873280"/>
        <c:crosses val="autoZero"/>
        <c:auto val="1"/>
        <c:lblAlgn val="ctr"/>
        <c:lblOffset val="100"/>
      </c:catAx>
      <c:valAx>
        <c:axId val="135873280"/>
        <c:scaling>
          <c:orientation val="minMax"/>
          <c:max val="4"/>
          <c:min val="0"/>
        </c:scaling>
        <c:delete val="1"/>
        <c:axPos val="b"/>
        <c:numFmt formatCode="0.0" sourceLinked="1"/>
        <c:tickLblPos val="none"/>
        <c:crossAx val="135859200"/>
        <c:crosses val="autoZero"/>
        <c:crossBetween val="between"/>
      </c:valAx>
      <c:spPr>
        <a:noFill/>
      </c:spPr>
    </c:plotArea>
    <c:plotVisOnly val="1"/>
  </c:chart>
  <c:spPr>
    <a:noFill/>
    <a:ln>
      <a:noFill/>
    </a:ln>
  </c:spPr>
  <c:printSettings>
    <c:headerFooter/>
    <c:pageMargins b="0.75000000000001299" l="0.70000000000000062" r="0.70000000000000062" t="0.75000000000001299"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739607399374491"/>
          <c:h val="0.80395336013701257"/>
        </c:manualLayout>
      </c:layout>
      <c:barChart>
        <c:barDir val="bar"/>
        <c:grouping val="clustered"/>
        <c:varyColors val="1"/>
        <c:ser>
          <c:idx val="0"/>
          <c:order val="0"/>
          <c:spPr>
            <a:solidFill>
              <a:srgbClr val="6463FF"/>
            </a:solidFill>
          </c:spPr>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Blaenau Gwent'!$K$4</c:f>
              <c:numCache>
                <c:formatCode>0.0</c:formatCode>
                <c:ptCount val="1"/>
                <c:pt idx="0">
                  <c:v>30.2</c:v>
                </c:pt>
              </c:numCache>
            </c:numRef>
          </c:cat>
          <c:val>
            <c:numRef>
              <c:f>'Data for charts - Blaenau Gwent'!$M$18:$M$19</c:f>
              <c:numCache>
                <c:formatCode>0.0</c:formatCode>
                <c:ptCount val="2"/>
                <c:pt idx="0">
                  <c:v>3.1</c:v>
                </c:pt>
                <c:pt idx="1">
                  <c:v>1.6</c:v>
                </c:pt>
              </c:numCache>
            </c:numRef>
          </c:val>
        </c:ser>
        <c:gapWidth val="30"/>
        <c:axId val="135909760"/>
        <c:axId val="135911296"/>
      </c:barChart>
      <c:catAx>
        <c:axId val="135909760"/>
        <c:scaling>
          <c:orientation val="minMax"/>
        </c:scaling>
        <c:delete val="1"/>
        <c:axPos val="l"/>
        <c:numFmt formatCode="0.0" sourceLinked="1"/>
        <c:tickLblPos val="none"/>
        <c:crossAx val="135911296"/>
        <c:crosses val="autoZero"/>
        <c:auto val="1"/>
        <c:lblAlgn val="ctr"/>
        <c:lblOffset val="100"/>
      </c:catAx>
      <c:valAx>
        <c:axId val="135911296"/>
        <c:scaling>
          <c:orientation val="minMax"/>
          <c:max val="4"/>
          <c:min val="0"/>
        </c:scaling>
        <c:delete val="1"/>
        <c:axPos val="b"/>
        <c:numFmt formatCode="0.0" sourceLinked="1"/>
        <c:tickLblPos val="none"/>
        <c:crossAx val="135909760"/>
        <c:crosses val="autoZero"/>
        <c:crossBetween val="between"/>
      </c:valAx>
      <c:spPr>
        <a:noFill/>
      </c:spPr>
    </c:plotArea>
    <c:plotVisOnly val="1"/>
  </c:chart>
  <c:spPr>
    <a:noFill/>
    <a:ln>
      <a:noFill/>
    </a:ln>
  </c:spPr>
  <c:printSettings>
    <c:headerFooter/>
    <c:pageMargins b="0.75000000000001321" l="0.70000000000000062" r="0.70000000000000062" t="0.75000000000001321"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6673963431031E-2"/>
          <c:y val="0.10032927702219042"/>
          <c:w val="0.94389645052552829"/>
          <c:h val="0.89293565577030143"/>
        </c:manualLayout>
      </c:layout>
      <c:lineChart>
        <c:grouping val="standard"/>
        <c:ser>
          <c:idx val="2"/>
          <c:order val="0"/>
          <c:tx>
            <c:v>Wales</c:v>
          </c:tx>
          <c:spPr>
            <a:ln>
              <a:solidFill>
                <a:srgbClr val="FF0000"/>
              </a:solidFill>
            </a:ln>
          </c:spPr>
          <c:marker>
            <c:symbol val="none"/>
          </c:marker>
          <c:val>
            <c:numRef>
              <c:f>'Data for charts - Torfaen'!$D$13:$M$13</c:f>
              <c:numCache>
                <c:formatCode>0.0</c:formatCode>
                <c:ptCount val="10"/>
                <c:pt idx="0" formatCode="General">
                  <c:v>46.2</c:v>
                </c:pt>
                <c:pt idx="1">
                  <c:v>46.1</c:v>
                </c:pt>
                <c:pt idx="2">
                  <c:v>45.5</c:v>
                </c:pt>
                <c:pt idx="3">
                  <c:v>44</c:v>
                </c:pt>
                <c:pt idx="4">
                  <c:v>45.1</c:v>
                </c:pt>
                <c:pt idx="5">
                  <c:v>44.7</c:v>
                </c:pt>
                <c:pt idx="6">
                  <c:v>43.7</c:v>
                </c:pt>
                <c:pt idx="7">
                  <c:v>39.299999999999997</c:v>
                </c:pt>
                <c:pt idx="8">
                  <c:v>36.9</c:v>
                </c:pt>
                <c:pt idx="9">
                  <c:v>34.200000000000003</c:v>
                </c:pt>
              </c:numCache>
            </c:numRef>
          </c:val>
        </c:ser>
        <c:ser>
          <c:idx val="1"/>
          <c:order val="1"/>
          <c:tx>
            <c:v>LA</c:v>
          </c:tx>
          <c:spPr>
            <a:ln>
              <a:solidFill>
                <a:srgbClr val="6463FF"/>
              </a:solidFill>
            </a:ln>
          </c:spPr>
          <c:marker>
            <c:symbol val="none"/>
          </c:marker>
          <c:val>
            <c:numRef>
              <c:f>'Data for charts - Torfaen'!$D$12:$M$12</c:f>
              <c:numCache>
                <c:formatCode>0.0</c:formatCode>
                <c:ptCount val="10"/>
                <c:pt idx="0">
                  <c:v>47.7</c:v>
                </c:pt>
                <c:pt idx="1">
                  <c:v>59.6</c:v>
                </c:pt>
                <c:pt idx="2">
                  <c:v>66.7</c:v>
                </c:pt>
                <c:pt idx="3">
                  <c:v>59.8</c:v>
                </c:pt>
                <c:pt idx="4">
                  <c:v>56.1</c:v>
                </c:pt>
                <c:pt idx="5">
                  <c:v>52.1</c:v>
                </c:pt>
                <c:pt idx="6">
                  <c:v>51.4</c:v>
                </c:pt>
                <c:pt idx="7">
                  <c:v>44</c:v>
                </c:pt>
                <c:pt idx="8">
                  <c:v>38.1</c:v>
                </c:pt>
                <c:pt idx="9">
                  <c:v>31.6</c:v>
                </c:pt>
              </c:numCache>
            </c:numRef>
          </c:val>
        </c:ser>
        <c:marker val="1"/>
        <c:axId val="136018560"/>
        <c:axId val="136180096"/>
      </c:lineChart>
      <c:catAx>
        <c:axId val="136018560"/>
        <c:scaling>
          <c:orientation val="minMax"/>
        </c:scaling>
        <c:delete val="1"/>
        <c:axPos val="b"/>
        <c:tickLblPos val="none"/>
        <c:crossAx val="136180096"/>
        <c:crosses val="autoZero"/>
        <c:auto val="1"/>
        <c:lblAlgn val="ctr"/>
        <c:lblOffset val="100"/>
      </c:catAx>
      <c:valAx>
        <c:axId val="136180096"/>
        <c:scaling>
          <c:orientation val="minMax"/>
          <c:max val="80"/>
          <c:min val="10"/>
        </c:scaling>
        <c:delete val="1"/>
        <c:axPos val="l"/>
        <c:numFmt formatCode="General" sourceLinked="1"/>
        <c:tickLblPos val="none"/>
        <c:crossAx val="136018560"/>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5.9925236618150003E-2"/>
          <c:w val="0.94389645052552895"/>
          <c:h val="0.93333969617434265"/>
        </c:manualLayout>
      </c:layout>
      <c:lineChart>
        <c:grouping val="standard"/>
        <c:ser>
          <c:idx val="2"/>
          <c:order val="0"/>
          <c:tx>
            <c:v>Wales</c:v>
          </c:tx>
          <c:spPr>
            <a:ln>
              <a:solidFill>
                <a:srgbClr val="FF0000"/>
              </a:solidFill>
            </a:ln>
          </c:spPr>
          <c:marker>
            <c:symbol val="none"/>
          </c:marker>
          <c:val>
            <c:numRef>
              <c:f>'Data for charts - Torfaen'!$D$23:$M$23</c:f>
              <c:numCache>
                <c:formatCode>0.0</c:formatCode>
                <c:ptCount val="10"/>
                <c:pt idx="0">
                  <c:v>4.8</c:v>
                </c:pt>
                <c:pt idx="1">
                  <c:v>4.4000000000000004</c:v>
                </c:pt>
                <c:pt idx="2">
                  <c:v>5</c:v>
                </c:pt>
                <c:pt idx="3">
                  <c:v>4.2</c:v>
                </c:pt>
                <c:pt idx="4">
                  <c:v>4.3</c:v>
                </c:pt>
                <c:pt idx="5">
                  <c:v>5.0999999999999996</c:v>
                </c:pt>
                <c:pt idx="6">
                  <c:v>4.2</c:v>
                </c:pt>
                <c:pt idx="7">
                  <c:v>4.8</c:v>
                </c:pt>
                <c:pt idx="8">
                  <c:v>4.0999999999999996</c:v>
                </c:pt>
                <c:pt idx="9">
                  <c:v>3.7</c:v>
                </c:pt>
              </c:numCache>
            </c:numRef>
          </c:val>
        </c:ser>
        <c:marker val="1"/>
        <c:axId val="136190976"/>
        <c:axId val="136196864"/>
      </c:lineChart>
      <c:catAx>
        <c:axId val="136190976"/>
        <c:scaling>
          <c:orientation val="minMax"/>
        </c:scaling>
        <c:delete val="1"/>
        <c:axPos val="b"/>
        <c:tickLblPos val="none"/>
        <c:crossAx val="136196864"/>
        <c:crosses val="autoZero"/>
        <c:auto val="1"/>
        <c:lblAlgn val="ctr"/>
        <c:lblOffset val="100"/>
      </c:catAx>
      <c:valAx>
        <c:axId val="136196864"/>
        <c:scaling>
          <c:orientation val="minMax"/>
        </c:scaling>
        <c:delete val="1"/>
        <c:axPos val="l"/>
        <c:numFmt formatCode="0.0" sourceLinked="1"/>
        <c:tickLblPos val="none"/>
        <c:crossAx val="13619097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0.26194543863835179"/>
          <c:w val="0.94389645052552873"/>
          <c:h val="0.73131949415414665"/>
        </c:manualLayout>
      </c:layout>
      <c:lineChart>
        <c:grouping val="standard"/>
        <c:ser>
          <c:idx val="2"/>
          <c:order val="0"/>
          <c:tx>
            <c:v>Wales</c:v>
          </c:tx>
          <c:spPr>
            <a:ln>
              <a:solidFill>
                <a:srgbClr val="FF0000"/>
              </a:solidFill>
            </a:ln>
          </c:spPr>
          <c:marker>
            <c:symbol val="none"/>
          </c:marker>
          <c:val>
            <c:numRef>
              <c:f>'Data for charts - Torfaen'!$D$25:$M$25</c:f>
              <c:numCache>
                <c:formatCode>0.0</c:formatCode>
                <c:ptCount val="10"/>
                <c:pt idx="0">
                  <c:v>43.7</c:v>
                </c:pt>
                <c:pt idx="1">
                  <c:v>41</c:v>
                </c:pt>
                <c:pt idx="2">
                  <c:v>48.4</c:v>
                </c:pt>
                <c:pt idx="3">
                  <c:v>40.700000000000003</c:v>
                </c:pt>
                <c:pt idx="4">
                  <c:v>41.3</c:v>
                </c:pt>
                <c:pt idx="5">
                  <c:v>49.6</c:v>
                </c:pt>
                <c:pt idx="6">
                  <c:v>39.5</c:v>
                </c:pt>
                <c:pt idx="7">
                  <c:v>41.2</c:v>
                </c:pt>
                <c:pt idx="8">
                  <c:v>38.1</c:v>
                </c:pt>
                <c:pt idx="9">
                  <c:v>36.299999999999997</c:v>
                </c:pt>
              </c:numCache>
            </c:numRef>
          </c:val>
        </c:ser>
        <c:marker val="1"/>
        <c:axId val="136220032"/>
        <c:axId val="136250496"/>
      </c:lineChart>
      <c:catAx>
        <c:axId val="136220032"/>
        <c:scaling>
          <c:orientation val="minMax"/>
        </c:scaling>
        <c:delete val="1"/>
        <c:axPos val="b"/>
        <c:tickLblPos val="none"/>
        <c:crossAx val="136250496"/>
        <c:crosses val="autoZero"/>
        <c:auto val="1"/>
        <c:lblAlgn val="ctr"/>
        <c:lblOffset val="100"/>
      </c:catAx>
      <c:valAx>
        <c:axId val="136250496"/>
        <c:scaling>
          <c:orientation val="minMax"/>
          <c:max val="50"/>
          <c:min val="0"/>
        </c:scaling>
        <c:delete val="1"/>
        <c:axPos val="l"/>
        <c:numFmt formatCode="0.0" sourceLinked="1"/>
        <c:tickLblPos val="none"/>
        <c:crossAx val="13622003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5833367964652E-2"/>
          <c:y val="1.952119621411014E-2"/>
          <c:w val="0.94389645052552795"/>
          <c:h val="0.97374373657842317"/>
        </c:manualLayout>
      </c:layout>
      <c:lineChart>
        <c:grouping val="standard"/>
        <c:ser>
          <c:idx val="2"/>
          <c:order val="0"/>
          <c:tx>
            <c:v>Wales</c:v>
          </c:tx>
          <c:spPr>
            <a:ln>
              <a:solidFill>
                <a:srgbClr val="FF0000"/>
              </a:solidFill>
            </a:ln>
          </c:spPr>
          <c:marker>
            <c:symbol val="none"/>
          </c:marker>
          <c:val>
            <c:numRef>
              <c:f>'Data for charts - Torfaen'!$L$9:$N$9</c:f>
              <c:numCache>
                <c:formatCode>General</c:formatCode>
                <c:ptCount val="3"/>
                <c:pt idx="0">
                  <c:v>300</c:v>
                </c:pt>
                <c:pt idx="1">
                  <c:v>315</c:v>
                </c:pt>
                <c:pt idx="2">
                  <c:v>320</c:v>
                </c:pt>
              </c:numCache>
            </c:numRef>
          </c:val>
        </c:ser>
        <c:ser>
          <c:idx val="1"/>
          <c:order val="1"/>
          <c:tx>
            <c:v>LA</c:v>
          </c:tx>
          <c:spPr>
            <a:ln>
              <a:solidFill>
                <a:srgbClr val="6463FF"/>
              </a:solidFill>
            </a:ln>
          </c:spPr>
          <c:marker>
            <c:symbol val="none"/>
          </c:marker>
          <c:val>
            <c:numRef>
              <c:f>'Data for charts - Torfaen'!$L$8:$N$8</c:f>
              <c:numCache>
                <c:formatCode>General</c:formatCode>
                <c:ptCount val="3"/>
                <c:pt idx="0">
                  <c:v>410</c:v>
                </c:pt>
                <c:pt idx="1">
                  <c:v>410</c:v>
                </c:pt>
                <c:pt idx="2">
                  <c:v>500</c:v>
                </c:pt>
              </c:numCache>
            </c:numRef>
          </c:val>
        </c:ser>
        <c:marker val="1"/>
        <c:axId val="136270592"/>
        <c:axId val="136272128"/>
      </c:lineChart>
      <c:catAx>
        <c:axId val="136270592"/>
        <c:scaling>
          <c:orientation val="minMax"/>
        </c:scaling>
        <c:delete val="1"/>
        <c:axPos val="b"/>
        <c:tickLblPos val="none"/>
        <c:crossAx val="136272128"/>
        <c:crosses val="autoZero"/>
        <c:auto val="1"/>
        <c:lblAlgn val="ctr"/>
        <c:lblOffset val="100"/>
      </c:catAx>
      <c:valAx>
        <c:axId val="136272128"/>
        <c:scaling>
          <c:orientation val="minMax"/>
          <c:max val="600"/>
          <c:min val="100"/>
        </c:scaling>
        <c:delete val="1"/>
        <c:axPos val="l"/>
        <c:numFmt formatCode="General" sourceLinked="1"/>
        <c:tickLblPos val="none"/>
        <c:crossAx val="13627059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Torfaen'!$B$14:$C$14</c:f>
              <c:strCache>
                <c:ptCount val="1"/>
                <c:pt idx="0">
                  <c:v>Teenage Pregnancies &lt;20 LA</c:v>
                </c:pt>
              </c:strCache>
            </c:strRef>
          </c:tx>
          <c:spPr>
            <a:ln w="28575">
              <a:solidFill>
                <a:srgbClr val="6463FF"/>
              </a:solidFill>
            </a:ln>
          </c:spPr>
          <c:marker>
            <c:symbol val="none"/>
          </c:marker>
          <c:val>
            <c:numRef>
              <c:f>'Data for charts - Torfaen'!$D$14:$M$14</c:f>
              <c:numCache>
                <c:formatCode>0.0</c:formatCode>
                <c:ptCount val="10"/>
                <c:pt idx="0">
                  <c:v>38.799999999999997</c:v>
                </c:pt>
                <c:pt idx="1">
                  <c:v>38.1</c:v>
                </c:pt>
                <c:pt idx="2">
                  <c:v>46.8</c:v>
                </c:pt>
                <c:pt idx="3">
                  <c:v>46.4</c:v>
                </c:pt>
                <c:pt idx="4">
                  <c:v>42.6</c:v>
                </c:pt>
                <c:pt idx="5">
                  <c:v>34.200000000000003</c:v>
                </c:pt>
                <c:pt idx="6">
                  <c:v>36.1</c:v>
                </c:pt>
                <c:pt idx="7">
                  <c:v>28.1</c:v>
                </c:pt>
                <c:pt idx="8">
                  <c:v>28.5</c:v>
                </c:pt>
                <c:pt idx="9">
                  <c:v>26.7</c:v>
                </c:pt>
              </c:numCache>
            </c:numRef>
          </c:val>
        </c:ser>
        <c:ser>
          <c:idx val="1"/>
          <c:order val="1"/>
          <c:tx>
            <c:strRef>
              <c:f>'Data for charts - Torfaen'!$B$15:$C$15</c:f>
              <c:strCache>
                <c:ptCount val="1"/>
                <c:pt idx="0">
                  <c:v>Teenage Pregnancies &lt;20 Wales</c:v>
                </c:pt>
              </c:strCache>
            </c:strRef>
          </c:tx>
          <c:spPr>
            <a:ln w="28575">
              <a:solidFill>
                <a:srgbClr val="FF0000"/>
              </a:solidFill>
            </a:ln>
          </c:spPr>
          <c:marker>
            <c:symbol val="none"/>
          </c:marker>
          <c:val>
            <c:numRef>
              <c:f>'Data for charts - Torfaen'!$D$15:$M$15</c:f>
              <c:numCache>
                <c:formatCode>0.0</c:formatCode>
                <c:ptCount val="10"/>
                <c:pt idx="0">
                  <c:v>31.9</c:v>
                </c:pt>
                <c:pt idx="1">
                  <c:v>31.2</c:v>
                </c:pt>
                <c:pt idx="2">
                  <c:v>32.6</c:v>
                </c:pt>
                <c:pt idx="3">
                  <c:v>32.4</c:v>
                </c:pt>
                <c:pt idx="4">
                  <c:v>31.8</c:v>
                </c:pt>
                <c:pt idx="5">
                  <c:v>30.6</c:v>
                </c:pt>
                <c:pt idx="6">
                  <c:v>31.1</c:v>
                </c:pt>
                <c:pt idx="7">
                  <c:v>28.9</c:v>
                </c:pt>
                <c:pt idx="8">
                  <c:v>27.9</c:v>
                </c:pt>
                <c:pt idx="9">
                  <c:v>24.9</c:v>
                </c:pt>
              </c:numCache>
            </c:numRef>
          </c:val>
        </c:ser>
        <c:marker val="1"/>
        <c:axId val="136304896"/>
        <c:axId val="136310784"/>
      </c:lineChart>
      <c:catAx>
        <c:axId val="136304896"/>
        <c:scaling>
          <c:orientation val="minMax"/>
        </c:scaling>
        <c:delete val="1"/>
        <c:axPos val="b"/>
        <c:tickLblPos val="none"/>
        <c:crossAx val="136310784"/>
        <c:crosses val="autoZero"/>
        <c:auto val="1"/>
        <c:lblAlgn val="ctr"/>
        <c:lblOffset val="100"/>
      </c:catAx>
      <c:valAx>
        <c:axId val="136310784"/>
        <c:scaling>
          <c:orientation val="minMax"/>
        </c:scaling>
        <c:delete val="1"/>
        <c:axPos val="l"/>
        <c:numFmt formatCode="0.0" sourceLinked="1"/>
        <c:tickLblPos val="none"/>
        <c:crossAx val="136304896"/>
        <c:crosses val="autoZero"/>
        <c:crossBetween val="between"/>
      </c:valAx>
      <c:spPr>
        <a:noFill/>
        <a:ln>
          <a:noFill/>
        </a:ln>
      </c:spPr>
    </c:plotArea>
    <c:plotVisOnly val="1"/>
  </c:chart>
  <c:spPr>
    <a:noFill/>
    <a:ln>
      <a:noFill/>
    </a:ln>
  </c:spPr>
  <c:printSettings>
    <c:headerFooter/>
    <c:pageMargins b="0.75000000000001121" l="0.70000000000000062" r="0.70000000000000062" t="0.750000000000011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5833367964652E-2"/>
          <c:y val="1.9521196214110113E-2"/>
          <c:w val="0.94389645052552729"/>
          <c:h val="0.97374373657842206"/>
        </c:manualLayout>
      </c:layout>
      <c:lineChart>
        <c:grouping val="standard"/>
        <c:ser>
          <c:idx val="2"/>
          <c:order val="0"/>
          <c:tx>
            <c:v>Wales</c:v>
          </c:tx>
          <c:spPr>
            <a:ln>
              <a:solidFill>
                <a:srgbClr val="FF0000"/>
              </a:solidFill>
            </a:ln>
          </c:spPr>
          <c:marker>
            <c:symbol val="none"/>
          </c:marker>
          <c:val>
            <c:numRef>
              <c:f>'Data for charts - Caerphilly'!$L$9:$N$9</c:f>
              <c:numCache>
                <c:formatCode>General</c:formatCode>
                <c:ptCount val="3"/>
                <c:pt idx="0">
                  <c:v>300</c:v>
                </c:pt>
                <c:pt idx="1">
                  <c:v>315</c:v>
                </c:pt>
                <c:pt idx="2">
                  <c:v>320</c:v>
                </c:pt>
              </c:numCache>
            </c:numRef>
          </c:val>
        </c:ser>
        <c:ser>
          <c:idx val="1"/>
          <c:order val="1"/>
          <c:tx>
            <c:v>LA</c:v>
          </c:tx>
          <c:spPr>
            <a:ln>
              <a:solidFill>
                <a:srgbClr val="6463FF"/>
              </a:solidFill>
            </a:ln>
          </c:spPr>
          <c:marker>
            <c:symbol val="none"/>
          </c:marker>
          <c:val>
            <c:numRef>
              <c:f>'Data for charts - Caerphilly'!$L$8:$N$8</c:f>
              <c:numCache>
                <c:formatCode>General</c:formatCode>
                <c:ptCount val="3"/>
                <c:pt idx="0">
                  <c:v>320</c:v>
                </c:pt>
                <c:pt idx="1">
                  <c:v>290</c:v>
                </c:pt>
                <c:pt idx="2">
                  <c:v>340</c:v>
                </c:pt>
              </c:numCache>
            </c:numRef>
          </c:val>
        </c:ser>
        <c:marker val="1"/>
        <c:axId val="122573952"/>
        <c:axId val="122575488"/>
      </c:lineChart>
      <c:catAx>
        <c:axId val="122573952"/>
        <c:scaling>
          <c:orientation val="minMax"/>
        </c:scaling>
        <c:delete val="1"/>
        <c:axPos val="b"/>
        <c:tickLblPos val="none"/>
        <c:crossAx val="122575488"/>
        <c:crosses val="autoZero"/>
        <c:auto val="1"/>
        <c:lblAlgn val="ctr"/>
        <c:lblOffset val="100"/>
      </c:catAx>
      <c:valAx>
        <c:axId val="122575488"/>
        <c:scaling>
          <c:orientation val="minMax"/>
          <c:max val="600"/>
          <c:min val="100"/>
        </c:scaling>
        <c:delete val="1"/>
        <c:axPos val="l"/>
        <c:numFmt formatCode="General" sourceLinked="1"/>
        <c:tickLblPos val="none"/>
        <c:crossAx val="12257395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Torfaen'!$B$20:$C$20</c:f>
              <c:strCache>
                <c:ptCount val="1"/>
                <c:pt idx="0">
                  <c:v>Injury LA</c:v>
                </c:pt>
              </c:strCache>
            </c:strRef>
          </c:tx>
          <c:spPr>
            <a:ln w="28575">
              <a:solidFill>
                <a:srgbClr val="6463FF"/>
              </a:solidFill>
            </a:ln>
          </c:spPr>
          <c:marker>
            <c:symbol val="none"/>
          </c:marker>
          <c:val>
            <c:numRef>
              <c:f>'Data for charts - Torfaen'!$D$20:$M$20</c:f>
              <c:numCache>
                <c:formatCode>0</c:formatCode>
                <c:ptCount val="10"/>
                <c:pt idx="0">
                  <c:v>127</c:v>
                </c:pt>
                <c:pt idx="1">
                  <c:v>138</c:v>
                </c:pt>
                <c:pt idx="2">
                  <c:v>175</c:v>
                </c:pt>
                <c:pt idx="3">
                  <c:v>153</c:v>
                </c:pt>
                <c:pt idx="4">
                  <c:v>145</c:v>
                </c:pt>
                <c:pt idx="5">
                  <c:v>152</c:v>
                </c:pt>
                <c:pt idx="6">
                  <c:v>127</c:v>
                </c:pt>
                <c:pt idx="7">
                  <c:v>175</c:v>
                </c:pt>
                <c:pt idx="8">
                  <c:v>205</c:v>
                </c:pt>
                <c:pt idx="9">
                  <c:v>175</c:v>
                </c:pt>
              </c:numCache>
            </c:numRef>
          </c:val>
        </c:ser>
        <c:ser>
          <c:idx val="1"/>
          <c:order val="1"/>
          <c:tx>
            <c:strRef>
              <c:f>'Data for charts - Torfaen'!$B$21:$C$21</c:f>
              <c:strCache>
                <c:ptCount val="1"/>
                <c:pt idx="0">
                  <c:v>Injury Wales</c:v>
                </c:pt>
              </c:strCache>
            </c:strRef>
          </c:tx>
          <c:spPr>
            <a:ln w="28575">
              <a:solidFill>
                <a:srgbClr val="FF0000"/>
              </a:solidFill>
            </a:ln>
          </c:spPr>
          <c:marker>
            <c:symbol val="none"/>
          </c:marker>
          <c:val>
            <c:numRef>
              <c:f>'Data for charts - Torfaen'!$D$21:$M$21</c:f>
              <c:numCache>
                <c:formatCode>#,##0</c:formatCode>
                <c:ptCount val="10"/>
                <c:pt idx="0">
                  <c:v>153</c:v>
                </c:pt>
                <c:pt idx="1">
                  <c:v>134</c:v>
                </c:pt>
                <c:pt idx="2">
                  <c:v>161</c:v>
                </c:pt>
                <c:pt idx="3">
                  <c:v>167</c:v>
                </c:pt>
                <c:pt idx="4">
                  <c:v>184</c:v>
                </c:pt>
                <c:pt idx="5">
                  <c:v>181</c:v>
                </c:pt>
                <c:pt idx="6">
                  <c:v>172</c:v>
                </c:pt>
                <c:pt idx="7">
                  <c:v>183</c:v>
                </c:pt>
                <c:pt idx="8">
                  <c:v>186</c:v>
                </c:pt>
                <c:pt idx="9">
                  <c:v>189</c:v>
                </c:pt>
              </c:numCache>
            </c:numRef>
          </c:val>
        </c:ser>
        <c:marker val="1"/>
        <c:axId val="136322432"/>
        <c:axId val="136340608"/>
      </c:lineChart>
      <c:catAx>
        <c:axId val="136322432"/>
        <c:scaling>
          <c:orientation val="minMax"/>
        </c:scaling>
        <c:delete val="1"/>
        <c:axPos val="b"/>
        <c:tickLblPos val="none"/>
        <c:crossAx val="136340608"/>
        <c:crosses val="autoZero"/>
        <c:auto val="1"/>
        <c:lblAlgn val="ctr"/>
        <c:lblOffset val="100"/>
      </c:catAx>
      <c:valAx>
        <c:axId val="136340608"/>
        <c:scaling>
          <c:orientation val="minMax"/>
        </c:scaling>
        <c:delete val="1"/>
        <c:axPos val="l"/>
        <c:numFmt formatCode="0" sourceLinked="1"/>
        <c:tickLblPos val="none"/>
        <c:crossAx val="136322432"/>
        <c:crosses val="autoZero"/>
        <c:crossBetween val="between"/>
      </c:valAx>
      <c:spPr>
        <a:noFill/>
        <a:ln>
          <a:noFill/>
        </a:ln>
      </c:spPr>
    </c:plotArea>
    <c:plotVisOnly val="1"/>
  </c:chart>
  <c:spPr>
    <a:noFill/>
    <a:ln>
      <a:noFill/>
    </a:ln>
  </c:spPr>
  <c:printSettings>
    <c:headerFooter/>
    <c:pageMargins b="0.75000000000001144" l="0.70000000000000062" r="0.70000000000000062" t="0.75000000000001144"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73"/>
          <c:h val="0.61010737294201867"/>
        </c:manualLayout>
      </c:layout>
      <c:lineChart>
        <c:grouping val="standard"/>
        <c:ser>
          <c:idx val="2"/>
          <c:order val="0"/>
          <c:tx>
            <c:v>Wales</c:v>
          </c:tx>
          <c:spPr>
            <a:ln>
              <a:solidFill>
                <a:srgbClr val="FF0000"/>
              </a:solidFill>
            </a:ln>
          </c:spPr>
          <c:marker>
            <c:symbol val="none"/>
          </c:marker>
          <c:val>
            <c:numRef>
              <c:f>'Data for charts - Torfaen'!$D$7:$N$7</c:f>
              <c:numCache>
                <c:formatCode>General</c:formatCode>
                <c:ptCount val="11"/>
                <c:pt idx="0">
                  <c:v>28.5</c:v>
                </c:pt>
                <c:pt idx="1">
                  <c:v>35</c:v>
                </c:pt>
                <c:pt idx="2">
                  <c:v>37.200000000000003</c:v>
                </c:pt>
                <c:pt idx="3">
                  <c:v>29.8</c:v>
                </c:pt>
                <c:pt idx="4">
                  <c:v>26.1</c:v>
                </c:pt>
                <c:pt idx="5">
                  <c:v>24.8</c:v>
                </c:pt>
                <c:pt idx="6">
                  <c:v>21.3</c:v>
                </c:pt>
                <c:pt idx="7">
                  <c:v>18.7</c:v>
                </c:pt>
                <c:pt idx="8">
                  <c:v>21.9</c:v>
                </c:pt>
                <c:pt idx="9">
                  <c:v>21.3</c:v>
                </c:pt>
                <c:pt idx="10">
                  <c:v>18.7</c:v>
                </c:pt>
              </c:numCache>
            </c:numRef>
          </c:val>
        </c:ser>
        <c:ser>
          <c:idx val="1"/>
          <c:order val="1"/>
          <c:tx>
            <c:v>LA</c:v>
          </c:tx>
          <c:spPr>
            <a:ln>
              <a:solidFill>
                <a:srgbClr val="6463FF"/>
              </a:solidFill>
            </a:ln>
          </c:spPr>
          <c:marker>
            <c:symbol val="none"/>
          </c:marker>
          <c:val>
            <c:numRef>
              <c:f>'Data for charts - Torfaen'!$D$6:$N$6</c:f>
              <c:numCache>
                <c:formatCode>0.0</c:formatCode>
                <c:ptCount val="11"/>
                <c:pt idx="0">
                  <c:v>59.7</c:v>
                </c:pt>
                <c:pt idx="1">
                  <c:v>68.7</c:v>
                </c:pt>
                <c:pt idx="2">
                  <c:v>59.3</c:v>
                </c:pt>
                <c:pt idx="3">
                  <c:v>55</c:v>
                </c:pt>
                <c:pt idx="4">
                  <c:v>19.5</c:v>
                </c:pt>
                <c:pt idx="5">
                  <c:v>20.7</c:v>
                </c:pt>
                <c:pt idx="6">
                  <c:v>20.6</c:v>
                </c:pt>
                <c:pt idx="7">
                  <c:v>16.600000000000001</c:v>
                </c:pt>
                <c:pt idx="8">
                  <c:v>23</c:v>
                </c:pt>
                <c:pt idx="9">
                  <c:v>23</c:v>
                </c:pt>
                <c:pt idx="10">
                  <c:v>14</c:v>
                </c:pt>
              </c:numCache>
            </c:numRef>
          </c:val>
        </c:ser>
        <c:marker val="1"/>
        <c:axId val="136516352"/>
        <c:axId val="136517888"/>
      </c:lineChart>
      <c:catAx>
        <c:axId val="136516352"/>
        <c:scaling>
          <c:orientation val="minMax"/>
        </c:scaling>
        <c:delete val="1"/>
        <c:axPos val="b"/>
        <c:tickLblPos val="none"/>
        <c:crossAx val="136517888"/>
        <c:crosses val="autoZero"/>
        <c:auto val="1"/>
        <c:lblAlgn val="ctr"/>
        <c:lblOffset val="100"/>
      </c:catAx>
      <c:valAx>
        <c:axId val="136517888"/>
        <c:scaling>
          <c:orientation val="minMax"/>
          <c:max val="80"/>
          <c:min val="5"/>
        </c:scaling>
        <c:delete val="1"/>
        <c:axPos val="l"/>
        <c:numFmt formatCode="General" sourceLinked="1"/>
        <c:tickLblPos val="none"/>
        <c:crossAx val="13651635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73"/>
          <c:h val="0.61010737294201867"/>
        </c:manualLayout>
      </c:layout>
      <c:lineChart>
        <c:grouping val="standard"/>
        <c:ser>
          <c:idx val="2"/>
          <c:order val="0"/>
          <c:tx>
            <c:v>Wales</c:v>
          </c:tx>
          <c:spPr>
            <a:ln>
              <a:solidFill>
                <a:srgbClr val="FF0000"/>
              </a:solidFill>
            </a:ln>
          </c:spPr>
          <c:marker>
            <c:symbol val="none"/>
          </c:marker>
          <c:val>
            <c:numRef>
              <c:f>'Data for charts - Torfaen'!$F$29:$N$29</c:f>
              <c:numCache>
                <c:formatCode>0.0</c:formatCode>
                <c:ptCount val="9"/>
                <c:pt idx="0">
                  <c:v>6.8</c:v>
                </c:pt>
                <c:pt idx="1">
                  <c:v>7</c:v>
                </c:pt>
                <c:pt idx="2">
                  <c:v>7.6</c:v>
                </c:pt>
                <c:pt idx="3">
                  <c:v>7.3</c:v>
                </c:pt>
                <c:pt idx="4">
                  <c:v>7.8</c:v>
                </c:pt>
                <c:pt idx="5">
                  <c:v>7.5</c:v>
                </c:pt>
                <c:pt idx="6">
                  <c:v>8.1</c:v>
                </c:pt>
                <c:pt idx="7">
                  <c:v>8.6</c:v>
                </c:pt>
                <c:pt idx="8">
                  <c:v>9</c:v>
                </c:pt>
              </c:numCache>
            </c:numRef>
          </c:val>
        </c:ser>
        <c:ser>
          <c:idx val="1"/>
          <c:order val="1"/>
          <c:tx>
            <c:v>LA</c:v>
          </c:tx>
          <c:spPr>
            <a:ln>
              <a:solidFill>
                <a:srgbClr val="6463FF"/>
              </a:solidFill>
            </a:ln>
          </c:spPr>
          <c:marker>
            <c:symbol val="none"/>
          </c:marker>
          <c:val>
            <c:numRef>
              <c:f>'Data for charts - Torfaen'!$F$28:$N$28</c:f>
              <c:numCache>
                <c:formatCode>0.0</c:formatCode>
                <c:ptCount val="9"/>
                <c:pt idx="0">
                  <c:v>6.9</c:v>
                </c:pt>
                <c:pt idx="1">
                  <c:v>7.8</c:v>
                </c:pt>
                <c:pt idx="2">
                  <c:v>8.1999999999999993</c:v>
                </c:pt>
                <c:pt idx="3">
                  <c:v>8.4</c:v>
                </c:pt>
                <c:pt idx="4">
                  <c:v>8.4</c:v>
                </c:pt>
                <c:pt idx="5">
                  <c:v>8.4</c:v>
                </c:pt>
                <c:pt idx="6">
                  <c:v>9.3000000000000007</c:v>
                </c:pt>
                <c:pt idx="7">
                  <c:v>8.5</c:v>
                </c:pt>
                <c:pt idx="8">
                  <c:v>10.9</c:v>
                </c:pt>
              </c:numCache>
            </c:numRef>
          </c:val>
        </c:ser>
        <c:marker val="1"/>
        <c:axId val="136550272"/>
        <c:axId val="136551808"/>
      </c:lineChart>
      <c:catAx>
        <c:axId val="136550272"/>
        <c:scaling>
          <c:orientation val="minMax"/>
        </c:scaling>
        <c:delete val="1"/>
        <c:axPos val="b"/>
        <c:tickLblPos val="none"/>
        <c:crossAx val="136551808"/>
        <c:crosses val="autoZero"/>
        <c:auto val="1"/>
        <c:lblAlgn val="ctr"/>
        <c:lblOffset val="100"/>
      </c:catAx>
      <c:valAx>
        <c:axId val="136551808"/>
        <c:scaling>
          <c:orientation val="minMax"/>
          <c:max val="15"/>
          <c:min val="0"/>
        </c:scaling>
        <c:delete val="1"/>
        <c:axPos val="l"/>
        <c:numFmt formatCode="0.0" sourceLinked="1"/>
        <c:tickLblPos val="none"/>
        <c:crossAx val="13655027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4499232487886418"/>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dLbl>
              <c:idx val="0"/>
              <c:layout>
                <c:manualLayout>
                  <c:x val="-0.32214765100671139"/>
                  <c:y val="0"/>
                </c:manualLayout>
              </c:layout>
              <c:dLblPos val="outEnd"/>
              <c:showVal val="1"/>
            </c:dLbl>
            <c:txPr>
              <a:bodyPr/>
              <a:lstStyle/>
              <a:p>
                <a:pPr>
                  <a:defRPr sz="680">
                    <a:solidFill>
                      <a:schemeClr val="bg1"/>
                    </a:solidFill>
                    <a:latin typeface="Verdana" pitchFamily="34" charset="0"/>
                  </a:defRPr>
                </a:pPr>
                <a:endParaRPr lang="en-US"/>
              </a:p>
            </c:txPr>
            <c:dLblPos val="inBase"/>
            <c:showVal val="1"/>
          </c:dLbls>
          <c:cat>
            <c:numRef>
              <c:f>'Data for charts - Torfaen'!$K$4</c:f>
              <c:numCache>
                <c:formatCode>0.0</c:formatCode>
                <c:ptCount val="1"/>
                <c:pt idx="0">
                  <c:v>24.5</c:v>
                </c:pt>
              </c:numCache>
            </c:numRef>
          </c:cat>
          <c:val>
            <c:numRef>
              <c:f>'Data for charts - Torfaen'!$K$4:$K$5</c:f>
              <c:numCache>
                <c:formatCode>0.0</c:formatCode>
                <c:ptCount val="2"/>
                <c:pt idx="0">
                  <c:v>24.5</c:v>
                </c:pt>
                <c:pt idx="1">
                  <c:v>22.7</c:v>
                </c:pt>
              </c:numCache>
            </c:numRef>
          </c:val>
        </c:ser>
        <c:gapWidth val="30"/>
        <c:axId val="136618752"/>
        <c:axId val="136620288"/>
      </c:barChart>
      <c:catAx>
        <c:axId val="136618752"/>
        <c:scaling>
          <c:orientation val="minMax"/>
        </c:scaling>
        <c:delete val="1"/>
        <c:axPos val="l"/>
        <c:numFmt formatCode="0.0" sourceLinked="1"/>
        <c:tickLblPos val="none"/>
        <c:crossAx val="136620288"/>
        <c:crosses val="autoZero"/>
        <c:auto val="1"/>
        <c:lblAlgn val="ctr"/>
        <c:lblOffset val="100"/>
      </c:catAx>
      <c:valAx>
        <c:axId val="136620288"/>
        <c:scaling>
          <c:orientation val="minMax"/>
          <c:max val="40"/>
          <c:min val="0"/>
        </c:scaling>
        <c:delete val="1"/>
        <c:axPos val="b"/>
        <c:numFmt formatCode="0.0" sourceLinked="1"/>
        <c:tickLblPos val="none"/>
        <c:crossAx val="136618752"/>
        <c:crosses val="autoZero"/>
        <c:crossBetween val="between"/>
      </c:valAx>
      <c:spPr>
        <a:noFill/>
      </c:spPr>
    </c:plotArea>
    <c:plotVisOnly val="1"/>
  </c:chart>
  <c:spPr>
    <a:noFill/>
    <a:ln>
      <a:noFill/>
    </a:ln>
  </c:spPr>
  <c:printSettings>
    <c:headerFooter/>
    <c:pageMargins b="0.75000000000001299" l="0.70000000000000062" r="0.70000000000000062" t="0.75000000000001299"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10736008298367"/>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dLbl>
              <c:idx val="1"/>
              <c:spPr/>
              <c:txPr>
                <a:bodyPr/>
                <a:lstStyle/>
                <a:p>
                  <a:pPr>
                    <a:defRPr sz="680">
                      <a:solidFill>
                        <a:schemeClr val="bg1"/>
                      </a:solidFill>
                      <a:latin typeface="Verdana" pitchFamily="34" charset="0"/>
                    </a:defRPr>
                  </a:pPr>
                  <a:endParaRPr lang="en-US"/>
                </a:p>
              </c:txPr>
            </c:dLbl>
            <c:txPr>
              <a:bodyPr/>
              <a:lstStyle/>
              <a:p>
                <a:pPr>
                  <a:defRPr sz="700">
                    <a:solidFill>
                      <a:schemeClr val="bg1"/>
                    </a:solidFill>
                    <a:latin typeface="Verdana" pitchFamily="34" charset="0"/>
                  </a:defRPr>
                </a:pPr>
                <a:endParaRPr lang="en-US"/>
              </a:p>
            </c:txPr>
            <c:dLblPos val="inBase"/>
            <c:showVal val="1"/>
          </c:dLbls>
          <c:cat>
            <c:numRef>
              <c:f>'Data for charts - Torfaen'!$K$4</c:f>
              <c:numCache>
                <c:formatCode>0.0</c:formatCode>
                <c:ptCount val="1"/>
                <c:pt idx="0">
                  <c:v>24.5</c:v>
                </c:pt>
              </c:numCache>
            </c:numRef>
          </c:cat>
          <c:val>
            <c:numRef>
              <c:f>'Data for charts - Torfaen'!$L$4:$L$5</c:f>
              <c:numCache>
                <c:formatCode>0.0</c:formatCode>
                <c:ptCount val="2"/>
                <c:pt idx="0">
                  <c:v>23.8</c:v>
                </c:pt>
                <c:pt idx="1">
                  <c:v>22.2</c:v>
                </c:pt>
              </c:numCache>
            </c:numRef>
          </c:val>
        </c:ser>
        <c:gapWidth val="30"/>
        <c:axId val="136661632"/>
        <c:axId val="136675712"/>
      </c:barChart>
      <c:catAx>
        <c:axId val="136661632"/>
        <c:scaling>
          <c:orientation val="minMax"/>
        </c:scaling>
        <c:delete val="1"/>
        <c:axPos val="l"/>
        <c:numFmt formatCode="0.0" sourceLinked="1"/>
        <c:tickLblPos val="none"/>
        <c:crossAx val="136675712"/>
        <c:crosses val="autoZero"/>
        <c:auto val="1"/>
        <c:lblAlgn val="ctr"/>
        <c:lblOffset val="100"/>
      </c:catAx>
      <c:valAx>
        <c:axId val="136675712"/>
        <c:scaling>
          <c:orientation val="minMax"/>
          <c:max val="40"/>
          <c:min val="0"/>
        </c:scaling>
        <c:delete val="1"/>
        <c:axPos val="b"/>
        <c:numFmt formatCode="0.0" sourceLinked="1"/>
        <c:tickLblPos val="none"/>
        <c:crossAx val="136661632"/>
        <c:crosses val="autoZero"/>
        <c:crossBetween val="between"/>
      </c:valAx>
      <c:spPr>
        <a:noFill/>
      </c:spPr>
    </c:plotArea>
    <c:plotVisOnly val="1"/>
  </c:chart>
  <c:spPr>
    <a:noFill/>
    <a:ln>
      <a:noFill/>
    </a:ln>
  </c:spPr>
  <c:printSettings>
    <c:headerFooter/>
    <c:pageMargins b="0.75000000000001321" l="0.70000000000000062" r="0.70000000000000062" t="0.7500000000000132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62031915952838435"/>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Torfaen'!$K$4</c:f>
              <c:numCache>
                <c:formatCode>0.0</c:formatCode>
                <c:ptCount val="1"/>
                <c:pt idx="0">
                  <c:v>24.5</c:v>
                </c:pt>
              </c:numCache>
            </c:numRef>
          </c:cat>
          <c:val>
            <c:numRef>
              <c:f>'Data for charts - Torfaen'!$I$18:$I$19</c:f>
              <c:numCache>
                <c:formatCode>0.0</c:formatCode>
                <c:ptCount val="2"/>
                <c:pt idx="0">
                  <c:v>2.2000000000000002</c:v>
                </c:pt>
                <c:pt idx="1">
                  <c:v>2</c:v>
                </c:pt>
              </c:numCache>
            </c:numRef>
          </c:val>
        </c:ser>
        <c:gapWidth val="30"/>
        <c:axId val="139089024"/>
        <c:axId val="139090560"/>
      </c:barChart>
      <c:catAx>
        <c:axId val="139089024"/>
        <c:scaling>
          <c:orientation val="minMax"/>
        </c:scaling>
        <c:delete val="1"/>
        <c:axPos val="l"/>
        <c:numFmt formatCode="0.0" sourceLinked="1"/>
        <c:tickLblPos val="none"/>
        <c:crossAx val="139090560"/>
        <c:crosses val="autoZero"/>
        <c:auto val="1"/>
        <c:lblAlgn val="ctr"/>
        <c:lblOffset val="100"/>
      </c:catAx>
      <c:valAx>
        <c:axId val="139090560"/>
        <c:scaling>
          <c:orientation val="minMax"/>
          <c:max val="4"/>
          <c:min val="0"/>
        </c:scaling>
        <c:delete val="1"/>
        <c:axPos val="b"/>
        <c:numFmt formatCode="0.0" sourceLinked="1"/>
        <c:tickLblPos val="none"/>
        <c:crossAx val="139089024"/>
        <c:crosses val="autoZero"/>
        <c:crossBetween val="between"/>
      </c:valAx>
      <c:spPr>
        <a:noFill/>
      </c:spPr>
    </c:plotArea>
    <c:plotVisOnly val="1"/>
  </c:chart>
  <c:spPr>
    <a:noFill/>
    <a:ln>
      <a:noFill/>
    </a:ln>
  </c:spPr>
  <c:printSettings>
    <c:headerFooter/>
    <c:pageMargins b="0.75000000000001321" l="0.70000000000000062" r="0.70000000000000062" t="0.7500000000000132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739607399374491"/>
          <c:h val="0.80395336013701257"/>
        </c:manualLayout>
      </c:layout>
      <c:barChart>
        <c:barDir val="bar"/>
        <c:grouping val="clustered"/>
        <c:varyColors val="1"/>
        <c:ser>
          <c:idx val="0"/>
          <c:order val="0"/>
          <c:spPr>
            <a:solidFill>
              <a:srgbClr val="6463FF"/>
            </a:solidFill>
          </c:spPr>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Torfaen'!$K$4</c:f>
              <c:numCache>
                <c:formatCode>0.0</c:formatCode>
                <c:ptCount val="1"/>
                <c:pt idx="0">
                  <c:v>24.5</c:v>
                </c:pt>
              </c:numCache>
            </c:numRef>
          </c:cat>
          <c:val>
            <c:numRef>
              <c:f>'Data for charts - Torfaen'!$M$18:$M$19</c:f>
              <c:numCache>
                <c:formatCode>0.0</c:formatCode>
                <c:ptCount val="2"/>
                <c:pt idx="0">
                  <c:v>2.2999999999999998</c:v>
                </c:pt>
                <c:pt idx="1">
                  <c:v>1.6</c:v>
                </c:pt>
              </c:numCache>
            </c:numRef>
          </c:val>
        </c:ser>
        <c:gapWidth val="30"/>
        <c:axId val="139131136"/>
        <c:axId val="139137024"/>
      </c:barChart>
      <c:catAx>
        <c:axId val="139131136"/>
        <c:scaling>
          <c:orientation val="minMax"/>
        </c:scaling>
        <c:delete val="1"/>
        <c:axPos val="l"/>
        <c:numFmt formatCode="0.0" sourceLinked="1"/>
        <c:tickLblPos val="none"/>
        <c:crossAx val="139137024"/>
        <c:crosses val="autoZero"/>
        <c:auto val="1"/>
        <c:lblAlgn val="ctr"/>
        <c:lblOffset val="100"/>
      </c:catAx>
      <c:valAx>
        <c:axId val="139137024"/>
        <c:scaling>
          <c:orientation val="minMax"/>
          <c:max val="4"/>
          <c:min val="0"/>
        </c:scaling>
        <c:delete val="1"/>
        <c:axPos val="b"/>
        <c:numFmt formatCode="0.0" sourceLinked="1"/>
        <c:tickLblPos val="none"/>
        <c:crossAx val="139131136"/>
        <c:crosses val="autoZero"/>
        <c:crossBetween val="between"/>
      </c:valAx>
      <c:spPr>
        <a:noFill/>
      </c:spPr>
    </c:plotArea>
    <c:plotVisOnly val="1"/>
  </c:chart>
  <c:spPr>
    <a:noFill/>
    <a:ln>
      <a:noFill/>
    </a:ln>
  </c:spPr>
  <c:printSettings>
    <c:headerFooter/>
    <c:pageMargins b="0.75000000000001343" l="0.70000000000000062" r="0.70000000000000062" t="0.75000000000001343"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6673963431031E-2"/>
          <c:y val="0.10032927702219042"/>
          <c:w val="0.94389645052552873"/>
          <c:h val="0.89293565577030143"/>
        </c:manualLayout>
      </c:layout>
      <c:lineChart>
        <c:grouping val="standard"/>
        <c:ser>
          <c:idx val="2"/>
          <c:order val="0"/>
          <c:tx>
            <c:v>Wales</c:v>
          </c:tx>
          <c:spPr>
            <a:ln>
              <a:solidFill>
                <a:srgbClr val="FF0000"/>
              </a:solidFill>
            </a:ln>
          </c:spPr>
          <c:marker>
            <c:symbol val="none"/>
          </c:marker>
          <c:val>
            <c:numRef>
              <c:f>'Data for charts - Monmouthshire'!$D$13:$M$13</c:f>
              <c:numCache>
                <c:formatCode>0.0</c:formatCode>
                <c:ptCount val="10"/>
                <c:pt idx="0" formatCode="General">
                  <c:v>46.2</c:v>
                </c:pt>
                <c:pt idx="1">
                  <c:v>46.1</c:v>
                </c:pt>
                <c:pt idx="2">
                  <c:v>45.5</c:v>
                </c:pt>
                <c:pt idx="3">
                  <c:v>44</c:v>
                </c:pt>
                <c:pt idx="4">
                  <c:v>45.1</c:v>
                </c:pt>
                <c:pt idx="5">
                  <c:v>44.7</c:v>
                </c:pt>
                <c:pt idx="6">
                  <c:v>43.7</c:v>
                </c:pt>
                <c:pt idx="7">
                  <c:v>39.299999999999997</c:v>
                </c:pt>
                <c:pt idx="8">
                  <c:v>36.9</c:v>
                </c:pt>
                <c:pt idx="9">
                  <c:v>34.200000000000003</c:v>
                </c:pt>
              </c:numCache>
            </c:numRef>
          </c:val>
        </c:ser>
        <c:ser>
          <c:idx val="1"/>
          <c:order val="1"/>
          <c:tx>
            <c:v>LA</c:v>
          </c:tx>
          <c:spPr>
            <a:ln>
              <a:solidFill>
                <a:srgbClr val="6463FF"/>
              </a:solidFill>
            </a:ln>
          </c:spPr>
          <c:marker>
            <c:symbol val="none"/>
          </c:marker>
          <c:val>
            <c:numRef>
              <c:f>'Data for charts - Monmouthshire'!$D$12:$M$12</c:f>
              <c:numCache>
                <c:formatCode>0.0</c:formatCode>
                <c:ptCount val="10"/>
                <c:pt idx="0">
                  <c:v>32.299999999999997</c:v>
                </c:pt>
                <c:pt idx="1">
                  <c:v>32.299999999999997</c:v>
                </c:pt>
                <c:pt idx="2">
                  <c:v>21.5</c:v>
                </c:pt>
                <c:pt idx="3">
                  <c:v>29.6</c:v>
                </c:pt>
                <c:pt idx="4">
                  <c:v>35.1</c:v>
                </c:pt>
                <c:pt idx="5">
                  <c:v>35.9</c:v>
                </c:pt>
                <c:pt idx="6">
                  <c:v>28.2</c:v>
                </c:pt>
                <c:pt idx="7">
                  <c:v>20.7</c:v>
                </c:pt>
                <c:pt idx="8">
                  <c:v>22.5</c:v>
                </c:pt>
                <c:pt idx="9">
                  <c:v>18.100000000000001</c:v>
                </c:pt>
              </c:numCache>
            </c:numRef>
          </c:val>
        </c:ser>
        <c:marker val="1"/>
        <c:axId val="139526912"/>
        <c:axId val="139528448"/>
      </c:lineChart>
      <c:catAx>
        <c:axId val="139526912"/>
        <c:scaling>
          <c:orientation val="minMax"/>
        </c:scaling>
        <c:delete val="1"/>
        <c:axPos val="b"/>
        <c:tickLblPos val="none"/>
        <c:crossAx val="139528448"/>
        <c:crosses val="autoZero"/>
        <c:auto val="1"/>
        <c:lblAlgn val="ctr"/>
        <c:lblOffset val="100"/>
      </c:catAx>
      <c:valAx>
        <c:axId val="139528448"/>
        <c:scaling>
          <c:orientation val="minMax"/>
          <c:max val="80"/>
          <c:min val="10"/>
        </c:scaling>
        <c:delete val="1"/>
        <c:axPos val="l"/>
        <c:numFmt formatCode="General" sourceLinked="1"/>
        <c:tickLblPos val="none"/>
        <c:crossAx val="13952691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5.9925236618150003E-2"/>
          <c:w val="0.94389645052552928"/>
          <c:h val="0.93333969617434265"/>
        </c:manualLayout>
      </c:layout>
      <c:lineChart>
        <c:grouping val="standard"/>
        <c:ser>
          <c:idx val="2"/>
          <c:order val="0"/>
          <c:tx>
            <c:v>Wales</c:v>
          </c:tx>
          <c:spPr>
            <a:ln>
              <a:solidFill>
                <a:srgbClr val="FF0000"/>
              </a:solidFill>
            </a:ln>
          </c:spPr>
          <c:marker>
            <c:symbol val="none"/>
          </c:marker>
          <c:val>
            <c:numRef>
              <c:f>'Data for charts - Monmouthshire'!$D$23:$M$23</c:f>
              <c:numCache>
                <c:formatCode>0.0</c:formatCode>
                <c:ptCount val="10"/>
                <c:pt idx="0">
                  <c:v>4.8</c:v>
                </c:pt>
                <c:pt idx="1">
                  <c:v>4.4000000000000004</c:v>
                </c:pt>
                <c:pt idx="2">
                  <c:v>5</c:v>
                </c:pt>
                <c:pt idx="3">
                  <c:v>4.2</c:v>
                </c:pt>
                <c:pt idx="4">
                  <c:v>4.3</c:v>
                </c:pt>
                <c:pt idx="5">
                  <c:v>5.0999999999999996</c:v>
                </c:pt>
                <c:pt idx="6">
                  <c:v>4.2</c:v>
                </c:pt>
                <c:pt idx="7">
                  <c:v>4.8</c:v>
                </c:pt>
                <c:pt idx="8">
                  <c:v>4.0999999999999996</c:v>
                </c:pt>
                <c:pt idx="9">
                  <c:v>3.7</c:v>
                </c:pt>
              </c:numCache>
            </c:numRef>
          </c:val>
        </c:ser>
        <c:marker val="1"/>
        <c:axId val="139555968"/>
        <c:axId val="139557504"/>
      </c:lineChart>
      <c:catAx>
        <c:axId val="139555968"/>
        <c:scaling>
          <c:orientation val="minMax"/>
        </c:scaling>
        <c:delete val="1"/>
        <c:axPos val="b"/>
        <c:tickLblPos val="none"/>
        <c:crossAx val="139557504"/>
        <c:crosses val="autoZero"/>
        <c:auto val="1"/>
        <c:lblAlgn val="ctr"/>
        <c:lblOffset val="100"/>
      </c:catAx>
      <c:valAx>
        <c:axId val="139557504"/>
        <c:scaling>
          <c:orientation val="minMax"/>
        </c:scaling>
        <c:delete val="1"/>
        <c:axPos val="l"/>
        <c:numFmt formatCode="0.0" sourceLinked="1"/>
        <c:tickLblPos val="none"/>
        <c:crossAx val="139555968"/>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0.26194543863835179"/>
          <c:w val="0.94389645052552895"/>
          <c:h val="0.73131949415414665"/>
        </c:manualLayout>
      </c:layout>
      <c:lineChart>
        <c:grouping val="standard"/>
        <c:ser>
          <c:idx val="2"/>
          <c:order val="0"/>
          <c:tx>
            <c:v>Wales</c:v>
          </c:tx>
          <c:spPr>
            <a:ln>
              <a:solidFill>
                <a:srgbClr val="FF0000"/>
              </a:solidFill>
            </a:ln>
          </c:spPr>
          <c:marker>
            <c:symbol val="none"/>
          </c:marker>
          <c:val>
            <c:numRef>
              <c:f>'Data for charts - Monmouthshire'!$D$25:$M$25</c:f>
              <c:numCache>
                <c:formatCode>0.0</c:formatCode>
                <c:ptCount val="10"/>
                <c:pt idx="0">
                  <c:v>43.7</c:v>
                </c:pt>
                <c:pt idx="1">
                  <c:v>41</c:v>
                </c:pt>
                <c:pt idx="2">
                  <c:v>48.4</c:v>
                </c:pt>
                <c:pt idx="3">
                  <c:v>40.700000000000003</c:v>
                </c:pt>
                <c:pt idx="4">
                  <c:v>41.3</c:v>
                </c:pt>
                <c:pt idx="5">
                  <c:v>49.6</c:v>
                </c:pt>
                <c:pt idx="6">
                  <c:v>39.5</c:v>
                </c:pt>
                <c:pt idx="7">
                  <c:v>41.2</c:v>
                </c:pt>
                <c:pt idx="8">
                  <c:v>38.1</c:v>
                </c:pt>
                <c:pt idx="9">
                  <c:v>36.299999999999997</c:v>
                </c:pt>
              </c:numCache>
            </c:numRef>
          </c:val>
        </c:ser>
        <c:marker val="1"/>
        <c:axId val="139580928"/>
        <c:axId val="139582464"/>
      </c:lineChart>
      <c:catAx>
        <c:axId val="139580928"/>
        <c:scaling>
          <c:orientation val="minMax"/>
        </c:scaling>
        <c:delete val="1"/>
        <c:axPos val="b"/>
        <c:tickLblPos val="none"/>
        <c:crossAx val="139582464"/>
        <c:crosses val="autoZero"/>
        <c:auto val="1"/>
        <c:lblAlgn val="ctr"/>
        <c:lblOffset val="100"/>
      </c:catAx>
      <c:valAx>
        <c:axId val="139582464"/>
        <c:scaling>
          <c:orientation val="minMax"/>
          <c:max val="50"/>
          <c:min val="0"/>
        </c:scaling>
        <c:delete val="1"/>
        <c:axPos val="l"/>
        <c:numFmt formatCode="0.0" sourceLinked="1"/>
        <c:tickLblPos val="none"/>
        <c:crossAx val="139580928"/>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Caerphilly'!$B$14:$C$14</c:f>
              <c:strCache>
                <c:ptCount val="1"/>
                <c:pt idx="0">
                  <c:v>Teenage Pregnancies &lt;20 LA</c:v>
                </c:pt>
              </c:strCache>
            </c:strRef>
          </c:tx>
          <c:spPr>
            <a:ln w="28575">
              <a:solidFill>
                <a:srgbClr val="6463FF"/>
              </a:solidFill>
            </a:ln>
          </c:spPr>
          <c:marker>
            <c:symbol val="none"/>
          </c:marker>
          <c:val>
            <c:numRef>
              <c:f>'Data for charts - Caerphilly'!$D$14:$M$14</c:f>
              <c:numCache>
                <c:formatCode>0.0</c:formatCode>
                <c:ptCount val="10"/>
                <c:pt idx="0">
                  <c:v>48.3</c:v>
                </c:pt>
                <c:pt idx="1">
                  <c:v>37.200000000000003</c:v>
                </c:pt>
                <c:pt idx="2">
                  <c:v>41.3</c:v>
                </c:pt>
                <c:pt idx="3">
                  <c:v>41.7</c:v>
                </c:pt>
                <c:pt idx="4">
                  <c:v>40.299999999999997</c:v>
                </c:pt>
                <c:pt idx="5">
                  <c:v>38.700000000000003</c:v>
                </c:pt>
                <c:pt idx="6">
                  <c:v>35</c:v>
                </c:pt>
                <c:pt idx="7">
                  <c:v>31</c:v>
                </c:pt>
                <c:pt idx="8">
                  <c:v>30.8</c:v>
                </c:pt>
                <c:pt idx="9">
                  <c:v>27.4</c:v>
                </c:pt>
              </c:numCache>
            </c:numRef>
          </c:val>
        </c:ser>
        <c:ser>
          <c:idx val="1"/>
          <c:order val="1"/>
          <c:tx>
            <c:strRef>
              <c:f>'Data for charts - Caerphilly'!$B$15:$C$15</c:f>
              <c:strCache>
                <c:ptCount val="1"/>
                <c:pt idx="0">
                  <c:v>Teenage Pregnancies &lt;20 Wales</c:v>
                </c:pt>
              </c:strCache>
            </c:strRef>
          </c:tx>
          <c:spPr>
            <a:ln w="28575">
              <a:solidFill>
                <a:srgbClr val="FF0000"/>
              </a:solidFill>
            </a:ln>
          </c:spPr>
          <c:marker>
            <c:symbol val="none"/>
          </c:marker>
          <c:val>
            <c:numRef>
              <c:f>'Data for charts - Caerphilly'!$D$15:$M$15</c:f>
              <c:numCache>
                <c:formatCode>0.0</c:formatCode>
                <c:ptCount val="10"/>
                <c:pt idx="0">
                  <c:v>31.9</c:v>
                </c:pt>
                <c:pt idx="1">
                  <c:v>31.2</c:v>
                </c:pt>
                <c:pt idx="2">
                  <c:v>32.6</c:v>
                </c:pt>
                <c:pt idx="3">
                  <c:v>32.4</c:v>
                </c:pt>
                <c:pt idx="4">
                  <c:v>31.8</c:v>
                </c:pt>
                <c:pt idx="5">
                  <c:v>30.6</c:v>
                </c:pt>
                <c:pt idx="6">
                  <c:v>31.1</c:v>
                </c:pt>
                <c:pt idx="7">
                  <c:v>28.9</c:v>
                </c:pt>
                <c:pt idx="8">
                  <c:v>27.9</c:v>
                </c:pt>
                <c:pt idx="9">
                  <c:v>24.9</c:v>
                </c:pt>
              </c:numCache>
            </c:numRef>
          </c:val>
        </c:ser>
        <c:marker val="1"/>
        <c:axId val="123812480"/>
        <c:axId val="123818368"/>
      </c:lineChart>
      <c:catAx>
        <c:axId val="123812480"/>
        <c:scaling>
          <c:orientation val="minMax"/>
        </c:scaling>
        <c:delete val="1"/>
        <c:axPos val="b"/>
        <c:tickLblPos val="none"/>
        <c:crossAx val="123818368"/>
        <c:crosses val="autoZero"/>
        <c:auto val="1"/>
        <c:lblAlgn val="ctr"/>
        <c:lblOffset val="100"/>
      </c:catAx>
      <c:valAx>
        <c:axId val="123818368"/>
        <c:scaling>
          <c:orientation val="minMax"/>
        </c:scaling>
        <c:delete val="1"/>
        <c:axPos val="l"/>
        <c:numFmt formatCode="0.0" sourceLinked="1"/>
        <c:tickLblPos val="none"/>
        <c:crossAx val="123812480"/>
        <c:crosses val="autoZero"/>
        <c:crossBetween val="between"/>
      </c:valAx>
      <c:spPr>
        <a:noFill/>
        <a:ln>
          <a:noFill/>
        </a:ln>
      </c:spPr>
    </c:plotArea>
    <c:plotVisOnly val="1"/>
  </c:chart>
  <c:spPr>
    <a:noFill/>
    <a:ln>
      <a:noFill/>
    </a:ln>
  </c:spPr>
  <c:printSettings>
    <c:headerFooter/>
    <c:pageMargins b="0.75000000000001077" l="0.70000000000000062" r="0.70000000000000062" t="0.75000000000001077"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5833367964652E-2"/>
          <c:y val="1.9521196214110151E-2"/>
          <c:w val="0.94389645052552829"/>
          <c:h val="0.97374373657842384"/>
        </c:manualLayout>
      </c:layout>
      <c:lineChart>
        <c:grouping val="standard"/>
        <c:ser>
          <c:idx val="2"/>
          <c:order val="0"/>
          <c:tx>
            <c:v>Wales</c:v>
          </c:tx>
          <c:spPr>
            <a:ln>
              <a:solidFill>
                <a:srgbClr val="FF0000"/>
              </a:solidFill>
            </a:ln>
          </c:spPr>
          <c:marker>
            <c:symbol val="none"/>
          </c:marker>
          <c:val>
            <c:numRef>
              <c:f>'Data for charts - Monmouthshire'!$L$9:$N$9</c:f>
              <c:numCache>
                <c:formatCode>General</c:formatCode>
                <c:ptCount val="3"/>
                <c:pt idx="0">
                  <c:v>300</c:v>
                </c:pt>
                <c:pt idx="1">
                  <c:v>315</c:v>
                </c:pt>
                <c:pt idx="2">
                  <c:v>320</c:v>
                </c:pt>
              </c:numCache>
            </c:numRef>
          </c:val>
        </c:ser>
        <c:ser>
          <c:idx val="1"/>
          <c:order val="1"/>
          <c:tx>
            <c:v>LA</c:v>
          </c:tx>
          <c:spPr>
            <a:ln>
              <a:solidFill>
                <a:srgbClr val="6463FF"/>
              </a:solidFill>
            </a:ln>
          </c:spPr>
          <c:marker>
            <c:symbol val="none"/>
          </c:marker>
          <c:val>
            <c:numRef>
              <c:f>'Data for charts - Monmouthshire'!$L$8:$N$8</c:f>
              <c:numCache>
                <c:formatCode>General</c:formatCode>
                <c:ptCount val="3"/>
                <c:pt idx="0">
                  <c:v>265</c:v>
                </c:pt>
                <c:pt idx="1">
                  <c:v>275</c:v>
                </c:pt>
                <c:pt idx="2">
                  <c:v>260</c:v>
                </c:pt>
              </c:numCache>
            </c:numRef>
          </c:val>
        </c:ser>
        <c:marker val="1"/>
        <c:axId val="139672192"/>
        <c:axId val="139678080"/>
      </c:lineChart>
      <c:catAx>
        <c:axId val="139672192"/>
        <c:scaling>
          <c:orientation val="minMax"/>
        </c:scaling>
        <c:delete val="1"/>
        <c:axPos val="b"/>
        <c:tickLblPos val="none"/>
        <c:crossAx val="139678080"/>
        <c:crosses val="autoZero"/>
        <c:auto val="1"/>
        <c:lblAlgn val="ctr"/>
        <c:lblOffset val="100"/>
      </c:catAx>
      <c:valAx>
        <c:axId val="139678080"/>
        <c:scaling>
          <c:orientation val="minMax"/>
          <c:max val="600"/>
          <c:min val="100"/>
        </c:scaling>
        <c:delete val="1"/>
        <c:axPos val="l"/>
        <c:numFmt formatCode="General" sourceLinked="1"/>
        <c:tickLblPos val="none"/>
        <c:crossAx val="13967219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Monmouthshire'!$B$14:$C$14</c:f>
              <c:strCache>
                <c:ptCount val="1"/>
                <c:pt idx="0">
                  <c:v>Teenage Pregnancies &lt;20 LA</c:v>
                </c:pt>
              </c:strCache>
            </c:strRef>
          </c:tx>
          <c:spPr>
            <a:ln w="28575">
              <a:solidFill>
                <a:srgbClr val="6463FF"/>
              </a:solidFill>
            </a:ln>
          </c:spPr>
          <c:marker>
            <c:symbol val="none"/>
          </c:marker>
          <c:val>
            <c:numRef>
              <c:f>'Data for charts - Monmouthshire'!$D$14:$M$14</c:f>
              <c:numCache>
                <c:formatCode>0.0</c:formatCode>
                <c:ptCount val="10"/>
                <c:pt idx="0">
                  <c:v>14</c:v>
                </c:pt>
                <c:pt idx="1">
                  <c:v>18.100000000000001</c:v>
                </c:pt>
                <c:pt idx="2">
                  <c:v>19.7</c:v>
                </c:pt>
                <c:pt idx="3">
                  <c:v>16.2</c:v>
                </c:pt>
                <c:pt idx="4">
                  <c:v>23.6</c:v>
                </c:pt>
                <c:pt idx="5">
                  <c:v>17.5</c:v>
                </c:pt>
                <c:pt idx="6">
                  <c:v>21.7</c:v>
                </c:pt>
                <c:pt idx="7">
                  <c:v>15</c:v>
                </c:pt>
                <c:pt idx="8">
                  <c:v>14.8</c:v>
                </c:pt>
                <c:pt idx="9">
                  <c:v>14.5</c:v>
                </c:pt>
              </c:numCache>
            </c:numRef>
          </c:val>
        </c:ser>
        <c:ser>
          <c:idx val="1"/>
          <c:order val="1"/>
          <c:tx>
            <c:strRef>
              <c:f>'Data for charts - Monmouthshire'!$B$15:$C$15</c:f>
              <c:strCache>
                <c:ptCount val="1"/>
                <c:pt idx="0">
                  <c:v>Teenage Pregnancies &lt;20 Wales</c:v>
                </c:pt>
              </c:strCache>
            </c:strRef>
          </c:tx>
          <c:spPr>
            <a:ln w="28575">
              <a:solidFill>
                <a:srgbClr val="FF0000"/>
              </a:solidFill>
            </a:ln>
          </c:spPr>
          <c:marker>
            <c:symbol val="none"/>
          </c:marker>
          <c:val>
            <c:numRef>
              <c:f>'Data for charts - Monmouthshire'!$D$15:$M$15</c:f>
              <c:numCache>
                <c:formatCode>0.0</c:formatCode>
                <c:ptCount val="10"/>
                <c:pt idx="0">
                  <c:v>31.9</c:v>
                </c:pt>
                <c:pt idx="1">
                  <c:v>31.2</c:v>
                </c:pt>
                <c:pt idx="2">
                  <c:v>32.6</c:v>
                </c:pt>
                <c:pt idx="3">
                  <c:v>32.4</c:v>
                </c:pt>
                <c:pt idx="4">
                  <c:v>31.8</c:v>
                </c:pt>
                <c:pt idx="5">
                  <c:v>30.6</c:v>
                </c:pt>
                <c:pt idx="6">
                  <c:v>31.1</c:v>
                </c:pt>
                <c:pt idx="7">
                  <c:v>28.9</c:v>
                </c:pt>
                <c:pt idx="8">
                  <c:v>27.9</c:v>
                </c:pt>
                <c:pt idx="9">
                  <c:v>24.9</c:v>
                </c:pt>
              </c:numCache>
            </c:numRef>
          </c:val>
        </c:ser>
        <c:marker val="1"/>
        <c:axId val="139719040"/>
        <c:axId val="139720576"/>
      </c:lineChart>
      <c:catAx>
        <c:axId val="139719040"/>
        <c:scaling>
          <c:orientation val="minMax"/>
        </c:scaling>
        <c:delete val="1"/>
        <c:axPos val="b"/>
        <c:tickLblPos val="none"/>
        <c:crossAx val="139720576"/>
        <c:crosses val="autoZero"/>
        <c:auto val="1"/>
        <c:lblAlgn val="ctr"/>
        <c:lblOffset val="100"/>
      </c:catAx>
      <c:valAx>
        <c:axId val="139720576"/>
        <c:scaling>
          <c:orientation val="minMax"/>
        </c:scaling>
        <c:delete val="1"/>
        <c:axPos val="l"/>
        <c:numFmt formatCode="0.0" sourceLinked="1"/>
        <c:tickLblPos val="none"/>
        <c:crossAx val="139719040"/>
        <c:crosses val="autoZero"/>
        <c:crossBetween val="between"/>
      </c:valAx>
      <c:spPr>
        <a:noFill/>
        <a:ln>
          <a:noFill/>
        </a:ln>
      </c:spPr>
    </c:plotArea>
    <c:plotVisOnly val="1"/>
  </c:chart>
  <c:spPr>
    <a:noFill/>
    <a:ln>
      <a:noFill/>
    </a:ln>
  </c:spPr>
  <c:printSettings>
    <c:headerFooter/>
    <c:pageMargins b="0.75000000000001144" l="0.70000000000000062" r="0.70000000000000062" t="0.75000000000001144"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81749886027E-2"/>
          <c:y val="6.0185825884868115E-2"/>
          <c:w val="0.93888888888889765"/>
          <c:h val="0.89814814814814814"/>
        </c:manualLayout>
      </c:layout>
      <c:lineChart>
        <c:grouping val="standard"/>
        <c:ser>
          <c:idx val="0"/>
          <c:order val="0"/>
          <c:tx>
            <c:strRef>
              <c:f>'Data for charts - Monmouthshire'!$B$20:$C$20</c:f>
              <c:strCache>
                <c:ptCount val="1"/>
                <c:pt idx="0">
                  <c:v>Injury LA</c:v>
                </c:pt>
              </c:strCache>
            </c:strRef>
          </c:tx>
          <c:spPr>
            <a:ln w="28575">
              <a:solidFill>
                <a:srgbClr val="6463FF"/>
              </a:solidFill>
            </a:ln>
          </c:spPr>
          <c:marker>
            <c:symbol val="none"/>
          </c:marker>
          <c:val>
            <c:numRef>
              <c:f>'Data for charts - Monmouthshire'!$D$20:$M$20</c:f>
              <c:numCache>
                <c:formatCode>0</c:formatCode>
                <c:ptCount val="10"/>
                <c:pt idx="0">
                  <c:v>89</c:v>
                </c:pt>
                <c:pt idx="1">
                  <c:v>114</c:v>
                </c:pt>
                <c:pt idx="2">
                  <c:v>146</c:v>
                </c:pt>
                <c:pt idx="3">
                  <c:v>146</c:v>
                </c:pt>
                <c:pt idx="4">
                  <c:v>184</c:v>
                </c:pt>
                <c:pt idx="5">
                  <c:v>134</c:v>
                </c:pt>
                <c:pt idx="6">
                  <c:v>116</c:v>
                </c:pt>
                <c:pt idx="7">
                  <c:v>137</c:v>
                </c:pt>
                <c:pt idx="8">
                  <c:v>160</c:v>
                </c:pt>
                <c:pt idx="9">
                  <c:v>181</c:v>
                </c:pt>
              </c:numCache>
            </c:numRef>
          </c:val>
        </c:ser>
        <c:ser>
          <c:idx val="1"/>
          <c:order val="1"/>
          <c:tx>
            <c:strRef>
              <c:f>'Data for charts - Monmouthshire'!$B$21:$C$21</c:f>
              <c:strCache>
                <c:ptCount val="1"/>
                <c:pt idx="0">
                  <c:v>Injury Wales</c:v>
                </c:pt>
              </c:strCache>
            </c:strRef>
          </c:tx>
          <c:spPr>
            <a:ln w="28575">
              <a:solidFill>
                <a:srgbClr val="FF0000"/>
              </a:solidFill>
            </a:ln>
          </c:spPr>
          <c:marker>
            <c:symbol val="none"/>
          </c:marker>
          <c:val>
            <c:numRef>
              <c:f>'Data for charts - Monmouthshire'!$D$21:$M$21</c:f>
              <c:numCache>
                <c:formatCode>#,##0</c:formatCode>
                <c:ptCount val="10"/>
                <c:pt idx="0">
                  <c:v>153</c:v>
                </c:pt>
                <c:pt idx="1">
                  <c:v>134</c:v>
                </c:pt>
                <c:pt idx="2">
                  <c:v>161</c:v>
                </c:pt>
                <c:pt idx="3">
                  <c:v>167</c:v>
                </c:pt>
                <c:pt idx="4">
                  <c:v>184</c:v>
                </c:pt>
                <c:pt idx="5">
                  <c:v>181</c:v>
                </c:pt>
                <c:pt idx="6">
                  <c:v>172</c:v>
                </c:pt>
                <c:pt idx="7">
                  <c:v>183</c:v>
                </c:pt>
                <c:pt idx="8">
                  <c:v>186</c:v>
                </c:pt>
                <c:pt idx="9">
                  <c:v>189</c:v>
                </c:pt>
              </c:numCache>
            </c:numRef>
          </c:val>
        </c:ser>
        <c:marker val="1"/>
        <c:axId val="139822592"/>
        <c:axId val="139824128"/>
      </c:lineChart>
      <c:catAx>
        <c:axId val="139822592"/>
        <c:scaling>
          <c:orientation val="minMax"/>
        </c:scaling>
        <c:delete val="1"/>
        <c:axPos val="b"/>
        <c:tickLblPos val="none"/>
        <c:crossAx val="139824128"/>
        <c:crosses val="autoZero"/>
        <c:auto val="1"/>
        <c:lblAlgn val="ctr"/>
        <c:lblOffset val="100"/>
      </c:catAx>
      <c:valAx>
        <c:axId val="139824128"/>
        <c:scaling>
          <c:orientation val="minMax"/>
        </c:scaling>
        <c:delete val="1"/>
        <c:axPos val="l"/>
        <c:numFmt formatCode="0" sourceLinked="1"/>
        <c:tickLblPos val="none"/>
        <c:crossAx val="139822592"/>
        <c:crosses val="autoZero"/>
        <c:crossBetween val="between"/>
      </c:valAx>
      <c:spPr>
        <a:noFill/>
        <a:ln>
          <a:noFill/>
        </a:ln>
      </c:spPr>
    </c:plotArea>
    <c:plotVisOnly val="1"/>
  </c:chart>
  <c:spPr>
    <a:noFill/>
    <a:ln>
      <a:noFill/>
    </a:ln>
  </c:spPr>
  <c:printSettings>
    <c:headerFooter/>
    <c:pageMargins b="0.75000000000001166" l="0.70000000000000062" r="0.70000000000000062" t="0.75000000000001166"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95"/>
          <c:h val="0.61010737294201867"/>
        </c:manualLayout>
      </c:layout>
      <c:lineChart>
        <c:grouping val="standard"/>
        <c:ser>
          <c:idx val="2"/>
          <c:order val="0"/>
          <c:tx>
            <c:v>Wales</c:v>
          </c:tx>
          <c:spPr>
            <a:ln>
              <a:solidFill>
                <a:srgbClr val="FF0000"/>
              </a:solidFill>
            </a:ln>
          </c:spPr>
          <c:marker>
            <c:symbol val="none"/>
          </c:marker>
          <c:val>
            <c:numRef>
              <c:f>'Data for charts - Monmouthshire'!$D$7:$N$7</c:f>
              <c:numCache>
                <c:formatCode>General</c:formatCode>
                <c:ptCount val="11"/>
                <c:pt idx="0">
                  <c:v>28.5</c:v>
                </c:pt>
                <c:pt idx="1">
                  <c:v>35</c:v>
                </c:pt>
                <c:pt idx="2">
                  <c:v>37.200000000000003</c:v>
                </c:pt>
                <c:pt idx="3">
                  <c:v>29.8</c:v>
                </c:pt>
                <c:pt idx="4">
                  <c:v>26.1</c:v>
                </c:pt>
                <c:pt idx="5">
                  <c:v>24.8</c:v>
                </c:pt>
                <c:pt idx="6">
                  <c:v>21.3</c:v>
                </c:pt>
                <c:pt idx="7">
                  <c:v>18.7</c:v>
                </c:pt>
                <c:pt idx="8">
                  <c:v>21.9</c:v>
                </c:pt>
                <c:pt idx="9">
                  <c:v>21.3</c:v>
                </c:pt>
                <c:pt idx="10">
                  <c:v>18.7</c:v>
                </c:pt>
              </c:numCache>
            </c:numRef>
          </c:val>
        </c:ser>
        <c:ser>
          <c:idx val="1"/>
          <c:order val="1"/>
          <c:tx>
            <c:v>LA</c:v>
          </c:tx>
          <c:spPr>
            <a:ln>
              <a:solidFill>
                <a:srgbClr val="6463FF"/>
              </a:solidFill>
            </a:ln>
          </c:spPr>
          <c:marker>
            <c:symbol val="none"/>
          </c:marker>
          <c:val>
            <c:numRef>
              <c:f>'Data for charts - Monmouthshire'!$D$6:$N$6</c:f>
              <c:numCache>
                <c:formatCode>0.0</c:formatCode>
                <c:ptCount val="11"/>
                <c:pt idx="0">
                  <c:v>15.5</c:v>
                </c:pt>
                <c:pt idx="1">
                  <c:v>26.3</c:v>
                </c:pt>
                <c:pt idx="2">
                  <c:v>40.9</c:v>
                </c:pt>
                <c:pt idx="3">
                  <c:v>28.3</c:v>
                </c:pt>
                <c:pt idx="4">
                  <c:v>20.100000000000001</c:v>
                </c:pt>
                <c:pt idx="5">
                  <c:v>19.899999999999999</c:v>
                </c:pt>
                <c:pt idx="6">
                  <c:v>18.399999999999999</c:v>
                </c:pt>
                <c:pt idx="7">
                  <c:v>9.1</c:v>
                </c:pt>
                <c:pt idx="8">
                  <c:v>10.3</c:v>
                </c:pt>
                <c:pt idx="9">
                  <c:v>22</c:v>
                </c:pt>
                <c:pt idx="10">
                  <c:v>24.5</c:v>
                </c:pt>
              </c:numCache>
            </c:numRef>
          </c:val>
        </c:ser>
        <c:marker val="1"/>
        <c:axId val="139926144"/>
        <c:axId val="139932032"/>
      </c:lineChart>
      <c:catAx>
        <c:axId val="139926144"/>
        <c:scaling>
          <c:orientation val="minMax"/>
        </c:scaling>
        <c:delete val="1"/>
        <c:axPos val="b"/>
        <c:tickLblPos val="none"/>
        <c:crossAx val="139932032"/>
        <c:crosses val="autoZero"/>
        <c:auto val="1"/>
        <c:lblAlgn val="ctr"/>
        <c:lblOffset val="100"/>
      </c:catAx>
      <c:valAx>
        <c:axId val="139932032"/>
        <c:scaling>
          <c:orientation val="minMax"/>
          <c:max val="80"/>
          <c:min val="5"/>
        </c:scaling>
        <c:delete val="1"/>
        <c:axPos val="l"/>
        <c:numFmt formatCode="General" sourceLinked="1"/>
        <c:tickLblPos val="none"/>
        <c:crossAx val="139926144"/>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73"/>
          <c:h val="0.61010737294201867"/>
        </c:manualLayout>
      </c:layout>
      <c:lineChart>
        <c:grouping val="standard"/>
        <c:ser>
          <c:idx val="2"/>
          <c:order val="0"/>
          <c:tx>
            <c:v>Wales</c:v>
          </c:tx>
          <c:spPr>
            <a:ln>
              <a:solidFill>
                <a:srgbClr val="FF0000"/>
              </a:solidFill>
            </a:ln>
          </c:spPr>
          <c:marker>
            <c:symbol val="none"/>
          </c:marker>
          <c:val>
            <c:numRef>
              <c:f>'Data for charts - Monmouthshire'!$F$29:$N$29</c:f>
              <c:numCache>
                <c:formatCode>0.0</c:formatCode>
                <c:ptCount val="9"/>
                <c:pt idx="0">
                  <c:v>6.8</c:v>
                </c:pt>
                <c:pt idx="1">
                  <c:v>7</c:v>
                </c:pt>
                <c:pt idx="2">
                  <c:v>7.6</c:v>
                </c:pt>
                <c:pt idx="3">
                  <c:v>7.3</c:v>
                </c:pt>
                <c:pt idx="4">
                  <c:v>7.8</c:v>
                </c:pt>
                <c:pt idx="5">
                  <c:v>7.5</c:v>
                </c:pt>
                <c:pt idx="6">
                  <c:v>8.1</c:v>
                </c:pt>
                <c:pt idx="7">
                  <c:v>8.6</c:v>
                </c:pt>
                <c:pt idx="8">
                  <c:v>9</c:v>
                </c:pt>
              </c:numCache>
            </c:numRef>
          </c:val>
        </c:ser>
        <c:ser>
          <c:idx val="1"/>
          <c:order val="1"/>
          <c:tx>
            <c:v>LA</c:v>
          </c:tx>
          <c:spPr>
            <a:ln>
              <a:solidFill>
                <a:srgbClr val="6463FF"/>
              </a:solidFill>
            </a:ln>
          </c:spPr>
          <c:marker>
            <c:symbol val="none"/>
          </c:marker>
          <c:val>
            <c:numRef>
              <c:f>'Data for charts - Monmouthshire'!$F$28:$N$28</c:f>
              <c:numCache>
                <c:formatCode>0.0</c:formatCode>
                <c:ptCount val="9"/>
                <c:pt idx="0">
                  <c:v>5.3</c:v>
                </c:pt>
                <c:pt idx="1">
                  <c:v>5.4</c:v>
                </c:pt>
                <c:pt idx="2">
                  <c:v>6.1</c:v>
                </c:pt>
                <c:pt idx="3">
                  <c:v>5.4</c:v>
                </c:pt>
                <c:pt idx="4">
                  <c:v>7</c:v>
                </c:pt>
                <c:pt idx="5">
                  <c:v>7.1</c:v>
                </c:pt>
                <c:pt idx="6">
                  <c:v>7.4</c:v>
                </c:pt>
                <c:pt idx="7">
                  <c:v>7.4</c:v>
                </c:pt>
                <c:pt idx="8">
                  <c:v>7.3</c:v>
                </c:pt>
              </c:numCache>
            </c:numRef>
          </c:val>
        </c:ser>
        <c:marker val="1"/>
        <c:axId val="139984896"/>
        <c:axId val="139986432"/>
      </c:lineChart>
      <c:catAx>
        <c:axId val="139984896"/>
        <c:scaling>
          <c:orientation val="minMax"/>
        </c:scaling>
        <c:delete val="1"/>
        <c:axPos val="b"/>
        <c:tickLblPos val="none"/>
        <c:crossAx val="139986432"/>
        <c:crosses val="autoZero"/>
        <c:auto val="1"/>
        <c:lblAlgn val="ctr"/>
        <c:lblOffset val="100"/>
      </c:catAx>
      <c:valAx>
        <c:axId val="139986432"/>
        <c:scaling>
          <c:orientation val="minMax"/>
          <c:max val="15"/>
          <c:min val="0"/>
        </c:scaling>
        <c:delete val="1"/>
        <c:axPos val="l"/>
        <c:numFmt formatCode="0.0" sourceLinked="1"/>
        <c:tickLblPos val="none"/>
        <c:crossAx val="13998489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8161602282936087"/>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dLbl>
              <c:idx val="0"/>
              <c:layout>
                <c:manualLayout>
                  <c:x val="-0.21591572865472358"/>
                  <c:y val="0"/>
                </c:manualLayout>
              </c:layout>
              <c:dLblPos val="outEnd"/>
              <c:showVal val="1"/>
            </c:dLbl>
            <c:dLbl>
              <c:idx val="1"/>
              <c:layout>
                <c:manualLayout>
                  <c:x val="-0.33659920026775192"/>
                  <c:y val="0"/>
                </c:manualLayout>
              </c:layout>
              <c:dLblPos val="outEnd"/>
              <c:showVal val="1"/>
            </c:dLbl>
            <c:txPr>
              <a:bodyPr/>
              <a:lstStyle/>
              <a:p>
                <a:pPr>
                  <a:defRPr sz="680">
                    <a:solidFill>
                      <a:schemeClr val="bg1"/>
                    </a:solidFill>
                    <a:latin typeface="Verdana" pitchFamily="34" charset="0"/>
                  </a:defRPr>
                </a:pPr>
                <a:endParaRPr lang="en-US"/>
              </a:p>
            </c:txPr>
            <c:dLblPos val="inBase"/>
            <c:showVal val="1"/>
          </c:dLbls>
          <c:cat>
            <c:numRef>
              <c:f>'Data for charts - Monmouthshire'!$K$4</c:f>
              <c:numCache>
                <c:formatCode>0.0</c:formatCode>
                <c:ptCount val="1"/>
                <c:pt idx="0">
                  <c:v>13.2</c:v>
                </c:pt>
              </c:numCache>
            </c:numRef>
          </c:cat>
          <c:val>
            <c:numRef>
              <c:f>'Data for charts - Monmouthshire'!$K$4:$K$5</c:f>
              <c:numCache>
                <c:formatCode>0.0</c:formatCode>
                <c:ptCount val="2"/>
                <c:pt idx="0">
                  <c:v>13.2</c:v>
                </c:pt>
                <c:pt idx="1">
                  <c:v>22.7</c:v>
                </c:pt>
              </c:numCache>
            </c:numRef>
          </c:val>
        </c:ser>
        <c:gapWidth val="30"/>
        <c:axId val="140008064"/>
        <c:axId val="140018048"/>
      </c:barChart>
      <c:catAx>
        <c:axId val="140008064"/>
        <c:scaling>
          <c:orientation val="minMax"/>
        </c:scaling>
        <c:delete val="1"/>
        <c:axPos val="l"/>
        <c:numFmt formatCode="0.0" sourceLinked="1"/>
        <c:tickLblPos val="none"/>
        <c:crossAx val="140018048"/>
        <c:crosses val="autoZero"/>
        <c:auto val="1"/>
        <c:lblAlgn val="ctr"/>
        <c:lblOffset val="100"/>
      </c:catAx>
      <c:valAx>
        <c:axId val="140018048"/>
        <c:scaling>
          <c:orientation val="minMax"/>
          <c:max val="40"/>
          <c:min val="0"/>
        </c:scaling>
        <c:delete val="1"/>
        <c:axPos val="b"/>
        <c:numFmt formatCode="0.0" sourceLinked="1"/>
        <c:tickLblPos val="none"/>
        <c:crossAx val="140008064"/>
        <c:crosses val="autoZero"/>
        <c:crossBetween val="between"/>
      </c:valAx>
      <c:spPr>
        <a:noFill/>
      </c:spPr>
    </c:plotArea>
    <c:plotVisOnly val="1"/>
  </c:chart>
  <c:spPr>
    <a:noFill/>
    <a:ln>
      <a:noFill/>
    </a:ln>
  </c:spPr>
  <c:printSettings>
    <c:headerFooter/>
    <c:pageMargins b="0.75000000000001321" l="0.70000000000000062" r="0.70000000000000062" t="0.75000000000001321"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2712150502145316"/>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dLbl>
              <c:idx val="0"/>
              <c:layout>
                <c:manualLayout>
                  <c:x val="-0.18061640498530504"/>
                  <c:y val="0"/>
                </c:manualLayout>
              </c:layout>
              <c:spPr/>
              <c:txPr>
                <a:bodyPr/>
                <a:lstStyle/>
                <a:p>
                  <a:pPr>
                    <a:defRPr sz="680">
                      <a:solidFill>
                        <a:schemeClr val="bg1"/>
                      </a:solidFill>
                      <a:latin typeface="Verdana" pitchFamily="34" charset="0"/>
                    </a:defRPr>
                  </a:pPr>
                  <a:endParaRPr lang="en-US"/>
                </a:p>
              </c:txPr>
              <c:dLblPos val="outEnd"/>
              <c:showVal val="1"/>
            </c:dLbl>
            <c:dLbl>
              <c:idx val="1"/>
              <c:layout>
                <c:manualLayout>
                  <c:x val="-0.30852059660207165"/>
                  <c:y val="0"/>
                </c:manualLayout>
              </c:layout>
              <c:spPr/>
              <c:txPr>
                <a:bodyPr/>
                <a:lstStyle/>
                <a:p>
                  <a:pPr>
                    <a:defRPr sz="680">
                      <a:solidFill>
                        <a:schemeClr val="bg1"/>
                      </a:solidFill>
                      <a:latin typeface="Verdana" pitchFamily="34" charset="0"/>
                    </a:defRPr>
                  </a:pPr>
                  <a:endParaRPr lang="en-US"/>
                </a:p>
              </c:txPr>
              <c:dLblPos val="outEnd"/>
              <c:showVal val="1"/>
            </c:dLbl>
            <c:txPr>
              <a:bodyPr/>
              <a:lstStyle/>
              <a:p>
                <a:pPr>
                  <a:defRPr sz="700">
                    <a:solidFill>
                      <a:schemeClr val="bg1"/>
                    </a:solidFill>
                    <a:latin typeface="Verdana" pitchFamily="34" charset="0"/>
                  </a:defRPr>
                </a:pPr>
                <a:endParaRPr lang="en-US"/>
              </a:p>
            </c:txPr>
            <c:dLblPos val="inBase"/>
            <c:showVal val="1"/>
          </c:dLbls>
          <c:cat>
            <c:numRef>
              <c:f>'Data for charts - Monmouthshire'!$K$4</c:f>
              <c:numCache>
                <c:formatCode>0.0</c:formatCode>
                <c:ptCount val="1"/>
                <c:pt idx="0">
                  <c:v>13.2</c:v>
                </c:pt>
              </c:numCache>
            </c:numRef>
          </c:cat>
          <c:val>
            <c:numRef>
              <c:f>'Data for charts - Monmouthshire'!$L$4:$L$5</c:f>
              <c:numCache>
                <c:formatCode>0.0</c:formatCode>
                <c:ptCount val="2"/>
                <c:pt idx="0">
                  <c:v>13.1</c:v>
                </c:pt>
                <c:pt idx="1">
                  <c:v>22.2</c:v>
                </c:pt>
              </c:numCache>
            </c:numRef>
          </c:val>
        </c:ser>
        <c:gapWidth val="30"/>
        <c:axId val="140133504"/>
        <c:axId val="140135040"/>
      </c:barChart>
      <c:catAx>
        <c:axId val="140133504"/>
        <c:scaling>
          <c:orientation val="minMax"/>
        </c:scaling>
        <c:delete val="1"/>
        <c:axPos val="l"/>
        <c:numFmt formatCode="0.0" sourceLinked="1"/>
        <c:tickLblPos val="none"/>
        <c:crossAx val="140135040"/>
        <c:crosses val="autoZero"/>
        <c:auto val="1"/>
        <c:lblAlgn val="ctr"/>
        <c:lblOffset val="100"/>
      </c:catAx>
      <c:valAx>
        <c:axId val="140135040"/>
        <c:scaling>
          <c:orientation val="minMax"/>
          <c:max val="40"/>
          <c:min val="0"/>
        </c:scaling>
        <c:delete val="1"/>
        <c:axPos val="b"/>
        <c:numFmt formatCode="0.0" sourceLinked="1"/>
        <c:tickLblPos val="none"/>
        <c:crossAx val="140133504"/>
        <c:crosses val="autoZero"/>
        <c:crossBetween val="between"/>
      </c:valAx>
      <c:spPr>
        <a:noFill/>
      </c:spPr>
    </c:plotArea>
    <c:plotVisOnly val="1"/>
  </c:chart>
  <c:spPr>
    <a:noFill/>
    <a:ln>
      <a:noFill/>
    </a:ln>
  </c:spPr>
  <c:printSettings>
    <c:headerFooter/>
    <c:pageMargins b="0.75000000000001343" l="0.70000000000000062" r="0.70000000000000062" t="0.75000000000001343"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62031915952838435"/>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Monmouthshire'!$K$4</c:f>
              <c:numCache>
                <c:formatCode>0.0</c:formatCode>
                <c:ptCount val="1"/>
                <c:pt idx="0">
                  <c:v>13.2</c:v>
                </c:pt>
              </c:numCache>
            </c:numRef>
          </c:cat>
          <c:val>
            <c:numRef>
              <c:f>'Data for charts - Monmouthshire'!$I$18:$I$19</c:f>
              <c:numCache>
                <c:formatCode>0.0</c:formatCode>
                <c:ptCount val="2"/>
                <c:pt idx="0">
                  <c:v>1.3</c:v>
                </c:pt>
                <c:pt idx="1">
                  <c:v>2</c:v>
                </c:pt>
              </c:numCache>
            </c:numRef>
          </c:val>
        </c:ser>
        <c:gapWidth val="30"/>
        <c:axId val="140184960"/>
        <c:axId val="140219520"/>
      </c:barChart>
      <c:catAx>
        <c:axId val="140184960"/>
        <c:scaling>
          <c:orientation val="minMax"/>
        </c:scaling>
        <c:delete val="1"/>
        <c:axPos val="l"/>
        <c:numFmt formatCode="0.0" sourceLinked="1"/>
        <c:tickLblPos val="none"/>
        <c:crossAx val="140219520"/>
        <c:crosses val="autoZero"/>
        <c:auto val="1"/>
        <c:lblAlgn val="ctr"/>
        <c:lblOffset val="100"/>
      </c:catAx>
      <c:valAx>
        <c:axId val="140219520"/>
        <c:scaling>
          <c:orientation val="minMax"/>
          <c:max val="4"/>
          <c:min val="0"/>
        </c:scaling>
        <c:delete val="1"/>
        <c:axPos val="b"/>
        <c:numFmt formatCode="0.0" sourceLinked="1"/>
        <c:tickLblPos val="none"/>
        <c:crossAx val="140184960"/>
        <c:crosses val="autoZero"/>
        <c:crossBetween val="between"/>
      </c:valAx>
      <c:spPr>
        <a:noFill/>
      </c:spPr>
    </c:plotArea>
    <c:plotVisOnly val="1"/>
  </c:chart>
  <c:spPr>
    <a:noFill/>
    <a:ln>
      <a:noFill/>
    </a:ln>
  </c:spPr>
  <c:printSettings>
    <c:headerFooter/>
    <c:pageMargins b="0.75000000000001343" l="0.70000000000000062" r="0.70000000000000062" t="0.75000000000001343"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739607399374491"/>
          <c:h val="0.80395336013701257"/>
        </c:manualLayout>
      </c:layout>
      <c:barChart>
        <c:barDir val="bar"/>
        <c:grouping val="clustered"/>
        <c:varyColors val="1"/>
        <c:ser>
          <c:idx val="0"/>
          <c:order val="0"/>
          <c:spPr>
            <a:solidFill>
              <a:srgbClr val="6463FF"/>
            </a:solidFill>
          </c:spPr>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Monmouthshire'!$K$4</c:f>
              <c:numCache>
                <c:formatCode>0.0</c:formatCode>
                <c:ptCount val="1"/>
                <c:pt idx="0">
                  <c:v>13.2</c:v>
                </c:pt>
              </c:numCache>
            </c:numRef>
          </c:cat>
          <c:val>
            <c:numRef>
              <c:f>'Data for charts - Monmouthshire'!$M$18:$M$19</c:f>
              <c:numCache>
                <c:formatCode>0.0</c:formatCode>
                <c:ptCount val="2"/>
                <c:pt idx="0">
                  <c:v>1</c:v>
                </c:pt>
                <c:pt idx="1">
                  <c:v>1.6</c:v>
                </c:pt>
              </c:numCache>
            </c:numRef>
          </c:val>
        </c:ser>
        <c:gapWidth val="30"/>
        <c:axId val="140387072"/>
        <c:axId val="140388608"/>
      </c:barChart>
      <c:catAx>
        <c:axId val="140387072"/>
        <c:scaling>
          <c:orientation val="minMax"/>
        </c:scaling>
        <c:delete val="1"/>
        <c:axPos val="l"/>
        <c:numFmt formatCode="0.0" sourceLinked="1"/>
        <c:tickLblPos val="none"/>
        <c:crossAx val="140388608"/>
        <c:crosses val="autoZero"/>
        <c:auto val="1"/>
        <c:lblAlgn val="ctr"/>
        <c:lblOffset val="100"/>
      </c:catAx>
      <c:valAx>
        <c:axId val="140388608"/>
        <c:scaling>
          <c:orientation val="minMax"/>
          <c:max val="4"/>
          <c:min val="0"/>
        </c:scaling>
        <c:delete val="1"/>
        <c:axPos val="b"/>
        <c:numFmt formatCode="0.0" sourceLinked="1"/>
        <c:tickLblPos val="none"/>
        <c:crossAx val="140387072"/>
        <c:crosses val="autoZero"/>
        <c:crossBetween val="between"/>
      </c:valAx>
      <c:spPr>
        <a:noFill/>
      </c:spPr>
    </c:plotArea>
    <c:plotVisOnly val="1"/>
  </c:chart>
  <c:spPr>
    <a:noFill/>
    <a:ln>
      <a:noFill/>
    </a:ln>
  </c:spPr>
  <c:printSettings>
    <c:headerFooter/>
    <c:pageMargins b="0.75000000000001366" l="0.70000000000000062" r="0.70000000000000062" t="0.75000000000001366"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6673963431031E-2"/>
          <c:y val="0.10032927702219042"/>
          <c:w val="0.94389645052552895"/>
          <c:h val="0.89293565577030143"/>
        </c:manualLayout>
      </c:layout>
      <c:lineChart>
        <c:grouping val="standard"/>
        <c:ser>
          <c:idx val="2"/>
          <c:order val="0"/>
          <c:tx>
            <c:v>Wales</c:v>
          </c:tx>
          <c:spPr>
            <a:ln>
              <a:solidFill>
                <a:srgbClr val="FF0000"/>
              </a:solidFill>
            </a:ln>
          </c:spPr>
          <c:marker>
            <c:symbol val="none"/>
          </c:marker>
          <c:val>
            <c:numRef>
              <c:f>'Data for charts - Newport'!$D$13:$M$13</c:f>
              <c:numCache>
                <c:formatCode>0.0</c:formatCode>
                <c:ptCount val="10"/>
                <c:pt idx="0" formatCode="General">
                  <c:v>46.2</c:v>
                </c:pt>
                <c:pt idx="1">
                  <c:v>46.1</c:v>
                </c:pt>
                <c:pt idx="2">
                  <c:v>45.5</c:v>
                </c:pt>
                <c:pt idx="3">
                  <c:v>44</c:v>
                </c:pt>
                <c:pt idx="4">
                  <c:v>45.1</c:v>
                </c:pt>
                <c:pt idx="5">
                  <c:v>44.7</c:v>
                </c:pt>
                <c:pt idx="6">
                  <c:v>43.7</c:v>
                </c:pt>
                <c:pt idx="7">
                  <c:v>39.299999999999997</c:v>
                </c:pt>
                <c:pt idx="8">
                  <c:v>36.9</c:v>
                </c:pt>
                <c:pt idx="9">
                  <c:v>34.200000000000003</c:v>
                </c:pt>
              </c:numCache>
            </c:numRef>
          </c:val>
        </c:ser>
        <c:ser>
          <c:idx val="1"/>
          <c:order val="1"/>
          <c:tx>
            <c:v>LA</c:v>
          </c:tx>
          <c:spPr>
            <a:ln>
              <a:solidFill>
                <a:srgbClr val="6463FF"/>
              </a:solidFill>
            </a:ln>
          </c:spPr>
          <c:marker>
            <c:symbol val="none"/>
          </c:marker>
          <c:val>
            <c:numRef>
              <c:f>'Data for charts - Newport'!$D$12:$M$12</c:f>
              <c:numCache>
                <c:formatCode>0.0</c:formatCode>
                <c:ptCount val="10"/>
                <c:pt idx="0">
                  <c:v>57.4</c:v>
                </c:pt>
                <c:pt idx="1">
                  <c:v>54.5</c:v>
                </c:pt>
                <c:pt idx="2">
                  <c:v>41.7</c:v>
                </c:pt>
                <c:pt idx="3">
                  <c:v>46.8</c:v>
                </c:pt>
                <c:pt idx="4">
                  <c:v>50.3</c:v>
                </c:pt>
                <c:pt idx="5">
                  <c:v>49.1</c:v>
                </c:pt>
                <c:pt idx="6">
                  <c:v>42.2</c:v>
                </c:pt>
                <c:pt idx="7">
                  <c:v>43.4</c:v>
                </c:pt>
                <c:pt idx="8">
                  <c:v>42.3</c:v>
                </c:pt>
                <c:pt idx="9">
                  <c:v>38.1</c:v>
                </c:pt>
              </c:numCache>
            </c:numRef>
          </c:val>
        </c:ser>
        <c:marker val="1"/>
        <c:axId val="141110272"/>
        <c:axId val="141124352"/>
      </c:lineChart>
      <c:catAx>
        <c:axId val="141110272"/>
        <c:scaling>
          <c:orientation val="minMax"/>
        </c:scaling>
        <c:delete val="1"/>
        <c:axPos val="b"/>
        <c:tickLblPos val="none"/>
        <c:crossAx val="141124352"/>
        <c:crosses val="autoZero"/>
        <c:auto val="1"/>
        <c:lblAlgn val="ctr"/>
        <c:lblOffset val="100"/>
      </c:catAx>
      <c:valAx>
        <c:axId val="141124352"/>
        <c:scaling>
          <c:orientation val="minMax"/>
          <c:max val="80"/>
          <c:min val="10"/>
        </c:scaling>
        <c:delete val="1"/>
        <c:axPos val="l"/>
        <c:numFmt formatCode="General" sourceLinked="1"/>
        <c:tickLblPos val="none"/>
        <c:crossAx val="14111027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Caerphilly'!$B$20:$C$20</c:f>
              <c:strCache>
                <c:ptCount val="1"/>
                <c:pt idx="0">
                  <c:v>Injury LA</c:v>
                </c:pt>
              </c:strCache>
            </c:strRef>
          </c:tx>
          <c:spPr>
            <a:ln w="28575">
              <a:solidFill>
                <a:srgbClr val="6463FF"/>
              </a:solidFill>
            </a:ln>
          </c:spPr>
          <c:marker>
            <c:symbol val="none"/>
          </c:marker>
          <c:val>
            <c:numRef>
              <c:f>'Data for charts - Caerphilly'!$D$20:$M$20</c:f>
              <c:numCache>
                <c:formatCode>0</c:formatCode>
                <c:ptCount val="10"/>
                <c:pt idx="0">
                  <c:v>158</c:v>
                </c:pt>
                <c:pt idx="1">
                  <c:v>112</c:v>
                </c:pt>
                <c:pt idx="2">
                  <c:v>145</c:v>
                </c:pt>
                <c:pt idx="3">
                  <c:v>168</c:v>
                </c:pt>
                <c:pt idx="4">
                  <c:v>185</c:v>
                </c:pt>
                <c:pt idx="5">
                  <c:v>149</c:v>
                </c:pt>
                <c:pt idx="6">
                  <c:v>156</c:v>
                </c:pt>
                <c:pt idx="7">
                  <c:v>183</c:v>
                </c:pt>
                <c:pt idx="8">
                  <c:v>166</c:v>
                </c:pt>
                <c:pt idx="9">
                  <c:v>184</c:v>
                </c:pt>
              </c:numCache>
            </c:numRef>
          </c:val>
        </c:ser>
        <c:ser>
          <c:idx val="1"/>
          <c:order val="1"/>
          <c:tx>
            <c:strRef>
              <c:f>'Data for charts - Caerphilly'!$B$21:$C$21</c:f>
              <c:strCache>
                <c:ptCount val="1"/>
                <c:pt idx="0">
                  <c:v>Injury Wales</c:v>
                </c:pt>
              </c:strCache>
            </c:strRef>
          </c:tx>
          <c:spPr>
            <a:ln w="28575">
              <a:solidFill>
                <a:srgbClr val="FF0000"/>
              </a:solidFill>
            </a:ln>
          </c:spPr>
          <c:marker>
            <c:symbol val="none"/>
          </c:marker>
          <c:val>
            <c:numRef>
              <c:f>'Data for charts - Caerphilly'!$D$21:$M$21</c:f>
              <c:numCache>
                <c:formatCode>#,##0</c:formatCode>
                <c:ptCount val="10"/>
                <c:pt idx="0">
                  <c:v>153</c:v>
                </c:pt>
                <c:pt idx="1">
                  <c:v>134</c:v>
                </c:pt>
                <c:pt idx="2">
                  <c:v>161</c:v>
                </c:pt>
                <c:pt idx="3">
                  <c:v>167</c:v>
                </c:pt>
                <c:pt idx="4">
                  <c:v>184</c:v>
                </c:pt>
                <c:pt idx="5">
                  <c:v>181</c:v>
                </c:pt>
                <c:pt idx="6">
                  <c:v>172</c:v>
                </c:pt>
                <c:pt idx="7">
                  <c:v>183</c:v>
                </c:pt>
                <c:pt idx="8">
                  <c:v>186</c:v>
                </c:pt>
                <c:pt idx="9">
                  <c:v>189</c:v>
                </c:pt>
              </c:numCache>
            </c:numRef>
          </c:val>
        </c:ser>
        <c:marker val="1"/>
        <c:axId val="123854848"/>
        <c:axId val="123856384"/>
      </c:lineChart>
      <c:catAx>
        <c:axId val="123854848"/>
        <c:scaling>
          <c:orientation val="minMax"/>
        </c:scaling>
        <c:delete val="1"/>
        <c:axPos val="b"/>
        <c:tickLblPos val="none"/>
        <c:crossAx val="123856384"/>
        <c:crosses val="autoZero"/>
        <c:auto val="1"/>
        <c:lblAlgn val="ctr"/>
        <c:lblOffset val="100"/>
      </c:catAx>
      <c:valAx>
        <c:axId val="123856384"/>
        <c:scaling>
          <c:orientation val="minMax"/>
        </c:scaling>
        <c:delete val="1"/>
        <c:axPos val="l"/>
        <c:numFmt formatCode="0" sourceLinked="1"/>
        <c:tickLblPos val="none"/>
        <c:crossAx val="123854848"/>
        <c:crosses val="autoZero"/>
        <c:crossBetween val="between"/>
      </c:valAx>
      <c:spPr>
        <a:noFill/>
        <a:ln>
          <a:noFill/>
        </a:ln>
      </c:spPr>
    </c:plotArea>
    <c:plotVisOnly val="1"/>
  </c:chart>
  <c:spPr>
    <a:noFill/>
    <a:ln>
      <a:noFill/>
    </a:ln>
  </c:spPr>
  <c:printSettings>
    <c:headerFooter/>
    <c:pageMargins b="0.75000000000001099" l="0.70000000000000062" r="0.70000000000000062" t="0.75000000000001099"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5.9925236618150003E-2"/>
          <c:w val="0.94389645052552973"/>
          <c:h val="0.93333969617434265"/>
        </c:manualLayout>
      </c:layout>
      <c:lineChart>
        <c:grouping val="standard"/>
        <c:ser>
          <c:idx val="2"/>
          <c:order val="0"/>
          <c:tx>
            <c:v>Wales</c:v>
          </c:tx>
          <c:spPr>
            <a:ln>
              <a:solidFill>
                <a:srgbClr val="FF0000"/>
              </a:solidFill>
            </a:ln>
          </c:spPr>
          <c:marker>
            <c:symbol val="none"/>
          </c:marker>
          <c:val>
            <c:numRef>
              <c:f>'Data for charts - Newport'!$D$23:$M$23</c:f>
              <c:numCache>
                <c:formatCode>0.0</c:formatCode>
                <c:ptCount val="10"/>
                <c:pt idx="0">
                  <c:v>4.8</c:v>
                </c:pt>
                <c:pt idx="1">
                  <c:v>4.4000000000000004</c:v>
                </c:pt>
                <c:pt idx="2">
                  <c:v>5</c:v>
                </c:pt>
                <c:pt idx="3">
                  <c:v>4.2</c:v>
                </c:pt>
                <c:pt idx="4">
                  <c:v>4.3</c:v>
                </c:pt>
                <c:pt idx="5">
                  <c:v>5.0999999999999996</c:v>
                </c:pt>
                <c:pt idx="6">
                  <c:v>4.2</c:v>
                </c:pt>
                <c:pt idx="7">
                  <c:v>4.8</c:v>
                </c:pt>
                <c:pt idx="8">
                  <c:v>4.0999999999999996</c:v>
                </c:pt>
                <c:pt idx="9">
                  <c:v>3.7</c:v>
                </c:pt>
              </c:numCache>
            </c:numRef>
          </c:val>
        </c:ser>
        <c:marker val="1"/>
        <c:axId val="141131136"/>
        <c:axId val="141231232"/>
      </c:lineChart>
      <c:catAx>
        <c:axId val="141131136"/>
        <c:scaling>
          <c:orientation val="minMax"/>
        </c:scaling>
        <c:delete val="1"/>
        <c:axPos val="b"/>
        <c:tickLblPos val="none"/>
        <c:crossAx val="141231232"/>
        <c:crosses val="autoZero"/>
        <c:auto val="1"/>
        <c:lblAlgn val="ctr"/>
        <c:lblOffset val="100"/>
      </c:catAx>
      <c:valAx>
        <c:axId val="141231232"/>
        <c:scaling>
          <c:orientation val="minMax"/>
        </c:scaling>
        <c:delete val="1"/>
        <c:axPos val="l"/>
        <c:numFmt formatCode="0.0" sourceLinked="1"/>
        <c:tickLblPos val="none"/>
        <c:crossAx val="14113113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0.26194543863835179"/>
          <c:w val="0.94389645052552928"/>
          <c:h val="0.73131949415414665"/>
        </c:manualLayout>
      </c:layout>
      <c:lineChart>
        <c:grouping val="standard"/>
        <c:ser>
          <c:idx val="2"/>
          <c:order val="0"/>
          <c:tx>
            <c:v>Wales</c:v>
          </c:tx>
          <c:spPr>
            <a:ln>
              <a:solidFill>
                <a:srgbClr val="FF0000"/>
              </a:solidFill>
            </a:ln>
          </c:spPr>
          <c:marker>
            <c:symbol val="none"/>
          </c:marker>
          <c:val>
            <c:numRef>
              <c:f>'Data for charts - Newport'!$D$25:$M$25</c:f>
              <c:numCache>
                <c:formatCode>0.0</c:formatCode>
                <c:ptCount val="10"/>
                <c:pt idx="0">
                  <c:v>43.7</c:v>
                </c:pt>
                <c:pt idx="1">
                  <c:v>41</c:v>
                </c:pt>
                <c:pt idx="2">
                  <c:v>48.4</c:v>
                </c:pt>
                <c:pt idx="3">
                  <c:v>40.700000000000003</c:v>
                </c:pt>
                <c:pt idx="4">
                  <c:v>41.3</c:v>
                </c:pt>
                <c:pt idx="5">
                  <c:v>49.6</c:v>
                </c:pt>
                <c:pt idx="6">
                  <c:v>39.5</c:v>
                </c:pt>
                <c:pt idx="7">
                  <c:v>41.2</c:v>
                </c:pt>
                <c:pt idx="8">
                  <c:v>38.1</c:v>
                </c:pt>
                <c:pt idx="9">
                  <c:v>36.299999999999997</c:v>
                </c:pt>
              </c:numCache>
            </c:numRef>
          </c:val>
        </c:ser>
        <c:marker val="1"/>
        <c:axId val="141258752"/>
        <c:axId val="141260288"/>
      </c:lineChart>
      <c:catAx>
        <c:axId val="141258752"/>
        <c:scaling>
          <c:orientation val="minMax"/>
        </c:scaling>
        <c:delete val="1"/>
        <c:axPos val="b"/>
        <c:tickLblPos val="none"/>
        <c:crossAx val="141260288"/>
        <c:crosses val="autoZero"/>
        <c:auto val="1"/>
        <c:lblAlgn val="ctr"/>
        <c:lblOffset val="100"/>
      </c:catAx>
      <c:valAx>
        <c:axId val="141260288"/>
        <c:scaling>
          <c:orientation val="minMax"/>
          <c:max val="50"/>
          <c:min val="0"/>
        </c:scaling>
        <c:delete val="1"/>
        <c:axPos val="l"/>
        <c:numFmt formatCode="0.0" sourceLinked="1"/>
        <c:tickLblPos val="none"/>
        <c:crossAx val="14125875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9015833367964652E-2"/>
          <c:y val="1.9521196214110165E-2"/>
          <c:w val="0.94389645052552873"/>
          <c:h val="0.97374373657842439"/>
        </c:manualLayout>
      </c:layout>
      <c:lineChart>
        <c:grouping val="standard"/>
        <c:ser>
          <c:idx val="2"/>
          <c:order val="0"/>
          <c:tx>
            <c:v>Wales</c:v>
          </c:tx>
          <c:spPr>
            <a:ln>
              <a:solidFill>
                <a:srgbClr val="FF0000"/>
              </a:solidFill>
            </a:ln>
          </c:spPr>
          <c:marker>
            <c:symbol val="none"/>
          </c:marker>
          <c:val>
            <c:numRef>
              <c:f>'Data for charts - Newport'!$L$9:$N$9</c:f>
              <c:numCache>
                <c:formatCode>General</c:formatCode>
                <c:ptCount val="3"/>
                <c:pt idx="0">
                  <c:v>300</c:v>
                </c:pt>
                <c:pt idx="1">
                  <c:v>315</c:v>
                </c:pt>
                <c:pt idx="2">
                  <c:v>320</c:v>
                </c:pt>
              </c:numCache>
            </c:numRef>
          </c:val>
        </c:ser>
        <c:ser>
          <c:idx val="1"/>
          <c:order val="1"/>
          <c:tx>
            <c:v>LA</c:v>
          </c:tx>
          <c:spPr>
            <a:ln>
              <a:solidFill>
                <a:srgbClr val="6463FF"/>
              </a:solidFill>
            </a:ln>
          </c:spPr>
          <c:marker>
            <c:symbol val="none"/>
          </c:marker>
          <c:val>
            <c:numRef>
              <c:f>'Data for charts - Newport'!$L$8:$N$8</c:f>
              <c:numCache>
                <c:formatCode>General</c:formatCode>
                <c:ptCount val="3"/>
                <c:pt idx="0">
                  <c:v>380</c:v>
                </c:pt>
                <c:pt idx="1">
                  <c:v>320</c:v>
                </c:pt>
                <c:pt idx="2">
                  <c:v>330</c:v>
                </c:pt>
              </c:numCache>
            </c:numRef>
          </c:val>
        </c:ser>
        <c:marker val="1"/>
        <c:axId val="141280384"/>
        <c:axId val="141281920"/>
      </c:lineChart>
      <c:catAx>
        <c:axId val="141280384"/>
        <c:scaling>
          <c:orientation val="minMax"/>
        </c:scaling>
        <c:delete val="1"/>
        <c:axPos val="b"/>
        <c:tickLblPos val="none"/>
        <c:crossAx val="141281920"/>
        <c:crosses val="autoZero"/>
        <c:auto val="1"/>
        <c:lblAlgn val="ctr"/>
        <c:lblOffset val="100"/>
      </c:catAx>
      <c:valAx>
        <c:axId val="141281920"/>
        <c:scaling>
          <c:orientation val="minMax"/>
          <c:max val="600"/>
          <c:min val="100"/>
        </c:scaling>
        <c:delete val="1"/>
        <c:axPos val="l"/>
        <c:numFmt formatCode="General" sourceLinked="1"/>
        <c:tickLblPos val="none"/>
        <c:crossAx val="141280384"/>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Newport'!$B$14:$C$14</c:f>
              <c:strCache>
                <c:ptCount val="1"/>
                <c:pt idx="0">
                  <c:v>Teenage Pregnancies &lt;20 LA</c:v>
                </c:pt>
              </c:strCache>
            </c:strRef>
          </c:tx>
          <c:spPr>
            <a:ln w="28575">
              <a:solidFill>
                <a:srgbClr val="6463FF"/>
              </a:solidFill>
            </a:ln>
          </c:spPr>
          <c:marker>
            <c:symbol val="none"/>
          </c:marker>
          <c:val>
            <c:numRef>
              <c:f>'Data for charts - Newport'!$D$14:$M$14</c:f>
              <c:numCache>
                <c:formatCode>0.0</c:formatCode>
                <c:ptCount val="10"/>
                <c:pt idx="0">
                  <c:v>38.4</c:v>
                </c:pt>
                <c:pt idx="1">
                  <c:v>35.799999999999997</c:v>
                </c:pt>
                <c:pt idx="2">
                  <c:v>41.5</c:v>
                </c:pt>
                <c:pt idx="3">
                  <c:v>35.4</c:v>
                </c:pt>
                <c:pt idx="4">
                  <c:v>37.200000000000003</c:v>
                </c:pt>
                <c:pt idx="5">
                  <c:v>31.9</c:v>
                </c:pt>
                <c:pt idx="6">
                  <c:v>37</c:v>
                </c:pt>
                <c:pt idx="7">
                  <c:v>31.6</c:v>
                </c:pt>
                <c:pt idx="8">
                  <c:v>31.6</c:v>
                </c:pt>
                <c:pt idx="9">
                  <c:v>27.6</c:v>
                </c:pt>
              </c:numCache>
            </c:numRef>
          </c:val>
        </c:ser>
        <c:ser>
          <c:idx val="1"/>
          <c:order val="1"/>
          <c:tx>
            <c:strRef>
              <c:f>'Data for charts - Newport'!$B$15:$C$15</c:f>
              <c:strCache>
                <c:ptCount val="1"/>
                <c:pt idx="0">
                  <c:v>Teenage Pregnancies &lt;20 Wales</c:v>
                </c:pt>
              </c:strCache>
            </c:strRef>
          </c:tx>
          <c:spPr>
            <a:ln w="28575">
              <a:solidFill>
                <a:srgbClr val="FF0000"/>
              </a:solidFill>
            </a:ln>
          </c:spPr>
          <c:marker>
            <c:symbol val="none"/>
          </c:marker>
          <c:val>
            <c:numRef>
              <c:f>'Data for charts - Newport'!$D$15:$M$15</c:f>
              <c:numCache>
                <c:formatCode>0.0</c:formatCode>
                <c:ptCount val="10"/>
                <c:pt idx="0">
                  <c:v>31.9</c:v>
                </c:pt>
                <c:pt idx="1">
                  <c:v>31.2</c:v>
                </c:pt>
                <c:pt idx="2">
                  <c:v>32.6</c:v>
                </c:pt>
                <c:pt idx="3">
                  <c:v>32.4</c:v>
                </c:pt>
                <c:pt idx="4">
                  <c:v>31.8</c:v>
                </c:pt>
                <c:pt idx="5">
                  <c:v>30.6</c:v>
                </c:pt>
                <c:pt idx="6">
                  <c:v>31.1</c:v>
                </c:pt>
                <c:pt idx="7">
                  <c:v>28.9</c:v>
                </c:pt>
                <c:pt idx="8">
                  <c:v>27.9</c:v>
                </c:pt>
                <c:pt idx="9">
                  <c:v>24.9</c:v>
                </c:pt>
              </c:numCache>
            </c:numRef>
          </c:val>
        </c:ser>
        <c:marker val="1"/>
        <c:axId val="141347456"/>
        <c:axId val="141349248"/>
      </c:lineChart>
      <c:catAx>
        <c:axId val="141347456"/>
        <c:scaling>
          <c:orientation val="minMax"/>
        </c:scaling>
        <c:delete val="1"/>
        <c:axPos val="b"/>
        <c:tickLblPos val="none"/>
        <c:crossAx val="141349248"/>
        <c:crosses val="autoZero"/>
        <c:auto val="1"/>
        <c:lblAlgn val="ctr"/>
        <c:lblOffset val="100"/>
      </c:catAx>
      <c:valAx>
        <c:axId val="141349248"/>
        <c:scaling>
          <c:orientation val="minMax"/>
        </c:scaling>
        <c:delete val="1"/>
        <c:axPos val="l"/>
        <c:numFmt formatCode="0.0" sourceLinked="1"/>
        <c:tickLblPos val="none"/>
        <c:crossAx val="141347456"/>
        <c:crosses val="autoZero"/>
        <c:crossBetween val="between"/>
      </c:valAx>
      <c:spPr>
        <a:noFill/>
        <a:ln>
          <a:noFill/>
        </a:ln>
      </c:spPr>
    </c:plotArea>
    <c:plotVisOnly val="1"/>
  </c:chart>
  <c:spPr>
    <a:noFill/>
    <a:ln>
      <a:noFill/>
    </a:ln>
  </c:spPr>
  <c:printSettings>
    <c:headerFooter/>
    <c:pageMargins b="0.75000000000001166" l="0.70000000000000062" r="0.70000000000000062" t="0.75000000000001166"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3.0555555555555582E-2"/>
          <c:y val="6.0185185185185147E-2"/>
          <c:w val="0.93888888888889765"/>
          <c:h val="0.89814814814814814"/>
        </c:manualLayout>
      </c:layout>
      <c:lineChart>
        <c:grouping val="standard"/>
        <c:ser>
          <c:idx val="0"/>
          <c:order val="0"/>
          <c:tx>
            <c:strRef>
              <c:f>'Data for charts - Newport'!$B$20:$C$20</c:f>
              <c:strCache>
                <c:ptCount val="1"/>
                <c:pt idx="0">
                  <c:v>Injury LA</c:v>
                </c:pt>
              </c:strCache>
            </c:strRef>
          </c:tx>
          <c:spPr>
            <a:ln w="28575">
              <a:solidFill>
                <a:srgbClr val="6463FF"/>
              </a:solidFill>
            </a:ln>
          </c:spPr>
          <c:marker>
            <c:symbol val="none"/>
          </c:marker>
          <c:val>
            <c:numRef>
              <c:f>'Data for charts - Newport'!$D$20:$M$20</c:f>
              <c:numCache>
                <c:formatCode>0</c:formatCode>
                <c:ptCount val="10"/>
                <c:pt idx="0">
                  <c:v>136</c:v>
                </c:pt>
                <c:pt idx="1">
                  <c:v>125</c:v>
                </c:pt>
                <c:pt idx="2">
                  <c:v>124</c:v>
                </c:pt>
                <c:pt idx="3">
                  <c:v>150</c:v>
                </c:pt>
                <c:pt idx="4">
                  <c:v>150</c:v>
                </c:pt>
                <c:pt idx="5">
                  <c:v>128</c:v>
                </c:pt>
                <c:pt idx="6">
                  <c:v>138</c:v>
                </c:pt>
                <c:pt idx="7">
                  <c:v>167</c:v>
                </c:pt>
                <c:pt idx="8">
                  <c:v>199</c:v>
                </c:pt>
                <c:pt idx="9">
                  <c:v>190</c:v>
                </c:pt>
              </c:numCache>
            </c:numRef>
          </c:val>
        </c:ser>
        <c:ser>
          <c:idx val="1"/>
          <c:order val="1"/>
          <c:tx>
            <c:strRef>
              <c:f>'Data for charts - Newport'!$B$21:$C$21</c:f>
              <c:strCache>
                <c:ptCount val="1"/>
                <c:pt idx="0">
                  <c:v>Injury Wales</c:v>
                </c:pt>
              </c:strCache>
            </c:strRef>
          </c:tx>
          <c:spPr>
            <a:ln w="28575">
              <a:solidFill>
                <a:srgbClr val="FF0000"/>
              </a:solidFill>
            </a:ln>
          </c:spPr>
          <c:marker>
            <c:symbol val="none"/>
          </c:marker>
          <c:val>
            <c:numRef>
              <c:f>'Data for charts - Newport'!$D$21:$M$21</c:f>
              <c:numCache>
                <c:formatCode>#,##0</c:formatCode>
                <c:ptCount val="10"/>
                <c:pt idx="0">
                  <c:v>153</c:v>
                </c:pt>
                <c:pt idx="1">
                  <c:v>134</c:v>
                </c:pt>
                <c:pt idx="2">
                  <c:v>161</c:v>
                </c:pt>
                <c:pt idx="3">
                  <c:v>167</c:v>
                </c:pt>
                <c:pt idx="4">
                  <c:v>184</c:v>
                </c:pt>
                <c:pt idx="5">
                  <c:v>181</c:v>
                </c:pt>
                <c:pt idx="6">
                  <c:v>172</c:v>
                </c:pt>
                <c:pt idx="7">
                  <c:v>183</c:v>
                </c:pt>
                <c:pt idx="8">
                  <c:v>186</c:v>
                </c:pt>
                <c:pt idx="9">
                  <c:v>189</c:v>
                </c:pt>
              </c:numCache>
            </c:numRef>
          </c:val>
        </c:ser>
        <c:marker val="1"/>
        <c:axId val="141385728"/>
        <c:axId val="141387264"/>
      </c:lineChart>
      <c:catAx>
        <c:axId val="141385728"/>
        <c:scaling>
          <c:orientation val="minMax"/>
        </c:scaling>
        <c:delete val="1"/>
        <c:axPos val="b"/>
        <c:tickLblPos val="none"/>
        <c:crossAx val="141387264"/>
        <c:crosses val="autoZero"/>
        <c:auto val="1"/>
        <c:lblAlgn val="ctr"/>
        <c:lblOffset val="100"/>
      </c:catAx>
      <c:valAx>
        <c:axId val="141387264"/>
        <c:scaling>
          <c:orientation val="minMax"/>
        </c:scaling>
        <c:delete val="1"/>
        <c:axPos val="l"/>
        <c:numFmt formatCode="0" sourceLinked="1"/>
        <c:tickLblPos val="none"/>
        <c:crossAx val="141385728"/>
        <c:crosses val="autoZero"/>
        <c:crossBetween val="between"/>
      </c:valAx>
      <c:spPr>
        <a:noFill/>
        <a:ln>
          <a:noFill/>
        </a:ln>
      </c:spPr>
    </c:plotArea>
    <c:plotVisOnly val="1"/>
  </c:chart>
  <c:spPr>
    <a:noFill/>
    <a:ln>
      <a:noFill/>
    </a:ln>
  </c:spPr>
  <c:printSettings>
    <c:headerFooter/>
    <c:pageMargins b="0.75000000000001188" l="0.70000000000000062" r="0.70000000000000062" t="0.7500000000000118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928"/>
          <c:h val="0.61010737294201867"/>
        </c:manualLayout>
      </c:layout>
      <c:lineChart>
        <c:grouping val="standard"/>
        <c:ser>
          <c:idx val="2"/>
          <c:order val="0"/>
          <c:tx>
            <c:v>Wales</c:v>
          </c:tx>
          <c:spPr>
            <a:ln>
              <a:solidFill>
                <a:srgbClr val="FF0000"/>
              </a:solidFill>
            </a:ln>
          </c:spPr>
          <c:marker>
            <c:symbol val="none"/>
          </c:marker>
          <c:val>
            <c:numRef>
              <c:f>'Data for charts - Newport'!$D$7:$N$7</c:f>
              <c:numCache>
                <c:formatCode>General</c:formatCode>
                <c:ptCount val="11"/>
                <c:pt idx="0">
                  <c:v>28.5</c:v>
                </c:pt>
                <c:pt idx="1">
                  <c:v>35</c:v>
                </c:pt>
                <c:pt idx="2">
                  <c:v>37.200000000000003</c:v>
                </c:pt>
                <c:pt idx="3">
                  <c:v>29.8</c:v>
                </c:pt>
                <c:pt idx="4">
                  <c:v>26.1</c:v>
                </c:pt>
                <c:pt idx="5">
                  <c:v>24.8</c:v>
                </c:pt>
                <c:pt idx="6">
                  <c:v>21.3</c:v>
                </c:pt>
                <c:pt idx="7">
                  <c:v>18.7</c:v>
                </c:pt>
                <c:pt idx="8">
                  <c:v>21.9</c:v>
                </c:pt>
                <c:pt idx="9">
                  <c:v>21.3</c:v>
                </c:pt>
                <c:pt idx="10">
                  <c:v>18.7</c:v>
                </c:pt>
              </c:numCache>
            </c:numRef>
          </c:val>
        </c:ser>
        <c:ser>
          <c:idx val="1"/>
          <c:order val="1"/>
          <c:tx>
            <c:v>LA</c:v>
          </c:tx>
          <c:spPr>
            <a:ln>
              <a:solidFill>
                <a:srgbClr val="6463FF"/>
              </a:solidFill>
            </a:ln>
          </c:spPr>
          <c:marker>
            <c:symbol val="none"/>
          </c:marker>
          <c:val>
            <c:numRef>
              <c:f>'Data for charts - Newport'!$D$6:$N$6</c:f>
              <c:numCache>
                <c:formatCode>0.0</c:formatCode>
                <c:ptCount val="11"/>
                <c:pt idx="0">
                  <c:v>12.2</c:v>
                </c:pt>
                <c:pt idx="1">
                  <c:v>24.2</c:v>
                </c:pt>
                <c:pt idx="2">
                  <c:v>19.8</c:v>
                </c:pt>
                <c:pt idx="3">
                  <c:v>28.3</c:v>
                </c:pt>
                <c:pt idx="4">
                  <c:v>48.6</c:v>
                </c:pt>
                <c:pt idx="5">
                  <c:v>44.1</c:v>
                </c:pt>
                <c:pt idx="6">
                  <c:v>44.5</c:v>
                </c:pt>
                <c:pt idx="7">
                  <c:v>29.9</c:v>
                </c:pt>
                <c:pt idx="8">
                  <c:v>36.200000000000003</c:v>
                </c:pt>
                <c:pt idx="9">
                  <c:v>41.1</c:v>
                </c:pt>
                <c:pt idx="10">
                  <c:v>37</c:v>
                </c:pt>
              </c:numCache>
            </c:numRef>
          </c:val>
        </c:ser>
        <c:marker val="1"/>
        <c:axId val="141431936"/>
        <c:axId val="141433472"/>
      </c:lineChart>
      <c:catAx>
        <c:axId val="141431936"/>
        <c:scaling>
          <c:orientation val="minMax"/>
        </c:scaling>
        <c:delete val="1"/>
        <c:axPos val="b"/>
        <c:tickLblPos val="none"/>
        <c:crossAx val="141433472"/>
        <c:crosses val="autoZero"/>
        <c:auto val="1"/>
        <c:lblAlgn val="ctr"/>
        <c:lblOffset val="100"/>
      </c:catAx>
      <c:valAx>
        <c:axId val="141433472"/>
        <c:scaling>
          <c:orientation val="minMax"/>
          <c:max val="80"/>
          <c:min val="5"/>
        </c:scaling>
        <c:delete val="1"/>
        <c:axPos val="l"/>
        <c:numFmt formatCode="General" sourceLinked="1"/>
        <c:tickLblPos val="none"/>
        <c:crossAx val="14143193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73"/>
          <c:h val="0.61010737294201867"/>
        </c:manualLayout>
      </c:layout>
      <c:lineChart>
        <c:grouping val="standard"/>
        <c:ser>
          <c:idx val="2"/>
          <c:order val="0"/>
          <c:tx>
            <c:v>Wales</c:v>
          </c:tx>
          <c:spPr>
            <a:ln>
              <a:solidFill>
                <a:srgbClr val="FF0000"/>
              </a:solidFill>
            </a:ln>
          </c:spPr>
          <c:marker>
            <c:symbol val="none"/>
          </c:marker>
          <c:val>
            <c:numRef>
              <c:f>'Data for charts - Newport'!$F$29:$N$29</c:f>
              <c:numCache>
                <c:formatCode>0.0</c:formatCode>
                <c:ptCount val="9"/>
                <c:pt idx="0">
                  <c:v>6.8</c:v>
                </c:pt>
                <c:pt idx="1">
                  <c:v>7</c:v>
                </c:pt>
                <c:pt idx="2">
                  <c:v>7.6</c:v>
                </c:pt>
                <c:pt idx="3">
                  <c:v>7.3</c:v>
                </c:pt>
                <c:pt idx="4">
                  <c:v>7.8</c:v>
                </c:pt>
                <c:pt idx="5">
                  <c:v>7.5</c:v>
                </c:pt>
                <c:pt idx="6">
                  <c:v>8.1</c:v>
                </c:pt>
                <c:pt idx="7">
                  <c:v>8.6</c:v>
                </c:pt>
                <c:pt idx="8">
                  <c:v>9</c:v>
                </c:pt>
              </c:numCache>
            </c:numRef>
          </c:val>
        </c:ser>
        <c:ser>
          <c:idx val="1"/>
          <c:order val="1"/>
          <c:tx>
            <c:v>LA</c:v>
          </c:tx>
          <c:spPr>
            <a:ln>
              <a:solidFill>
                <a:srgbClr val="6463FF"/>
              </a:solidFill>
            </a:ln>
          </c:spPr>
          <c:marker>
            <c:symbol val="none"/>
          </c:marker>
          <c:val>
            <c:numRef>
              <c:f>'Data for charts - Newport'!$F$28:$N$28</c:f>
              <c:numCache>
                <c:formatCode>0.0</c:formatCode>
                <c:ptCount val="9"/>
                <c:pt idx="0">
                  <c:v>7.2</c:v>
                </c:pt>
                <c:pt idx="1">
                  <c:v>7.5</c:v>
                </c:pt>
                <c:pt idx="2">
                  <c:v>8.8000000000000007</c:v>
                </c:pt>
                <c:pt idx="3">
                  <c:v>9.3000000000000007</c:v>
                </c:pt>
                <c:pt idx="4">
                  <c:v>9.3000000000000007</c:v>
                </c:pt>
                <c:pt idx="5">
                  <c:v>9</c:v>
                </c:pt>
                <c:pt idx="6">
                  <c:v>9.1999999999999993</c:v>
                </c:pt>
                <c:pt idx="7">
                  <c:v>8.5</c:v>
                </c:pt>
                <c:pt idx="8">
                  <c:v>10</c:v>
                </c:pt>
              </c:numCache>
            </c:numRef>
          </c:val>
        </c:ser>
        <c:marker val="1"/>
        <c:axId val="141465856"/>
        <c:axId val="141479936"/>
      </c:lineChart>
      <c:catAx>
        <c:axId val="141465856"/>
        <c:scaling>
          <c:orientation val="minMax"/>
        </c:scaling>
        <c:delete val="1"/>
        <c:axPos val="b"/>
        <c:tickLblPos val="none"/>
        <c:crossAx val="141479936"/>
        <c:crosses val="autoZero"/>
        <c:auto val="1"/>
        <c:lblAlgn val="ctr"/>
        <c:lblOffset val="100"/>
      </c:catAx>
      <c:valAx>
        <c:axId val="141479936"/>
        <c:scaling>
          <c:orientation val="minMax"/>
          <c:max val="15"/>
          <c:min val="0"/>
        </c:scaling>
        <c:delete val="1"/>
        <c:axPos val="l"/>
        <c:numFmt formatCode="0.0" sourceLinked="1"/>
        <c:tickLblPos val="none"/>
        <c:crossAx val="14146585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6371893110676596"/>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680">
                    <a:solidFill>
                      <a:schemeClr val="bg1"/>
                    </a:solidFill>
                    <a:latin typeface="Verdana" pitchFamily="34" charset="0"/>
                  </a:defRPr>
                </a:pPr>
                <a:endParaRPr lang="en-US"/>
              </a:p>
            </c:txPr>
            <c:dLblPos val="inBase"/>
            <c:showVal val="1"/>
          </c:dLbls>
          <c:cat>
            <c:numRef>
              <c:f>'Data for charts - Newport'!$K$4</c:f>
              <c:numCache>
                <c:formatCode>0.0</c:formatCode>
                <c:ptCount val="1"/>
                <c:pt idx="0">
                  <c:v>26.6</c:v>
                </c:pt>
              </c:numCache>
            </c:numRef>
          </c:cat>
          <c:val>
            <c:numRef>
              <c:f>'Data for charts - Newport'!$K$4:$K$5</c:f>
              <c:numCache>
                <c:formatCode>0.0</c:formatCode>
                <c:ptCount val="2"/>
                <c:pt idx="0">
                  <c:v>26.6</c:v>
                </c:pt>
                <c:pt idx="1">
                  <c:v>22.7</c:v>
                </c:pt>
              </c:numCache>
            </c:numRef>
          </c:val>
        </c:ser>
        <c:gapWidth val="30"/>
        <c:axId val="141505664"/>
        <c:axId val="141507200"/>
      </c:barChart>
      <c:catAx>
        <c:axId val="141505664"/>
        <c:scaling>
          <c:orientation val="minMax"/>
        </c:scaling>
        <c:delete val="1"/>
        <c:axPos val="l"/>
        <c:numFmt formatCode="0.0" sourceLinked="1"/>
        <c:tickLblPos val="none"/>
        <c:crossAx val="141507200"/>
        <c:crosses val="autoZero"/>
        <c:auto val="1"/>
        <c:lblAlgn val="ctr"/>
        <c:lblOffset val="100"/>
      </c:catAx>
      <c:valAx>
        <c:axId val="141507200"/>
        <c:scaling>
          <c:orientation val="minMax"/>
          <c:max val="40"/>
          <c:min val="0"/>
        </c:scaling>
        <c:delete val="1"/>
        <c:axPos val="b"/>
        <c:numFmt formatCode="0.0" sourceLinked="1"/>
        <c:tickLblPos val="none"/>
        <c:crossAx val="141505664"/>
        <c:crosses val="autoZero"/>
        <c:crossBetween val="between"/>
      </c:valAx>
      <c:spPr>
        <a:noFill/>
      </c:spPr>
    </c:plotArea>
    <c:plotVisOnly val="1"/>
  </c:chart>
  <c:spPr>
    <a:noFill/>
    <a:ln>
      <a:noFill/>
    </a:ln>
  </c:spPr>
  <c:printSettings>
    <c:headerFooter/>
    <c:pageMargins b="0.75000000000001343" l="0.70000000000000062" r="0.70000000000000062" t="0.75000000000001343"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1913747308532543"/>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dLbl>
              <c:idx val="0"/>
              <c:spPr/>
              <c:txPr>
                <a:bodyPr/>
                <a:lstStyle/>
                <a:p>
                  <a:pPr>
                    <a:defRPr sz="680">
                      <a:solidFill>
                        <a:schemeClr val="bg1"/>
                      </a:solidFill>
                      <a:latin typeface="Verdana" pitchFamily="34" charset="0"/>
                    </a:defRPr>
                  </a:pPr>
                  <a:endParaRPr lang="en-US"/>
                </a:p>
              </c:txPr>
            </c:dLbl>
            <c:dLbl>
              <c:idx val="1"/>
              <c:spPr/>
              <c:txPr>
                <a:bodyPr/>
                <a:lstStyle/>
                <a:p>
                  <a:pPr>
                    <a:defRPr sz="680">
                      <a:solidFill>
                        <a:schemeClr val="bg1"/>
                      </a:solidFill>
                      <a:latin typeface="Verdana" pitchFamily="34" charset="0"/>
                    </a:defRPr>
                  </a:pPr>
                  <a:endParaRPr lang="en-US"/>
                </a:p>
              </c:txPr>
            </c:dLbl>
            <c:txPr>
              <a:bodyPr/>
              <a:lstStyle/>
              <a:p>
                <a:pPr>
                  <a:defRPr sz="700">
                    <a:solidFill>
                      <a:schemeClr val="bg1"/>
                    </a:solidFill>
                    <a:latin typeface="Verdana" pitchFamily="34" charset="0"/>
                  </a:defRPr>
                </a:pPr>
                <a:endParaRPr lang="en-US"/>
              </a:p>
            </c:txPr>
            <c:dLblPos val="inBase"/>
            <c:showVal val="1"/>
          </c:dLbls>
          <c:cat>
            <c:numRef>
              <c:f>'Data for charts - Newport'!$K$4</c:f>
              <c:numCache>
                <c:formatCode>0.0</c:formatCode>
                <c:ptCount val="1"/>
                <c:pt idx="0">
                  <c:v>26.6</c:v>
                </c:pt>
              </c:numCache>
            </c:numRef>
          </c:cat>
          <c:val>
            <c:numRef>
              <c:f>'Data for charts - Newport'!$L$4:$L$5</c:f>
              <c:numCache>
                <c:formatCode>0.0</c:formatCode>
                <c:ptCount val="2"/>
                <c:pt idx="0">
                  <c:v>25.5</c:v>
                </c:pt>
                <c:pt idx="1">
                  <c:v>22.2</c:v>
                </c:pt>
              </c:numCache>
            </c:numRef>
          </c:val>
        </c:ser>
        <c:gapWidth val="30"/>
        <c:axId val="141954432"/>
        <c:axId val="141964416"/>
      </c:barChart>
      <c:catAx>
        <c:axId val="141954432"/>
        <c:scaling>
          <c:orientation val="minMax"/>
        </c:scaling>
        <c:delete val="1"/>
        <c:axPos val="l"/>
        <c:numFmt formatCode="0.0" sourceLinked="1"/>
        <c:tickLblPos val="none"/>
        <c:crossAx val="141964416"/>
        <c:crosses val="autoZero"/>
        <c:auto val="1"/>
        <c:lblAlgn val="ctr"/>
        <c:lblOffset val="100"/>
      </c:catAx>
      <c:valAx>
        <c:axId val="141964416"/>
        <c:scaling>
          <c:orientation val="minMax"/>
          <c:max val="40"/>
          <c:min val="0"/>
        </c:scaling>
        <c:delete val="1"/>
        <c:axPos val="b"/>
        <c:numFmt formatCode="0.0" sourceLinked="1"/>
        <c:tickLblPos val="none"/>
        <c:crossAx val="141954432"/>
        <c:crosses val="autoZero"/>
        <c:crossBetween val="between"/>
      </c:valAx>
      <c:spPr>
        <a:noFill/>
      </c:spPr>
    </c:plotArea>
    <c:plotVisOnly val="1"/>
  </c:chart>
  <c:spPr>
    <a:noFill/>
    <a:ln>
      <a:noFill/>
    </a:ln>
  </c:spPr>
  <c:printSettings>
    <c:headerFooter/>
    <c:pageMargins b="0.75000000000001366" l="0.70000000000000062" r="0.70000000000000062" t="0.75000000000001366"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61012159987666559"/>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Newport'!$K$4</c:f>
              <c:numCache>
                <c:formatCode>0.0</c:formatCode>
                <c:ptCount val="1"/>
                <c:pt idx="0">
                  <c:v>26.6</c:v>
                </c:pt>
              </c:numCache>
            </c:numRef>
          </c:cat>
          <c:val>
            <c:numRef>
              <c:f>'Data for charts - Newport'!$I$18:$I$19</c:f>
              <c:numCache>
                <c:formatCode>0.0</c:formatCode>
                <c:ptCount val="2"/>
                <c:pt idx="0">
                  <c:v>2.6</c:v>
                </c:pt>
                <c:pt idx="1">
                  <c:v>2</c:v>
                </c:pt>
              </c:numCache>
            </c:numRef>
          </c:val>
        </c:ser>
        <c:gapWidth val="30"/>
        <c:axId val="142104448"/>
        <c:axId val="142105984"/>
      </c:barChart>
      <c:catAx>
        <c:axId val="142104448"/>
        <c:scaling>
          <c:orientation val="minMax"/>
        </c:scaling>
        <c:delete val="1"/>
        <c:axPos val="l"/>
        <c:numFmt formatCode="0.0" sourceLinked="1"/>
        <c:tickLblPos val="none"/>
        <c:crossAx val="142105984"/>
        <c:crosses val="autoZero"/>
        <c:auto val="1"/>
        <c:lblAlgn val="ctr"/>
        <c:lblOffset val="100"/>
      </c:catAx>
      <c:valAx>
        <c:axId val="142105984"/>
        <c:scaling>
          <c:orientation val="minMax"/>
          <c:max val="4"/>
          <c:min val="0"/>
        </c:scaling>
        <c:delete val="1"/>
        <c:axPos val="b"/>
        <c:numFmt formatCode="0.0" sourceLinked="1"/>
        <c:tickLblPos val="none"/>
        <c:crossAx val="142104448"/>
        <c:crosses val="autoZero"/>
        <c:crossBetween val="between"/>
      </c:valAx>
      <c:spPr>
        <a:noFill/>
      </c:spPr>
    </c:plotArea>
    <c:plotVisOnly val="1"/>
  </c:chart>
  <c:spPr>
    <a:noFill/>
    <a:ln>
      <a:noFill/>
    </a:ln>
  </c:spPr>
  <c:printSettings>
    <c:headerFooter/>
    <c:pageMargins b="0.75000000000001366" l="0.70000000000000062" r="0.70000000000000062" t="0.750000000000013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795"/>
          <c:h val="0.61010737294201867"/>
        </c:manualLayout>
      </c:layout>
      <c:lineChart>
        <c:grouping val="standard"/>
        <c:ser>
          <c:idx val="2"/>
          <c:order val="0"/>
          <c:tx>
            <c:v>Wales</c:v>
          </c:tx>
          <c:spPr>
            <a:ln>
              <a:solidFill>
                <a:srgbClr val="FF0000"/>
              </a:solidFill>
            </a:ln>
          </c:spPr>
          <c:marker>
            <c:symbol val="none"/>
          </c:marker>
          <c:val>
            <c:numRef>
              <c:f>'Data for charts - Caerphilly'!$D$7:$N$7</c:f>
              <c:numCache>
                <c:formatCode>0.0</c:formatCode>
                <c:ptCount val="11"/>
                <c:pt idx="0">
                  <c:v>28.5</c:v>
                </c:pt>
                <c:pt idx="1">
                  <c:v>35</c:v>
                </c:pt>
                <c:pt idx="2" formatCode="General">
                  <c:v>37.200000000000003</c:v>
                </c:pt>
                <c:pt idx="3" formatCode="General">
                  <c:v>29.8</c:v>
                </c:pt>
                <c:pt idx="4" formatCode="General">
                  <c:v>26.1</c:v>
                </c:pt>
                <c:pt idx="5" formatCode="General">
                  <c:v>24.8</c:v>
                </c:pt>
                <c:pt idx="6" formatCode="General">
                  <c:v>21.3</c:v>
                </c:pt>
                <c:pt idx="7" formatCode="General">
                  <c:v>18.7</c:v>
                </c:pt>
                <c:pt idx="8" formatCode="General">
                  <c:v>21.9</c:v>
                </c:pt>
                <c:pt idx="9" formatCode="General">
                  <c:v>21.3</c:v>
                </c:pt>
                <c:pt idx="10" formatCode="General">
                  <c:v>18.7</c:v>
                </c:pt>
              </c:numCache>
            </c:numRef>
          </c:val>
        </c:ser>
        <c:ser>
          <c:idx val="1"/>
          <c:order val="1"/>
          <c:tx>
            <c:v>LA</c:v>
          </c:tx>
          <c:spPr>
            <a:ln>
              <a:solidFill>
                <a:srgbClr val="6463FF"/>
              </a:solidFill>
            </a:ln>
          </c:spPr>
          <c:marker>
            <c:symbol val="none"/>
          </c:marker>
          <c:val>
            <c:numRef>
              <c:f>'Data for charts - Caerphilly'!$D$6:$N$6</c:f>
              <c:numCache>
                <c:formatCode>0.0</c:formatCode>
                <c:ptCount val="11"/>
                <c:pt idx="0">
                  <c:v>34.200000000000003</c:v>
                </c:pt>
                <c:pt idx="1">
                  <c:v>29</c:v>
                </c:pt>
                <c:pt idx="2">
                  <c:v>27.3</c:v>
                </c:pt>
                <c:pt idx="3">
                  <c:v>23</c:v>
                </c:pt>
                <c:pt idx="4">
                  <c:v>17.899999999999999</c:v>
                </c:pt>
                <c:pt idx="5">
                  <c:v>9.6</c:v>
                </c:pt>
                <c:pt idx="6">
                  <c:v>9.5</c:v>
                </c:pt>
                <c:pt idx="7">
                  <c:v>6</c:v>
                </c:pt>
                <c:pt idx="8">
                  <c:v>9.3000000000000007</c:v>
                </c:pt>
                <c:pt idx="9">
                  <c:v>11.9</c:v>
                </c:pt>
                <c:pt idx="10">
                  <c:v>10</c:v>
                </c:pt>
              </c:numCache>
            </c:numRef>
          </c:val>
        </c:ser>
        <c:marker val="1"/>
        <c:axId val="124011648"/>
        <c:axId val="124013184"/>
      </c:lineChart>
      <c:catAx>
        <c:axId val="124011648"/>
        <c:scaling>
          <c:orientation val="minMax"/>
        </c:scaling>
        <c:delete val="1"/>
        <c:axPos val="b"/>
        <c:tickLblPos val="none"/>
        <c:crossAx val="124013184"/>
        <c:crosses val="autoZero"/>
        <c:auto val="1"/>
        <c:lblAlgn val="ctr"/>
        <c:lblOffset val="100"/>
      </c:catAx>
      <c:valAx>
        <c:axId val="124013184"/>
        <c:scaling>
          <c:orientation val="minMax"/>
          <c:max val="80"/>
          <c:min val="5"/>
        </c:scaling>
        <c:delete val="1"/>
        <c:axPos val="l"/>
        <c:numFmt formatCode="0.0" sourceLinked="1"/>
        <c:tickLblPos val="none"/>
        <c:crossAx val="124011648"/>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5739607399374491"/>
          <c:h val="0.80395336013701257"/>
        </c:manualLayout>
      </c:layout>
      <c:barChart>
        <c:barDir val="bar"/>
        <c:grouping val="clustered"/>
        <c:varyColors val="1"/>
        <c:ser>
          <c:idx val="0"/>
          <c:order val="0"/>
          <c:spPr>
            <a:solidFill>
              <a:srgbClr val="6463FF"/>
            </a:solidFill>
          </c:spPr>
          <c:dPt>
            <c:idx val="1"/>
            <c:spPr>
              <a:solidFill>
                <a:srgbClr val="FF0000"/>
              </a:solidFill>
            </c:spPr>
          </c:dPt>
          <c:dLbls>
            <c:txPr>
              <a:bodyPr/>
              <a:lstStyle/>
              <a:p>
                <a:pPr>
                  <a:defRPr sz="700">
                    <a:solidFill>
                      <a:schemeClr val="bg1"/>
                    </a:solidFill>
                    <a:latin typeface="Verdana" pitchFamily="34" charset="0"/>
                  </a:defRPr>
                </a:pPr>
                <a:endParaRPr lang="en-US"/>
              </a:p>
            </c:txPr>
            <c:dLblPos val="inBase"/>
            <c:showVal val="1"/>
          </c:dLbls>
          <c:cat>
            <c:numRef>
              <c:f>'Data for charts - Newport'!$K$4</c:f>
              <c:numCache>
                <c:formatCode>0.0</c:formatCode>
                <c:ptCount val="1"/>
                <c:pt idx="0">
                  <c:v>26.6</c:v>
                </c:pt>
              </c:numCache>
            </c:numRef>
          </c:cat>
          <c:val>
            <c:numRef>
              <c:f>'Data for charts - Newport'!$M$18:$M$19</c:f>
              <c:numCache>
                <c:formatCode>0.0</c:formatCode>
                <c:ptCount val="2"/>
                <c:pt idx="0">
                  <c:v>2.2000000000000002</c:v>
                </c:pt>
                <c:pt idx="1">
                  <c:v>1.6</c:v>
                </c:pt>
              </c:numCache>
            </c:numRef>
          </c:val>
        </c:ser>
        <c:gapWidth val="30"/>
        <c:axId val="142130176"/>
        <c:axId val="142136064"/>
      </c:barChart>
      <c:catAx>
        <c:axId val="142130176"/>
        <c:scaling>
          <c:orientation val="minMax"/>
        </c:scaling>
        <c:delete val="1"/>
        <c:axPos val="l"/>
        <c:numFmt formatCode="0.0" sourceLinked="1"/>
        <c:tickLblPos val="none"/>
        <c:crossAx val="142136064"/>
        <c:crosses val="autoZero"/>
        <c:auto val="1"/>
        <c:lblAlgn val="ctr"/>
        <c:lblOffset val="100"/>
      </c:catAx>
      <c:valAx>
        <c:axId val="142136064"/>
        <c:scaling>
          <c:orientation val="minMax"/>
          <c:max val="4"/>
          <c:min val="0"/>
        </c:scaling>
        <c:delete val="1"/>
        <c:axPos val="b"/>
        <c:numFmt formatCode="0.0" sourceLinked="1"/>
        <c:tickLblPos val="none"/>
        <c:crossAx val="142130176"/>
        <c:crosses val="autoZero"/>
        <c:crossBetween val="between"/>
      </c:valAx>
      <c:spPr>
        <a:noFill/>
      </c:spPr>
    </c:plotArea>
    <c:plotVisOnly val="1"/>
  </c:chart>
  <c:spPr>
    <a:noFill/>
    <a:ln>
      <a:noFill/>
    </a:ln>
  </c:spPr>
  <c:printSettings>
    <c:headerFooter/>
    <c:pageMargins b="0.75000000000001388" l="0.70000000000000062" r="0.70000000000000062" t="0.7500000000000138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4.7146789578132002E-2"/>
          <c:y val="0.10032927702219042"/>
          <c:w val="0.94389645052552829"/>
          <c:h val="0.61010737294201867"/>
        </c:manualLayout>
      </c:layout>
      <c:lineChart>
        <c:grouping val="standard"/>
        <c:ser>
          <c:idx val="2"/>
          <c:order val="0"/>
          <c:tx>
            <c:v>Wales</c:v>
          </c:tx>
          <c:spPr>
            <a:ln>
              <a:solidFill>
                <a:srgbClr val="FF0000"/>
              </a:solidFill>
            </a:ln>
          </c:spPr>
          <c:marker>
            <c:symbol val="none"/>
          </c:marker>
          <c:val>
            <c:numRef>
              <c:f>'Data for charts - Caerphilly'!$F$29:$N$29</c:f>
              <c:numCache>
                <c:formatCode>0.0</c:formatCode>
                <c:ptCount val="9"/>
                <c:pt idx="0">
                  <c:v>6.8</c:v>
                </c:pt>
                <c:pt idx="1">
                  <c:v>7</c:v>
                </c:pt>
                <c:pt idx="2">
                  <c:v>7.6</c:v>
                </c:pt>
                <c:pt idx="3">
                  <c:v>7.3</c:v>
                </c:pt>
                <c:pt idx="4">
                  <c:v>7.8</c:v>
                </c:pt>
                <c:pt idx="5">
                  <c:v>7.5</c:v>
                </c:pt>
                <c:pt idx="6">
                  <c:v>8.1</c:v>
                </c:pt>
                <c:pt idx="7">
                  <c:v>8.6</c:v>
                </c:pt>
                <c:pt idx="8">
                  <c:v>9</c:v>
                </c:pt>
              </c:numCache>
            </c:numRef>
          </c:val>
        </c:ser>
        <c:ser>
          <c:idx val="1"/>
          <c:order val="1"/>
          <c:tx>
            <c:v>LA</c:v>
          </c:tx>
          <c:spPr>
            <a:ln>
              <a:solidFill>
                <a:srgbClr val="6463FF"/>
              </a:solidFill>
            </a:ln>
          </c:spPr>
          <c:marker>
            <c:symbol val="none"/>
          </c:marker>
          <c:val>
            <c:numRef>
              <c:f>'Data for charts - Caerphilly'!$F$28:$N$28</c:f>
              <c:numCache>
                <c:formatCode>0.0</c:formatCode>
                <c:ptCount val="9"/>
                <c:pt idx="0">
                  <c:v>6.1</c:v>
                </c:pt>
                <c:pt idx="1">
                  <c:v>6.5</c:v>
                </c:pt>
                <c:pt idx="2">
                  <c:v>6.5</c:v>
                </c:pt>
                <c:pt idx="3">
                  <c:v>7.4</c:v>
                </c:pt>
                <c:pt idx="4">
                  <c:v>7.1</c:v>
                </c:pt>
                <c:pt idx="5">
                  <c:v>7.5</c:v>
                </c:pt>
                <c:pt idx="6">
                  <c:v>7.2</c:v>
                </c:pt>
                <c:pt idx="7">
                  <c:v>7.4</c:v>
                </c:pt>
                <c:pt idx="8">
                  <c:v>8.4</c:v>
                </c:pt>
              </c:numCache>
            </c:numRef>
          </c:val>
        </c:ser>
        <c:marker val="1"/>
        <c:axId val="124041472"/>
        <c:axId val="124051456"/>
      </c:lineChart>
      <c:catAx>
        <c:axId val="124041472"/>
        <c:scaling>
          <c:orientation val="minMax"/>
        </c:scaling>
        <c:delete val="1"/>
        <c:axPos val="b"/>
        <c:tickLblPos val="none"/>
        <c:crossAx val="124051456"/>
        <c:crosses val="autoZero"/>
        <c:auto val="1"/>
        <c:lblAlgn val="ctr"/>
        <c:lblOffset val="100"/>
      </c:catAx>
      <c:valAx>
        <c:axId val="124051456"/>
        <c:scaling>
          <c:orientation val="minMax"/>
          <c:max val="15"/>
          <c:min val="0"/>
        </c:scaling>
        <c:delete val="1"/>
        <c:axPos val="l"/>
        <c:numFmt formatCode="0.0" sourceLinked="1"/>
        <c:tickLblPos val="none"/>
        <c:crossAx val="124041472"/>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3.9016673963431031E-2"/>
          <c:y val="0.26194543863835179"/>
          <c:w val="0.94389645052552895"/>
          <c:h val="0.73131949415414665"/>
        </c:manualLayout>
      </c:layout>
      <c:lineChart>
        <c:grouping val="standard"/>
        <c:ser>
          <c:idx val="2"/>
          <c:order val="0"/>
          <c:spPr>
            <a:ln>
              <a:solidFill>
                <a:srgbClr val="FF0000"/>
              </a:solidFill>
            </a:ln>
          </c:spPr>
          <c:marker>
            <c:symbol val="none"/>
          </c:marker>
          <c:val>
            <c:numRef>
              <c:f>'Data for charts - Caerphilly'!$D$25:$M$25</c:f>
              <c:numCache>
                <c:formatCode>0.0</c:formatCode>
                <c:ptCount val="10"/>
                <c:pt idx="0">
                  <c:v>43.7</c:v>
                </c:pt>
                <c:pt idx="1">
                  <c:v>41</c:v>
                </c:pt>
                <c:pt idx="2">
                  <c:v>48.4</c:v>
                </c:pt>
                <c:pt idx="3">
                  <c:v>40.700000000000003</c:v>
                </c:pt>
                <c:pt idx="4">
                  <c:v>41.3</c:v>
                </c:pt>
                <c:pt idx="5">
                  <c:v>49.6</c:v>
                </c:pt>
                <c:pt idx="6">
                  <c:v>39.5</c:v>
                </c:pt>
                <c:pt idx="7">
                  <c:v>41.2</c:v>
                </c:pt>
                <c:pt idx="8">
                  <c:v>38.1</c:v>
                </c:pt>
                <c:pt idx="9">
                  <c:v>36.299999999999997</c:v>
                </c:pt>
              </c:numCache>
            </c:numRef>
          </c:val>
        </c:ser>
        <c:marker val="1"/>
        <c:axId val="124062336"/>
        <c:axId val="124084608"/>
      </c:lineChart>
      <c:catAx>
        <c:axId val="124062336"/>
        <c:scaling>
          <c:orientation val="minMax"/>
        </c:scaling>
        <c:delete val="1"/>
        <c:axPos val="b"/>
        <c:tickLblPos val="none"/>
        <c:crossAx val="124084608"/>
        <c:crosses val="autoZero"/>
        <c:auto val="1"/>
        <c:lblAlgn val="ctr"/>
        <c:lblOffset val="100"/>
      </c:catAx>
      <c:valAx>
        <c:axId val="124084608"/>
        <c:scaling>
          <c:orientation val="minMax"/>
          <c:max val="50"/>
          <c:min val="0"/>
        </c:scaling>
        <c:delete val="1"/>
        <c:axPos val="l"/>
        <c:numFmt formatCode="0.0" sourceLinked="1"/>
        <c:tickLblPos val="none"/>
        <c:crossAx val="124062336"/>
        <c:crosses val="autoZero"/>
        <c:crossBetween val="between"/>
      </c:valAx>
      <c:spPr>
        <a:noFill/>
      </c:spPr>
    </c:plotArea>
    <c:plotVisOnly val="1"/>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2.1272173193116056E-2"/>
          <c:y val="7.4834850626088703E-2"/>
          <c:w val="0.54308956889370852"/>
          <c:h val="0.85033029874782251"/>
        </c:manualLayout>
      </c:layout>
      <c:barChart>
        <c:barDir val="bar"/>
        <c:grouping val="clustered"/>
        <c:varyColors val="1"/>
        <c:ser>
          <c:idx val="0"/>
          <c:order val="0"/>
          <c:dPt>
            <c:idx val="0"/>
            <c:spPr>
              <a:solidFill>
                <a:srgbClr val="6463FF"/>
              </a:solidFill>
            </c:spPr>
          </c:dPt>
          <c:dPt>
            <c:idx val="1"/>
            <c:spPr>
              <a:solidFill>
                <a:srgbClr val="FF0000"/>
              </a:solidFill>
            </c:spPr>
          </c:dPt>
          <c:dLbls>
            <c:txPr>
              <a:bodyPr/>
              <a:lstStyle/>
              <a:p>
                <a:pPr>
                  <a:defRPr sz="680">
                    <a:solidFill>
                      <a:schemeClr val="bg1"/>
                    </a:solidFill>
                    <a:latin typeface="Verdana" pitchFamily="34" charset="0"/>
                  </a:defRPr>
                </a:pPr>
                <a:endParaRPr lang="en-US"/>
              </a:p>
            </c:txPr>
            <c:dLblPos val="inBase"/>
            <c:showVal val="1"/>
          </c:dLbls>
          <c:cat>
            <c:numRef>
              <c:f>'Data for charts - Caerphilly'!$K$4</c:f>
              <c:numCache>
                <c:formatCode>0.0</c:formatCode>
                <c:ptCount val="1"/>
                <c:pt idx="0">
                  <c:v>26</c:v>
                </c:pt>
              </c:numCache>
            </c:numRef>
          </c:cat>
          <c:val>
            <c:numRef>
              <c:f>'Data for charts - Caerphilly'!$L$4:$L$5</c:f>
              <c:numCache>
                <c:formatCode>0.0</c:formatCode>
                <c:ptCount val="2"/>
                <c:pt idx="0">
                  <c:v>25.7</c:v>
                </c:pt>
                <c:pt idx="1">
                  <c:v>22.2</c:v>
                </c:pt>
              </c:numCache>
            </c:numRef>
          </c:val>
        </c:ser>
        <c:gapWidth val="30"/>
        <c:axId val="124122624"/>
        <c:axId val="124124160"/>
      </c:barChart>
      <c:catAx>
        <c:axId val="124122624"/>
        <c:scaling>
          <c:orientation val="minMax"/>
        </c:scaling>
        <c:delete val="1"/>
        <c:axPos val="l"/>
        <c:numFmt formatCode="0.0" sourceLinked="1"/>
        <c:tickLblPos val="none"/>
        <c:crossAx val="124124160"/>
        <c:crosses val="autoZero"/>
        <c:auto val="1"/>
        <c:lblAlgn val="ctr"/>
        <c:lblOffset val="100"/>
      </c:catAx>
      <c:valAx>
        <c:axId val="124124160"/>
        <c:scaling>
          <c:orientation val="minMax"/>
          <c:max val="40"/>
          <c:min val="0"/>
        </c:scaling>
        <c:delete val="1"/>
        <c:axPos val="b"/>
        <c:numFmt formatCode="0.0" sourceLinked="1"/>
        <c:tickLblPos val="none"/>
        <c:crossAx val="124122624"/>
        <c:crosses val="autoZero"/>
        <c:crossBetween val="between"/>
      </c:valAx>
      <c:spPr>
        <a:noFill/>
      </c:spPr>
    </c:plotArea>
    <c:plotVisOnly val="1"/>
  </c:chart>
  <c:spPr>
    <a:noFill/>
    <a:ln>
      <a:noFill/>
    </a:ln>
  </c:spPr>
  <c:printSettings>
    <c:headerFooter/>
    <c:pageMargins b="0.75000000000001277" l="0.70000000000000062" r="0.70000000000000062" t="0.75000000000001277"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LA Summary - Monmouthshire'!A1"/><Relationship Id="rId13" Type="http://schemas.openxmlformats.org/officeDocument/2006/relationships/image" Target="../media/image7.jpeg"/><Relationship Id="rId3" Type="http://schemas.openxmlformats.org/officeDocument/2006/relationships/image" Target="../media/image2.jpeg"/><Relationship Id="rId7" Type="http://schemas.openxmlformats.org/officeDocument/2006/relationships/image" Target="../media/image4.jpeg"/><Relationship Id="rId12" Type="http://schemas.openxmlformats.org/officeDocument/2006/relationships/hyperlink" Target="#'Interpretation Guide'!A1"/><Relationship Id="rId17" Type="http://schemas.openxmlformats.org/officeDocument/2006/relationships/image" Target="../media/image10.jpeg"/><Relationship Id="rId2" Type="http://schemas.openxmlformats.org/officeDocument/2006/relationships/hyperlink" Target="#'LA Summary - Caerphilly'!B10"/><Relationship Id="rId16" Type="http://schemas.openxmlformats.org/officeDocument/2006/relationships/image" Target="../media/image9.jpeg"/><Relationship Id="rId1" Type="http://schemas.openxmlformats.org/officeDocument/2006/relationships/image" Target="../media/image1.jpeg"/><Relationship Id="rId6" Type="http://schemas.openxmlformats.org/officeDocument/2006/relationships/hyperlink" Target="#'LA Summary - Torfaen'!B10"/><Relationship Id="rId11" Type="http://schemas.openxmlformats.org/officeDocument/2006/relationships/image" Target="../media/image6.jpeg"/><Relationship Id="rId5" Type="http://schemas.openxmlformats.org/officeDocument/2006/relationships/image" Target="../media/image3.jpeg"/><Relationship Id="rId15" Type="http://schemas.openxmlformats.org/officeDocument/2006/relationships/image" Target="../media/image8.jpeg"/><Relationship Id="rId10" Type="http://schemas.openxmlformats.org/officeDocument/2006/relationships/hyperlink" Target="#'LA Summary - Newport'!A1"/><Relationship Id="rId4" Type="http://schemas.openxmlformats.org/officeDocument/2006/relationships/hyperlink" Target="#'LA Summary - Blaenau Gwent'!A1"/><Relationship Id="rId9" Type="http://schemas.openxmlformats.org/officeDocument/2006/relationships/image" Target="../media/image5.jpeg"/><Relationship Id="rId14" Type="http://schemas.openxmlformats.org/officeDocument/2006/relationships/hyperlink" Target="#'Indicator Guide'!A1"/></Relationships>
</file>

<file path=xl/drawings/_rels/drawing2.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9.xml"/><Relationship Id="rId18" Type="http://schemas.openxmlformats.org/officeDocument/2006/relationships/image" Target="../media/image13.jpeg"/><Relationship Id="rId3" Type="http://schemas.openxmlformats.org/officeDocument/2006/relationships/chart" Target="../charts/chart1.xml"/><Relationship Id="rId21" Type="http://schemas.openxmlformats.org/officeDocument/2006/relationships/hyperlink" Target="#'Interpretation Guide'!A1"/><Relationship Id="rId7" Type="http://schemas.openxmlformats.org/officeDocument/2006/relationships/chart" Target="../charts/chart5.xml"/><Relationship Id="rId12" Type="http://schemas.openxmlformats.org/officeDocument/2006/relationships/chart" Target="../charts/chart8.xml"/><Relationship Id="rId17" Type="http://schemas.openxmlformats.org/officeDocument/2006/relationships/hyperlink" Target="#'LA Summary - Blaenau Gwent'!A1"/><Relationship Id="rId2" Type="http://schemas.openxmlformats.org/officeDocument/2006/relationships/image" Target="../media/image11.emf"/><Relationship Id="rId16" Type="http://schemas.openxmlformats.org/officeDocument/2006/relationships/chart" Target="../charts/chart12.xml"/><Relationship Id="rId20" Type="http://schemas.openxmlformats.org/officeDocument/2006/relationships/image" Target="../media/image14.jpeg"/><Relationship Id="rId1" Type="http://schemas.openxmlformats.org/officeDocument/2006/relationships/hyperlink" Target="#'LA Summary - Caerphilly'!A1"/><Relationship Id="rId6" Type="http://schemas.openxmlformats.org/officeDocument/2006/relationships/chart" Target="../charts/chart4.xml"/><Relationship Id="rId11" Type="http://schemas.openxmlformats.org/officeDocument/2006/relationships/image" Target="../media/image12.jpeg"/><Relationship Id="rId5" Type="http://schemas.openxmlformats.org/officeDocument/2006/relationships/chart" Target="../charts/chart3.xml"/><Relationship Id="rId15" Type="http://schemas.openxmlformats.org/officeDocument/2006/relationships/chart" Target="../charts/chart11.xml"/><Relationship Id="rId10" Type="http://schemas.openxmlformats.org/officeDocument/2006/relationships/hyperlink" Target="#Contents!A1"/><Relationship Id="rId19" Type="http://schemas.openxmlformats.org/officeDocument/2006/relationships/hyperlink" Target="#'Indicator Guide'!A1"/><Relationship Id="rId4" Type="http://schemas.openxmlformats.org/officeDocument/2006/relationships/chart" Target="../charts/chart2.xml"/><Relationship Id="rId9" Type="http://schemas.openxmlformats.org/officeDocument/2006/relationships/chart" Target="../charts/chart7.xml"/><Relationship Id="rId14" Type="http://schemas.openxmlformats.org/officeDocument/2006/relationships/chart" Target="../charts/chart10.xml"/><Relationship Id="rId22" Type="http://schemas.openxmlformats.org/officeDocument/2006/relationships/image" Target="../media/image15.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1.xml"/><Relationship Id="rId18" Type="http://schemas.openxmlformats.org/officeDocument/2006/relationships/image" Target="../media/image16.jpeg"/><Relationship Id="rId3" Type="http://schemas.openxmlformats.org/officeDocument/2006/relationships/chart" Target="../charts/chart13.xml"/><Relationship Id="rId21" Type="http://schemas.openxmlformats.org/officeDocument/2006/relationships/hyperlink" Target="#'Interpretation Guide'!A1"/><Relationship Id="rId7" Type="http://schemas.openxmlformats.org/officeDocument/2006/relationships/chart" Target="../charts/chart17.xml"/><Relationship Id="rId12" Type="http://schemas.openxmlformats.org/officeDocument/2006/relationships/chart" Target="../charts/chart20.xml"/><Relationship Id="rId17" Type="http://schemas.openxmlformats.org/officeDocument/2006/relationships/hyperlink" Target="#'LA Summary - Torfaen'!B10"/><Relationship Id="rId2" Type="http://schemas.openxmlformats.org/officeDocument/2006/relationships/image" Target="../media/image11.emf"/><Relationship Id="rId16" Type="http://schemas.openxmlformats.org/officeDocument/2006/relationships/chart" Target="../charts/chart24.xml"/><Relationship Id="rId20" Type="http://schemas.openxmlformats.org/officeDocument/2006/relationships/image" Target="../media/image14.jpeg"/><Relationship Id="rId1" Type="http://schemas.openxmlformats.org/officeDocument/2006/relationships/hyperlink" Target="#'LA Summary - Blaenau Gwent'!A1"/><Relationship Id="rId6" Type="http://schemas.openxmlformats.org/officeDocument/2006/relationships/chart" Target="../charts/chart16.xml"/><Relationship Id="rId11" Type="http://schemas.openxmlformats.org/officeDocument/2006/relationships/image" Target="../media/image12.jpeg"/><Relationship Id="rId5" Type="http://schemas.openxmlformats.org/officeDocument/2006/relationships/chart" Target="../charts/chart15.xml"/><Relationship Id="rId15" Type="http://schemas.openxmlformats.org/officeDocument/2006/relationships/chart" Target="../charts/chart23.xml"/><Relationship Id="rId10" Type="http://schemas.openxmlformats.org/officeDocument/2006/relationships/hyperlink" Target="#Contents!A1"/><Relationship Id="rId19" Type="http://schemas.openxmlformats.org/officeDocument/2006/relationships/hyperlink" Target="#'Indicator Guide'!A1"/><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2.xml"/><Relationship Id="rId22" Type="http://schemas.openxmlformats.org/officeDocument/2006/relationships/image" Target="../media/image15.jpeg"/></Relationships>
</file>

<file path=xl/drawings/_rels/drawing4.xml.rels><?xml version="1.0" encoding="UTF-8" standalone="yes"?>
<Relationships xmlns="http://schemas.openxmlformats.org/package/2006/relationships"><Relationship Id="rId8" Type="http://schemas.openxmlformats.org/officeDocument/2006/relationships/chart" Target="../charts/chart30.xml"/><Relationship Id="rId13" Type="http://schemas.openxmlformats.org/officeDocument/2006/relationships/chart" Target="../charts/chart33.xml"/><Relationship Id="rId18" Type="http://schemas.openxmlformats.org/officeDocument/2006/relationships/image" Target="../media/image17.jpeg"/><Relationship Id="rId3" Type="http://schemas.openxmlformats.org/officeDocument/2006/relationships/chart" Target="../charts/chart25.xml"/><Relationship Id="rId21" Type="http://schemas.openxmlformats.org/officeDocument/2006/relationships/hyperlink" Target="#'Interpretation Guide'!A1"/><Relationship Id="rId7" Type="http://schemas.openxmlformats.org/officeDocument/2006/relationships/chart" Target="../charts/chart29.xml"/><Relationship Id="rId12" Type="http://schemas.openxmlformats.org/officeDocument/2006/relationships/image" Target="../media/image12.jpeg"/><Relationship Id="rId17" Type="http://schemas.openxmlformats.org/officeDocument/2006/relationships/hyperlink" Target="#'LA Summary - Monmouthshire'!A1"/><Relationship Id="rId2" Type="http://schemas.openxmlformats.org/officeDocument/2006/relationships/image" Target="../media/image11.emf"/><Relationship Id="rId16" Type="http://schemas.openxmlformats.org/officeDocument/2006/relationships/chart" Target="../charts/chart36.xml"/><Relationship Id="rId20" Type="http://schemas.openxmlformats.org/officeDocument/2006/relationships/image" Target="../media/image14.jpeg"/><Relationship Id="rId1" Type="http://schemas.openxmlformats.org/officeDocument/2006/relationships/hyperlink" Target="#'LA Summary - Torfaen'!A1"/><Relationship Id="rId6" Type="http://schemas.openxmlformats.org/officeDocument/2006/relationships/chart" Target="../charts/chart28.xml"/><Relationship Id="rId11" Type="http://schemas.openxmlformats.org/officeDocument/2006/relationships/hyperlink" Target="#Contents!A1"/><Relationship Id="rId5" Type="http://schemas.openxmlformats.org/officeDocument/2006/relationships/chart" Target="../charts/chart27.xml"/><Relationship Id="rId15" Type="http://schemas.openxmlformats.org/officeDocument/2006/relationships/chart" Target="../charts/chart35.xml"/><Relationship Id="rId10" Type="http://schemas.openxmlformats.org/officeDocument/2006/relationships/chart" Target="../charts/chart32.xml"/><Relationship Id="rId19" Type="http://schemas.openxmlformats.org/officeDocument/2006/relationships/hyperlink" Target="#'Indicator Guide'!A1"/><Relationship Id="rId4" Type="http://schemas.openxmlformats.org/officeDocument/2006/relationships/chart" Target="../charts/chart26.xml"/><Relationship Id="rId9" Type="http://schemas.openxmlformats.org/officeDocument/2006/relationships/chart" Target="../charts/chart31.xml"/><Relationship Id="rId14" Type="http://schemas.openxmlformats.org/officeDocument/2006/relationships/chart" Target="../charts/chart34.xml"/><Relationship Id="rId22" Type="http://schemas.openxmlformats.org/officeDocument/2006/relationships/image" Target="../media/image15.jpeg"/></Relationships>
</file>

<file path=xl/drawings/_rels/drawing5.xml.rels><?xml version="1.0" encoding="UTF-8" standalone="yes"?>
<Relationships xmlns="http://schemas.openxmlformats.org/package/2006/relationships"><Relationship Id="rId8" Type="http://schemas.openxmlformats.org/officeDocument/2006/relationships/chart" Target="../charts/chart42.xml"/><Relationship Id="rId13" Type="http://schemas.openxmlformats.org/officeDocument/2006/relationships/chart" Target="../charts/chart45.xml"/><Relationship Id="rId18" Type="http://schemas.openxmlformats.org/officeDocument/2006/relationships/image" Target="../media/image18.jpeg"/><Relationship Id="rId3" Type="http://schemas.openxmlformats.org/officeDocument/2006/relationships/chart" Target="../charts/chart37.xml"/><Relationship Id="rId21" Type="http://schemas.openxmlformats.org/officeDocument/2006/relationships/hyperlink" Target="#'Interpretation Guide'!A1"/><Relationship Id="rId7" Type="http://schemas.openxmlformats.org/officeDocument/2006/relationships/chart" Target="../charts/chart41.xml"/><Relationship Id="rId12" Type="http://schemas.openxmlformats.org/officeDocument/2006/relationships/image" Target="../media/image12.jpeg"/><Relationship Id="rId17" Type="http://schemas.openxmlformats.org/officeDocument/2006/relationships/hyperlink" Target="#'LA Summary - Newport'!A1"/><Relationship Id="rId2" Type="http://schemas.openxmlformats.org/officeDocument/2006/relationships/image" Target="../media/image11.emf"/><Relationship Id="rId16" Type="http://schemas.openxmlformats.org/officeDocument/2006/relationships/chart" Target="../charts/chart48.xml"/><Relationship Id="rId20" Type="http://schemas.openxmlformats.org/officeDocument/2006/relationships/image" Target="../media/image14.jpeg"/><Relationship Id="rId1" Type="http://schemas.openxmlformats.org/officeDocument/2006/relationships/hyperlink" Target="#'LA Summary - Monmouthshire'!A1"/><Relationship Id="rId6" Type="http://schemas.openxmlformats.org/officeDocument/2006/relationships/chart" Target="../charts/chart40.xml"/><Relationship Id="rId11" Type="http://schemas.openxmlformats.org/officeDocument/2006/relationships/hyperlink" Target="#Contents!A1"/><Relationship Id="rId5" Type="http://schemas.openxmlformats.org/officeDocument/2006/relationships/chart" Target="../charts/chart39.xml"/><Relationship Id="rId15" Type="http://schemas.openxmlformats.org/officeDocument/2006/relationships/chart" Target="../charts/chart47.xml"/><Relationship Id="rId10" Type="http://schemas.openxmlformats.org/officeDocument/2006/relationships/chart" Target="../charts/chart44.xml"/><Relationship Id="rId19" Type="http://schemas.openxmlformats.org/officeDocument/2006/relationships/hyperlink" Target="#'Indicator Guide'!A1"/><Relationship Id="rId4" Type="http://schemas.openxmlformats.org/officeDocument/2006/relationships/chart" Target="../charts/chart38.xml"/><Relationship Id="rId9" Type="http://schemas.openxmlformats.org/officeDocument/2006/relationships/chart" Target="../charts/chart43.xml"/><Relationship Id="rId14" Type="http://schemas.openxmlformats.org/officeDocument/2006/relationships/chart" Target="../charts/chart46.xml"/><Relationship Id="rId22" Type="http://schemas.openxmlformats.org/officeDocument/2006/relationships/image" Target="../media/image15.jpeg"/></Relationships>
</file>

<file path=xl/drawings/_rels/drawing6.xml.rels><?xml version="1.0" encoding="UTF-8" standalone="yes"?>
<Relationships xmlns="http://schemas.openxmlformats.org/package/2006/relationships"><Relationship Id="rId8" Type="http://schemas.openxmlformats.org/officeDocument/2006/relationships/chart" Target="../charts/chart54.xml"/><Relationship Id="rId13" Type="http://schemas.openxmlformats.org/officeDocument/2006/relationships/chart" Target="../charts/chart57.xml"/><Relationship Id="rId18" Type="http://schemas.openxmlformats.org/officeDocument/2006/relationships/image" Target="../media/image14.jpeg"/><Relationship Id="rId3" Type="http://schemas.openxmlformats.org/officeDocument/2006/relationships/chart" Target="../charts/chart49.xml"/><Relationship Id="rId7" Type="http://schemas.openxmlformats.org/officeDocument/2006/relationships/chart" Target="../charts/chart53.xml"/><Relationship Id="rId12" Type="http://schemas.openxmlformats.org/officeDocument/2006/relationships/image" Target="../media/image12.jpeg"/><Relationship Id="rId17" Type="http://schemas.openxmlformats.org/officeDocument/2006/relationships/hyperlink" Target="#'Indicator Guide'!A1"/><Relationship Id="rId2" Type="http://schemas.openxmlformats.org/officeDocument/2006/relationships/image" Target="../media/image11.emf"/><Relationship Id="rId16" Type="http://schemas.openxmlformats.org/officeDocument/2006/relationships/chart" Target="../charts/chart60.xml"/><Relationship Id="rId20" Type="http://schemas.openxmlformats.org/officeDocument/2006/relationships/image" Target="../media/image15.jpeg"/><Relationship Id="rId1" Type="http://schemas.openxmlformats.org/officeDocument/2006/relationships/hyperlink" Target="#'LA Summary - Newport'!A1"/><Relationship Id="rId6" Type="http://schemas.openxmlformats.org/officeDocument/2006/relationships/chart" Target="../charts/chart52.xml"/><Relationship Id="rId11" Type="http://schemas.openxmlformats.org/officeDocument/2006/relationships/hyperlink" Target="#Contents!A1"/><Relationship Id="rId5" Type="http://schemas.openxmlformats.org/officeDocument/2006/relationships/chart" Target="../charts/chart51.xml"/><Relationship Id="rId15" Type="http://schemas.openxmlformats.org/officeDocument/2006/relationships/chart" Target="../charts/chart59.xml"/><Relationship Id="rId10" Type="http://schemas.openxmlformats.org/officeDocument/2006/relationships/chart" Target="../charts/chart56.xml"/><Relationship Id="rId19" Type="http://schemas.openxmlformats.org/officeDocument/2006/relationships/hyperlink" Target="#'Interpretation Guide'!A1"/><Relationship Id="rId4" Type="http://schemas.openxmlformats.org/officeDocument/2006/relationships/chart" Target="../charts/chart50.xml"/><Relationship Id="rId9" Type="http://schemas.openxmlformats.org/officeDocument/2006/relationships/chart" Target="../charts/chart55.xml"/><Relationship Id="rId14" Type="http://schemas.openxmlformats.org/officeDocument/2006/relationships/chart" Target="../charts/chart58.xml"/></Relationships>
</file>

<file path=xl/drawings/_rels/drawing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0.png"/><Relationship Id="rId1" Type="http://schemas.openxmlformats.org/officeDocument/2006/relationships/image" Target="../media/image19.png"/><Relationship Id="rId4" Type="http://schemas.openxmlformats.org/officeDocument/2006/relationships/image" Target="../media/image12.jpeg"/></Relationships>
</file>

<file path=xl/drawings/_rels/drawing8.xml.rels><?xml version="1.0" encoding="UTF-8" standalone="yes"?>
<Relationships xmlns="http://schemas.openxmlformats.org/package/2006/relationships"><Relationship Id="rId8" Type="http://schemas.openxmlformats.org/officeDocument/2006/relationships/hyperlink" Target="#Contents!A1"/><Relationship Id="rId13" Type="http://schemas.openxmlformats.org/officeDocument/2006/relationships/hyperlink" Target="#Contents!A1"/><Relationship Id="rId3" Type="http://schemas.openxmlformats.org/officeDocument/2006/relationships/hyperlink" Target="#Contents!A1"/><Relationship Id="rId7" Type="http://schemas.openxmlformats.org/officeDocument/2006/relationships/hyperlink" Target="#Contents!A1"/><Relationship Id="rId12" Type="http://schemas.openxmlformats.org/officeDocument/2006/relationships/hyperlink" Target="#Contents!A1"/><Relationship Id="rId2" Type="http://schemas.openxmlformats.org/officeDocument/2006/relationships/image" Target="../media/image12.jpeg"/><Relationship Id="rId1" Type="http://schemas.openxmlformats.org/officeDocument/2006/relationships/hyperlink" Target="#Contents!A1"/><Relationship Id="rId6" Type="http://schemas.openxmlformats.org/officeDocument/2006/relationships/hyperlink" Target="#Contents!A1"/><Relationship Id="rId11" Type="http://schemas.openxmlformats.org/officeDocument/2006/relationships/hyperlink" Target="#Contents!A1"/><Relationship Id="rId5" Type="http://schemas.openxmlformats.org/officeDocument/2006/relationships/hyperlink" Target="#Contents!A1"/><Relationship Id="rId15" Type="http://schemas.openxmlformats.org/officeDocument/2006/relationships/hyperlink" Target="#Contents!A1"/><Relationship Id="rId10" Type="http://schemas.openxmlformats.org/officeDocument/2006/relationships/hyperlink" Target="#Contents!A1"/><Relationship Id="rId4" Type="http://schemas.openxmlformats.org/officeDocument/2006/relationships/hyperlink" Target="#Contents!A1"/><Relationship Id="rId9" Type="http://schemas.openxmlformats.org/officeDocument/2006/relationships/hyperlink" Target="#Contents!A1"/><Relationship Id="rId14"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1</xdr:col>
      <xdr:colOff>180976</xdr:colOff>
      <xdr:row>1</xdr:row>
      <xdr:rowOff>28576</xdr:rowOff>
    </xdr:from>
    <xdr:to>
      <xdr:col>5</xdr:col>
      <xdr:colOff>123826</xdr:colOff>
      <xdr:row>3</xdr:row>
      <xdr:rowOff>176958</xdr:rowOff>
    </xdr:to>
    <xdr:pic>
      <xdr:nvPicPr>
        <xdr:cNvPr id="27" name="Picture 2" descr="PHW Observatory logo.jpg"/>
        <xdr:cNvPicPr>
          <a:picLocks noChangeAspect="1"/>
        </xdr:cNvPicPr>
      </xdr:nvPicPr>
      <xdr:blipFill>
        <a:blip xmlns:r="http://schemas.openxmlformats.org/officeDocument/2006/relationships" r:embed="rId1" cstate="print"/>
        <a:srcRect/>
        <a:stretch>
          <a:fillRect/>
        </a:stretch>
      </xdr:blipFill>
      <xdr:spPr bwMode="auto">
        <a:xfrm>
          <a:off x="866776" y="257176"/>
          <a:ext cx="2686050" cy="605582"/>
        </a:xfrm>
        <a:prstGeom prst="rect">
          <a:avLst/>
        </a:prstGeom>
        <a:noFill/>
        <a:ln w="9525">
          <a:noFill/>
          <a:miter lim="800000"/>
          <a:headEnd/>
          <a:tailEnd/>
        </a:ln>
      </xdr:spPr>
    </xdr:pic>
    <xdr:clientData/>
  </xdr:twoCellAnchor>
  <xdr:twoCellAnchor editAs="oneCell">
    <xdr:from>
      <xdr:col>1</xdr:col>
      <xdr:colOff>57150</xdr:colOff>
      <xdr:row>8</xdr:row>
      <xdr:rowOff>66675</xdr:rowOff>
    </xdr:from>
    <xdr:to>
      <xdr:col>4</xdr:col>
      <xdr:colOff>371475</xdr:colOff>
      <xdr:row>10</xdr:row>
      <xdr:rowOff>114300</xdr:rowOff>
    </xdr:to>
    <xdr:pic>
      <xdr:nvPicPr>
        <xdr:cNvPr id="8" name="Picture 7" descr="Caerphilly.jpg">
          <a:hlinkClick xmlns:r="http://schemas.openxmlformats.org/officeDocument/2006/relationships" r:id="rId2" tooltip="Caerphilly"/>
        </xdr:cNvPr>
        <xdr:cNvPicPr>
          <a:picLocks noChangeAspect="1"/>
        </xdr:cNvPicPr>
      </xdr:nvPicPr>
      <xdr:blipFill>
        <a:blip xmlns:r="http://schemas.openxmlformats.org/officeDocument/2006/relationships" r:embed="rId3" cstate="print"/>
        <a:stretch>
          <a:fillRect/>
        </a:stretch>
      </xdr:blipFill>
      <xdr:spPr>
        <a:xfrm>
          <a:off x="742950" y="1981200"/>
          <a:ext cx="2371725" cy="504825"/>
        </a:xfrm>
        <a:prstGeom prst="rect">
          <a:avLst/>
        </a:prstGeom>
      </xdr:spPr>
    </xdr:pic>
    <xdr:clientData/>
  </xdr:twoCellAnchor>
  <xdr:twoCellAnchor editAs="oneCell">
    <xdr:from>
      <xdr:col>1</xdr:col>
      <xdr:colOff>57150</xdr:colOff>
      <xdr:row>11</xdr:row>
      <xdr:rowOff>47625</xdr:rowOff>
    </xdr:from>
    <xdr:to>
      <xdr:col>4</xdr:col>
      <xdr:colOff>371475</xdr:colOff>
      <xdr:row>13</xdr:row>
      <xdr:rowOff>95250</xdr:rowOff>
    </xdr:to>
    <xdr:pic>
      <xdr:nvPicPr>
        <xdr:cNvPr id="9" name="Picture 8" descr="Blaenau_Gwent.jpg">
          <a:hlinkClick xmlns:r="http://schemas.openxmlformats.org/officeDocument/2006/relationships" r:id="rId4" tooltip="Blaenau Gwent"/>
        </xdr:cNvPr>
        <xdr:cNvPicPr>
          <a:picLocks noChangeAspect="1"/>
        </xdr:cNvPicPr>
      </xdr:nvPicPr>
      <xdr:blipFill>
        <a:blip xmlns:r="http://schemas.openxmlformats.org/officeDocument/2006/relationships" r:embed="rId5" cstate="print"/>
        <a:stretch>
          <a:fillRect/>
        </a:stretch>
      </xdr:blipFill>
      <xdr:spPr>
        <a:xfrm>
          <a:off x="742950" y="2647950"/>
          <a:ext cx="2371725" cy="504825"/>
        </a:xfrm>
        <a:prstGeom prst="rect">
          <a:avLst/>
        </a:prstGeom>
      </xdr:spPr>
    </xdr:pic>
    <xdr:clientData/>
  </xdr:twoCellAnchor>
  <xdr:twoCellAnchor editAs="oneCell">
    <xdr:from>
      <xdr:col>1</xdr:col>
      <xdr:colOff>57150</xdr:colOff>
      <xdr:row>14</xdr:row>
      <xdr:rowOff>38100</xdr:rowOff>
    </xdr:from>
    <xdr:to>
      <xdr:col>4</xdr:col>
      <xdr:colOff>371475</xdr:colOff>
      <xdr:row>16</xdr:row>
      <xdr:rowOff>85725</xdr:rowOff>
    </xdr:to>
    <xdr:pic>
      <xdr:nvPicPr>
        <xdr:cNvPr id="10" name="Picture 9" descr="Torfaen.jpg">
          <a:hlinkClick xmlns:r="http://schemas.openxmlformats.org/officeDocument/2006/relationships" r:id="rId6" tooltip="Torfaen"/>
        </xdr:cNvPr>
        <xdr:cNvPicPr>
          <a:picLocks noChangeAspect="1"/>
        </xdr:cNvPicPr>
      </xdr:nvPicPr>
      <xdr:blipFill>
        <a:blip xmlns:r="http://schemas.openxmlformats.org/officeDocument/2006/relationships" r:embed="rId7" cstate="print"/>
        <a:stretch>
          <a:fillRect/>
        </a:stretch>
      </xdr:blipFill>
      <xdr:spPr>
        <a:xfrm>
          <a:off x="742950" y="3324225"/>
          <a:ext cx="2371725" cy="504825"/>
        </a:xfrm>
        <a:prstGeom prst="rect">
          <a:avLst/>
        </a:prstGeom>
      </xdr:spPr>
    </xdr:pic>
    <xdr:clientData/>
  </xdr:twoCellAnchor>
  <xdr:twoCellAnchor editAs="oneCell">
    <xdr:from>
      <xdr:col>1</xdr:col>
      <xdr:colOff>57150</xdr:colOff>
      <xdr:row>17</xdr:row>
      <xdr:rowOff>47625</xdr:rowOff>
    </xdr:from>
    <xdr:to>
      <xdr:col>4</xdr:col>
      <xdr:colOff>371475</xdr:colOff>
      <xdr:row>19</xdr:row>
      <xdr:rowOff>95250</xdr:rowOff>
    </xdr:to>
    <xdr:pic>
      <xdr:nvPicPr>
        <xdr:cNvPr id="11" name="Picture 10" descr="Monmouthshire.jpg">
          <a:hlinkClick xmlns:r="http://schemas.openxmlformats.org/officeDocument/2006/relationships" r:id="rId8" tooltip="Monmouthshire"/>
        </xdr:cNvPr>
        <xdr:cNvPicPr>
          <a:picLocks noChangeAspect="1"/>
        </xdr:cNvPicPr>
      </xdr:nvPicPr>
      <xdr:blipFill>
        <a:blip xmlns:r="http://schemas.openxmlformats.org/officeDocument/2006/relationships" r:embed="rId9" cstate="print"/>
        <a:stretch>
          <a:fillRect/>
        </a:stretch>
      </xdr:blipFill>
      <xdr:spPr>
        <a:xfrm>
          <a:off x="742950" y="4019550"/>
          <a:ext cx="2371725" cy="504825"/>
        </a:xfrm>
        <a:prstGeom prst="rect">
          <a:avLst/>
        </a:prstGeom>
      </xdr:spPr>
    </xdr:pic>
    <xdr:clientData/>
  </xdr:twoCellAnchor>
  <xdr:twoCellAnchor editAs="oneCell">
    <xdr:from>
      <xdr:col>1</xdr:col>
      <xdr:colOff>57150</xdr:colOff>
      <xdr:row>20</xdr:row>
      <xdr:rowOff>47625</xdr:rowOff>
    </xdr:from>
    <xdr:to>
      <xdr:col>4</xdr:col>
      <xdr:colOff>371475</xdr:colOff>
      <xdr:row>22</xdr:row>
      <xdr:rowOff>95250</xdr:rowOff>
    </xdr:to>
    <xdr:pic>
      <xdr:nvPicPr>
        <xdr:cNvPr id="12" name="Picture 11" descr="Newport.jpg">
          <a:hlinkClick xmlns:r="http://schemas.openxmlformats.org/officeDocument/2006/relationships" r:id="rId10" tooltip="Newport"/>
        </xdr:cNvPr>
        <xdr:cNvPicPr>
          <a:picLocks noChangeAspect="1"/>
        </xdr:cNvPicPr>
      </xdr:nvPicPr>
      <xdr:blipFill>
        <a:blip xmlns:r="http://schemas.openxmlformats.org/officeDocument/2006/relationships" r:embed="rId11" cstate="print"/>
        <a:stretch>
          <a:fillRect/>
        </a:stretch>
      </xdr:blipFill>
      <xdr:spPr>
        <a:xfrm>
          <a:off x="742950" y="4705350"/>
          <a:ext cx="2371725" cy="504825"/>
        </a:xfrm>
        <a:prstGeom prst="rect">
          <a:avLst/>
        </a:prstGeom>
      </xdr:spPr>
    </xdr:pic>
    <xdr:clientData/>
  </xdr:twoCellAnchor>
  <xdr:twoCellAnchor editAs="oneCell">
    <xdr:from>
      <xdr:col>5</xdr:col>
      <xdr:colOff>361950</xdr:colOff>
      <xdr:row>8</xdr:row>
      <xdr:rowOff>66675</xdr:rowOff>
    </xdr:from>
    <xdr:to>
      <xdr:col>8</xdr:col>
      <xdr:colOff>676274</xdr:colOff>
      <xdr:row>10</xdr:row>
      <xdr:rowOff>114300</xdr:rowOff>
    </xdr:to>
    <xdr:pic>
      <xdr:nvPicPr>
        <xdr:cNvPr id="13" name="Picture 12" descr="Indicator_Guide.jpg">
          <a:hlinkClick xmlns:r="http://schemas.openxmlformats.org/officeDocument/2006/relationships" r:id="rId12" tooltip="Interpretation Guide"/>
        </xdr:cNvPr>
        <xdr:cNvPicPr>
          <a:picLocks noChangeAspect="1"/>
        </xdr:cNvPicPr>
      </xdr:nvPicPr>
      <xdr:blipFill>
        <a:blip xmlns:r="http://schemas.openxmlformats.org/officeDocument/2006/relationships" r:embed="rId13" cstate="print"/>
        <a:stretch>
          <a:fillRect/>
        </a:stretch>
      </xdr:blipFill>
      <xdr:spPr>
        <a:xfrm>
          <a:off x="3790950" y="1981200"/>
          <a:ext cx="2371724" cy="504825"/>
        </a:xfrm>
        <a:prstGeom prst="rect">
          <a:avLst/>
        </a:prstGeom>
      </xdr:spPr>
    </xdr:pic>
    <xdr:clientData/>
  </xdr:twoCellAnchor>
  <xdr:twoCellAnchor editAs="oneCell">
    <xdr:from>
      <xdr:col>5</xdr:col>
      <xdr:colOff>361950</xdr:colOff>
      <xdr:row>11</xdr:row>
      <xdr:rowOff>47625</xdr:rowOff>
    </xdr:from>
    <xdr:to>
      <xdr:col>8</xdr:col>
      <xdr:colOff>676274</xdr:colOff>
      <xdr:row>13</xdr:row>
      <xdr:rowOff>95250</xdr:rowOff>
    </xdr:to>
    <xdr:pic>
      <xdr:nvPicPr>
        <xdr:cNvPr id="14" name="Picture 13" descr="Interpretation.jpg">
          <a:hlinkClick xmlns:r="http://schemas.openxmlformats.org/officeDocument/2006/relationships" r:id="rId14" tooltip="Indicator Guide"/>
        </xdr:cNvPr>
        <xdr:cNvPicPr>
          <a:picLocks noChangeAspect="1"/>
        </xdr:cNvPicPr>
      </xdr:nvPicPr>
      <xdr:blipFill>
        <a:blip xmlns:r="http://schemas.openxmlformats.org/officeDocument/2006/relationships" r:embed="rId15" cstate="print"/>
        <a:stretch>
          <a:fillRect/>
        </a:stretch>
      </xdr:blipFill>
      <xdr:spPr>
        <a:xfrm>
          <a:off x="3790950" y="2647950"/>
          <a:ext cx="2371724" cy="504825"/>
        </a:xfrm>
        <a:prstGeom prst="rect">
          <a:avLst/>
        </a:prstGeom>
      </xdr:spPr>
    </xdr:pic>
    <xdr:clientData/>
  </xdr:twoCellAnchor>
  <xdr:twoCellAnchor editAs="oneCell">
    <xdr:from>
      <xdr:col>4</xdr:col>
      <xdr:colOff>571249</xdr:colOff>
      <xdr:row>14</xdr:row>
      <xdr:rowOff>62959</xdr:rowOff>
    </xdr:from>
    <xdr:to>
      <xdr:col>9</xdr:col>
      <xdr:colOff>102961</xdr:colOff>
      <xdr:row>22</xdr:row>
      <xdr:rowOff>174432</xdr:rowOff>
    </xdr:to>
    <xdr:pic>
      <xdr:nvPicPr>
        <xdr:cNvPr id="15" name="Picture 14" descr="Baby playing with developing toys.jpg"/>
        <xdr:cNvPicPr>
          <a:picLocks noChangeAspect="1"/>
        </xdr:cNvPicPr>
      </xdr:nvPicPr>
      <xdr:blipFill>
        <a:blip xmlns:r="http://schemas.openxmlformats.org/officeDocument/2006/relationships" r:embed="rId16" cstate="print"/>
        <a:srcRect l="11132" t="12521" r="8349" b="8347"/>
        <a:stretch>
          <a:fillRect/>
        </a:stretch>
      </xdr:blipFill>
      <xdr:spPr>
        <a:xfrm>
          <a:off x="3314449" y="3349084"/>
          <a:ext cx="2960712" cy="1940273"/>
        </a:xfrm>
        <a:prstGeom prst="rect">
          <a:avLst/>
        </a:prstGeom>
      </xdr:spPr>
    </xdr:pic>
    <xdr:clientData/>
  </xdr:twoCellAnchor>
  <xdr:twoCellAnchor editAs="oneCell">
    <xdr:from>
      <xdr:col>5</xdr:col>
      <xdr:colOff>219074</xdr:colOff>
      <xdr:row>1</xdr:row>
      <xdr:rowOff>0</xdr:rowOff>
    </xdr:from>
    <xdr:to>
      <xdr:col>8</xdr:col>
      <xdr:colOff>642857</xdr:colOff>
      <xdr:row>4</xdr:row>
      <xdr:rowOff>5819</xdr:rowOff>
    </xdr:to>
    <xdr:pic>
      <xdr:nvPicPr>
        <xdr:cNvPr id="16" name="Picture 15" descr="Aneurin_Bevan_University.JPG"/>
        <xdr:cNvPicPr>
          <a:picLocks noChangeAspect="1"/>
        </xdr:cNvPicPr>
      </xdr:nvPicPr>
      <xdr:blipFill>
        <a:blip xmlns:r="http://schemas.openxmlformats.org/officeDocument/2006/relationships" r:embed="rId17" cstate="print"/>
        <a:stretch>
          <a:fillRect/>
        </a:stretch>
      </xdr:blipFill>
      <xdr:spPr>
        <a:xfrm>
          <a:off x="3648074" y="228600"/>
          <a:ext cx="2481183" cy="6916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2038350</xdr:colOff>
      <xdr:row>0</xdr:row>
      <xdr:rowOff>0</xdr:rowOff>
    </xdr:from>
    <xdr:to>
      <xdr:col>20</xdr:col>
      <xdr:colOff>28575</xdr:colOff>
      <xdr:row>41</xdr:row>
      <xdr:rowOff>142874</xdr:rowOff>
    </xdr:to>
    <xdr:sp macro="" textlink="">
      <xdr:nvSpPr>
        <xdr:cNvPr id="58" name="Rectangle 57">
          <a:hlinkClick xmlns:r="http://schemas.openxmlformats.org/officeDocument/2006/relationships" r:id="rId1" tooltip="Caerphilly"/>
        </xdr:cNvPr>
        <xdr:cNvSpPr/>
      </xdr:nvSpPr>
      <xdr:spPr>
        <a:xfrm>
          <a:off x="2238375" y="0"/>
          <a:ext cx="12611100" cy="9467849"/>
        </a:xfrm>
        <a:prstGeom prst="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100"/>
        </a:p>
      </xdr:txBody>
    </xdr:sp>
    <xdr:clientData/>
  </xdr:twoCellAnchor>
  <xdr:twoCellAnchor>
    <xdr:from>
      <xdr:col>2</xdr:col>
      <xdr:colOff>76200</xdr:colOff>
      <xdr:row>6</xdr:row>
      <xdr:rowOff>50698</xdr:rowOff>
    </xdr:from>
    <xdr:to>
      <xdr:col>2</xdr:col>
      <xdr:colOff>228600</xdr:colOff>
      <xdr:row>7</xdr:row>
      <xdr:rowOff>12598</xdr:rowOff>
    </xdr:to>
    <xdr:sp macro="" textlink="">
      <xdr:nvSpPr>
        <xdr:cNvPr id="7" name="Rectangle 6"/>
        <xdr:cNvSpPr/>
      </xdr:nvSpPr>
      <xdr:spPr>
        <a:xfrm>
          <a:off x="2325329" y="1178335"/>
          <a:ext cx="152400" cy="143182"/>
        </a:xfrm>
        <a:prstGeom prst="rect">
          <a:avLst/>
        </a:prstGeom>
        <a:solidFill>
          <a:srgbClr val="C9C9FF"/>
        </a:solidFill>
        <a:ln>
          <a:solidFill>
            <a:srgbClr val="C9C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3</xdr:col>
      <xdr:colOff>285750</xdr:colOff>
      <xdr:row>6</xdr:row>
      <xdr:rowOff>50698</xdr:rowOff>
    </xdr:from>
    <xdr:to>
      <xdr:col>3</xdr:col>
      <xdr:colOff>438150</xdr:colOff>
      <xdr:row>7</xdr:row>
      <xdr:rowOff>12598</xdr:rowOff>
    </xdr:to>
    <xdr:sp macro="" textlink="">
      <xdr:nvSpPr>
        <xdr:cNvPr id="8" name="Rectangle 7"/>
        <xdr:cNvSpPr/>
      </xdr:nvSpPr>
      <xdr:spPr>
        <a:xfrm>
          <a:off x="3143250" y="1178335"/>
          <a:ext cx="152400" cy="143182"/>
        </a:xfrm>
        <a:prstGeom prst="rect">
          <a:avLst/>
        </a:prstGeom>
        <a:solidFill>
          <a:srgbClr val="6463FF"/>
        </a:solidFill>
        <a:ln>
          <a:solidFill>
            <a:srgbClr val="6463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5</xdr:col>
      <xdr:colOff>409575</xdr:colOff>
      <xdr:row>6</xdr:row>
      <xdr:rowOff>50698</xdr:rowOff>
    </xdr:from>
    <xdr:to>
      <xdr:col>5</xdr:col>
      <xdr:colOff>561975</xdr:colOff>
      <xdr:row>7</xdr:row>
      <xdr:rowOff>12598</xdr:rowOff>
    </xdr:to>
    <xdr:sp macro="" textlink="">
      <xdr:nvSpPr>
        <xdr:cNvPr id="9" name="Rectangle 8"/>
        <xdr:cNvSpPr/>
      </xdr:nvSpPr>
      <xdr:spPr>
        <a:xfrm>
          <a:off x="4324043" y="1178335"/>
          <a:ext cx="152400" cy="143182"/>
        </a:xfrm>
        <a:prstGeom prst="rect">
          <a:avLst/>
        </a:prstGeom>
        <a:solidFill>
          <a:srgbClr val="000080"/>
        </a:solidFill>
        <a:ln>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editAs="oneCell">
    <xdr:from>
      <xdr:col>7</xdr:col>
      <xdr:colOff>180975</xdr:colOff>
      <xdr:row>10</xdr:row>
      <xdr:rowOff>66675</xdr:rowOff>
    </xdr:from>
    <xdr:to>
      <xdr:col>7</xdr:col>
      <xdr:colOff>1695450</xdr:colOff>
      <xdr:row>10</xdr:row>
      <xdr:rowOff>257175</xdr:rowOff>
    </xdr:to>
    <xdr:pic>
      <xdr:nvPicPr>
        <xdr:cNvPr id="10" name="Picture 3"/>
        <xdr:cNvPicPr>
          <a:picLocks noChangeAspect="1" noChangeArrowheads="1"/>
        </xdr:cNvPicPr>
      </xdr:nvPicPr>
      <xdr:blipFill>
        <a:blip xmlns:r="http://schemas.openxmlformats.org/officeDocument/2006/relationships" r:embed="rId2" cstate="print"/>
        <a:srcRect l="6618" t="10891" r="34926" b="69307"/>
        <a:stretch>
          <a:fillRect/>
        </a:stretch>
      </xdr:blipFill>
      <xdr:spPr bwMode="auto">
        <a:xfrm>
          <a:off x="5238750" y="1800225"/>
          <a:ext cx="1514475" cy="190500"/>
        </a:xfrm>
        <a:prstGeom prst="rect">
          <a:avLst/>
        </a:prstGeom>
        <a:noFill/>
      </xdr:spPr>
    </xdr:pic>
    <xdr:clientData/>
  </xdr:twoCellAnchor>
  <xdr:twoCellAnchor>
    <xdr:from>
      <xdr:col>6</xdr:col>
      <xdr:colOff>495300</xdr:colOff>
      <xdr:row>6</xdr:row>
      <xdr:rowOff>41480</xdr:rowOff>
    </xdr:from>
    <xdr:to>
      <xdr:col>7</xdr:col>
      <xdr:colOff>123825</xdr:colOff>
      <xdr:row>7</xdr:row>
      <xdr:rowOff>12905</xdr:rowOff>
    </xdr:to>
    <xdr:sp macro="" textlink="">
      <xdr:nvSpPr>
        <xdr:cNvPr id="12" name="Rectangle 11"/>
        <xdr:cNvSpPr/>
      </xdr:nvSpPr>
      <xdr:spPr>
        <a:xfrm flipH="1">
          <a:off x="5008921" y="1169117"/>
          <a:ext cx="172372" cy="152707"/>
        </a:xfrm>
        <a:prstGeom prst="rect">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7</xdr:col>
      <xdr:colOff>159544</xdr:colOff>
      <xdr:row>15</xdr:row>
      <xdr:rowOff>0</xdr:rowOff>
    </xdr:from>
    <xdr:to>
      <xdr:col>7</xdr:col>
      <xdr:colOff>1721644</xdr:colOff>
      <xdr:row>15</xdr:row>
      <xdr:rowOff>314325</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209550</xdr:colOff>
      <xdr:row>20</xdr:row>
      <xdr:rowOff>0</xdr:rowOff>
    </xdr:from>
    <xdr:to>
      <xdr:col>7</xdr:col>
      <xdr:colOff>1724026</xdr:colOff>
      <xdr:row>20</xdr:row>
      <xdr:rowOff>314325</xdr:rowOff>
    </xdr:to>
    <xdr:graphicFrame macro="">
      <xdr:nvGraphicFramePr>
        <xdr:cNvPr id="20" name="Chart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1238250</xdr:colOff>
      <xdr:row>13</xdr:row>
      <xdr:rowOff>16669</xdr:rowOff>
    </xdr:from>
    <xdr:to>
      <xdr:col>7</xdr:col>
      <xdr:colOff>1695449</xdr:colOff>
      <xdr:row>13</xdr:row>
      <xdr:rowOff>330994</xdr:rowOff>
    </xdr:to>
    <xdr:graphicFrame macro="">
      <xdr:nvGraphicFramePr>
        <xdr:cNvPr id="35" name="Chart 3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1397793</xdr:colOff>
      <xdr:row>13</xdr:row>
      <xdr:rowOff>95249</xdr:rowOff>
    </xdr:from>
    <xdr:to>
      <xdr:col>8</xdr:col>
      <xdr:colOff>54768</xdr:colOff>
      <xdr:row>13</xdr:row>
      <xdr:rowOff>247649</xdr:rowOff>
    </xdr:to>
    <xdr:sp macro="" textlink="'Data for charts - Caerphilly'!N8">
      <xdr:nvSpPr>
        <xdr:cNvPr id="36" name="TextBox 35"/>
        <xdr:cNvSpPr txBox="1"/>
      </xdr:nvSpPr>
      <xdr:spPr>
        <a:xfrm>
          <a:off x="6455568" y="2781299"/>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8AC460C5-9064-463B-937A-9646C1684CBA}" type="TxLink">
            <a:rPr lang="en-US" sz="700" b="0" i="0" u="none" strike="noStrike">
              <a:solidFill>
                <a:srgbClr val="6463FF"/>
              </a:solidFill>
              <a:latin typeface="Verdana"/>
              <a:ea typeface="Verdana"/>
              <a:cs typeface="Verdana"/>
            </a:rPr>
            <a:pPr algn="r"/>
            <a:t>340</a:t>
          </a:fld>
          <a:endParaRPr lang="en-GB" sz="700">
            <a:solidFill>
              <a:srgbClr val="6463FF"/>
            </a:solidFill>
            <a:latin typeface="Verdana" pitchFamily="34" charset="0"/>
          </a:endParaRPr>
        </a:p>
      </xdr:txBody>
    </xdr:sp>
    <xdr:clientData/>
  </xdr:twoCellAnchor>
  <xdr:twoCellAnchor>
    <xdr:from>
      <xdr:col>7</xdr:col>
      <xdr:colOff>980964</xdr:colOff>
      <xdr:row>13</xdr:row>
      <xdr:rowOff>92867</xdr:rowOff>
    </xdr:from>
    <xdr:to>
      <xdr:col>7</xdr:col>
      <xdr:colOff>1514364</xdr:colOff>
      <xdr:row>13</xdr:row>
      <xdr:rowOff>245267</xdr:rowOff>
    </xdr:to>
    <xdr:sp macro="" textlink="'Data for charts - Caerphilly'!L8">
      <xdr:nvSpPr>
        <xdr:cNvPr id="37" name="TextBox 36"/>
        <xdr:cNvSpPr txBox="1"/>
      </xdr:nvSpPr>
      <xdr:spPr>
        <a:xfrm>
          <a:off x="6038739" y="277891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BF2D277F-236D-41B8-928D-B2B7DBAA4401}" type="TxLink">
            <a:rPr lang="en-US" sz="700" b="0" i="0" u="none" strike="noStrike">
              <a:solidFill>
                <a:srgbClr val="6463FF"/>
              </a:solidFill>
              <a:latin typeface="Verdana"/>
              <a:ea typeface="Verdana"/>
              <a:cs typeface="Verdana"/>
            </a:rPr>
            <a:pPr algn="l"/>
            <a:t>320</a:t>
          </a:fld>
          <a:endParaRPr lang="en-GB" sz="700" b="0">
            <a:solidFill>
              <a:srgbClr val="6463FF"/>
            </a:solidFill>
            <a:latin typeface="Verdana" pitchFamily="34" charset="0"/>
          </a:endParaRPr>
        </a:p>
      </xdr:txBody>
    </xdr:sp>
    <xdr:clientData/>
  </xdr:twoCellAnchor>
  <xdr:twoCellAnchor>
    <xdr:from>
      <xdr:col>6</xdr:col>
      <xdr:colOff>495305</xdr:colOff>
      <xdr:row>15</xdr:row>
      <xdr:rowOff>41664</xdr:rowOff>
    </xdr:from>
    <xdr:to>
      <xdr:col>7</xdr:col>
      <xdr:colOff>485780</xdr:colOff>
      <xdr:row>15</xdr:row>
      <xdr:rowOff>194064</xdr:rowOff>
    </xdr:to>
    <xdr:sp macro="" textlink="'Data for charts - Caerphilly'!D12">
      <xdr:nvSpPr>
        <xdr:cNvPr id="40" name="TextBox 39"/>
        <xdr:cNvSpPr txBox="1"/>
      </xdr:nvSpPr>
      <xdr:spPr>
        <a:xfrm>
          <a:off x="5055399" y="3417086"/>
          <a:ext cx="532209"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21E933EB-BBC4-43BC-9A54-53B49D4D2C7E}" type="TxLink">
            <a:rPr lang="en-US" sz="700" b="0" i="0" u="none" strike="noStrike">
              <a:solidFill>
                <a:srgbClr val="6463FF"/>
              </a:solidFill>
              <a:latin typeface="Verdana"/>
              <a:ea typeface="Verdana"/>
              <a:cs typeface="Verdana"/>
            </a:rPr>
            <a:pPr algn="l"/>
            <a:t>52.0</a:t>
          </a:fld>
          <a:endParaRPr lang="en-GB" sz="700">
            <a:solidFill>
              <a:srgbClr val="6463FF"/>
            </a:solidFill>
            <a:latin typeface="Verdana" pitchFamily="34" charset="0"/>
          </a:endParaRPr>
        </a:p>
      </xdr:txBody>
    </xdr:sp>
    <xdr:clientData/>
  </xdr:twoCellAnchor>
  <xdr:twoCellAnchor>
    <xdr:from>
      <xdr:col>7</xdr:col>
      <xdr:colOff>1409705</xdr:colOff>
      <xdr:row>15</xdr:row>
      <xdr:rowOff>117862</xdr:rowOff>
    </xdr:from>
    <xdr:to>
      <xdr:col>8</xdr:col>
      <xdr:colOff>66680</xdr:colOff>
      <xdr:row>15</xdr:row>
      <xdr:rowOff>270262</xdr:rowOff>
    </xdr:to>
    <xdr:sp macro="" textlink="'Data for charts - Caerphilly'!M12">
      <xdr:nvSpPr>
        <xdr:cNvPr id="41" name="TextBox 40"/>
        <xdr:cNvSpPr txBox="1"/>
      </xdr:nvSpPr>
      <xdr:spPr>
        <a:xfrm>
          <a:off x="6511533" y="3493284"/>
          <a:ext cx="53221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EA1A8DF7-910B-41AF-AC94-432421B7EC10}" type="TxLink">
            <a:rPr lang="en-US" sz="700" b="0" i="0" u="none" strike="noStrike">
              <a:solidFill>
                <a:srgbClr val="6463FF"/>
              </a:solidFill>
              <a:latin typeface="Verdana"/>
              <a:ea typeface="Verdana"/>
              <a:cs typeface="Verdana"/>
            </a:rPr>
            <a:pPr algn="r"/>
            <a:t>30.7</a:t>
          </a:fld>
          <a:endParaRPr lang="en-GB" sz="700">
            <a:solidFill>
              <a:srgbClr val="6463FF"/>
            </a:solidFill>
            <a:latin typeface="Verdana" pitchFamily="34" charset="0"/>
          </a:endParaRPr>
        </a:p>
      </xdr:txBody>
    </xdr:sp>
    <xdr:clientData/>
  </xdr:twoCellAnchor>
  <xdr:twoCellAnchor>
    <xdr:from>
      <xdr:col>7</xdr:col>
      <xdr:colOff>152400</xdr:colOff>
      <xdr:row>16</xdr:row>
      <xdr:rowOff>66674</xdr:rowOff>
    </xdr:from>
    <xdr:to>
      <xdr:col>7</xdr:col>
      <xdr:colOff>1743075</xdr:colOff>
      <xdr:row>16</xdr:row>
      <xdr:rowOff>276225</xdr:rowOff>
    </xdr:to>
    <xdr:graphicFrame macro="">
      <xdr:nvGraphicFramePr>
        <xdr:cNvPr id="24" name="Chart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457200</xdr:colOff>
      <xdr:row>16</xdr:row>
      <xdr:rowOff>57150</xdr:rowOff>
    </xdr:from>
    <xdr:to>
      <xdr:col>7</xdr:col>
      <xdr:colOff>352425</xdr:colOff>
      <xdr:row>16</xdr:row>
      <xdr:rowOff>247650</xdr:rowOff>
    </xdr:to>
    <xdr:sp macro="" textlink="'Data for charts - Caerphilly'!D14">
      <xdr:nvSpPr>
        <xdr:cNvPr id="25" name="TextBox 24"/>
        <xdr:cNvSpPr txBox="1"/>
      </xdr:nvSpPr>
      <xdr:spPr>
        <a:xfrm>
          <a:off x="5010150" y="3771900"/>
          <a:ext cx="4381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7DD49D73-EF57-438C-B28B-D7DBD46E09BE}" type="TxLink">
            <a:rPr lang="en-US" sz="700" b="0" i="0" u="none" strike="noStrike">
              <a:solidFill>
                <a:srgbClr val="6463FF"/>
              </a:solidFill>
              <a:latin typeface="Verdana"/>
              <a:ea typeface="Verdana"/>
              <a:cs typeface="Verdana"/>
            </a:rPr>
            <a:pPr algn="l"/>
            <a:t>48.3</a:t>
          </a:fld>
          <a:endParaRPr lang="en-GB" sz="200">
            <a:solidFill>
              <a:srgbClr val="6463FF"/>
            </a:solidFill>
            <a:latin typeface="Verdana" pitchFamily="34" charset="0"/>
          </a:endParaRPr>
        </a:p>
      </xdr:txBody>
    </xdr:sp>
    <xdr:clientData/>
  </xdr:twoCellAnchor>
  <xdr:twoCellAnchor>
    <xdr:from>
      <xdr:col>7</xdr:col>
      <xdr:colOff>1495425</xdr:colOff>
      <xdr:row>16</xdr:row>
      <xdr:rowOff>85726</xdr:rowOff>
    </xdr:from>
    <xdr:to>
      <xdr:col>8</xdr:col>
      <xdr:colOff>47625</xdr:colOff>
      <xdr:row>17</xdr:row>
      <xdr:rowOff>10716</xdr:rowOff>
    </xdr:to>
    <xdr:sp macro="" textlink="'Data for charts - Caerphilly'!M14">
      <xdr:nvSpPr>
        <xdr:cNvPr id="26" name="TextBox 25"/>
        <xdr:cNvSpPr txBox="1"/>
      </xdr:nvSpPr>
      <xdr:spPr>
        <a:xfrm>
          <a:off x="6591300" y="3800476"/>
          <a:ext cx="428625" cy="267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075B1897-28F6-4ADA-A743-FAD68A4D63CA}" type="TxLink">
            <a:rPr lang="en-US" sz="700" b="0" i="0" u="none" strike="noStrike">
              <a:solidFill>
                <a:srgbClr val="6463FF"/>
              </a:solidFill>
              <a:latin typeface="Verdana"/>
              <a:ea typeface="Verdana"/>
              <a:cs typeface="Verdana"/>
            </a:rPr>
            <a:pPr algn="r"/>
            <a:t>27.4</a:t>
          </a:fld>
          <a:endParaRPr lang="en-GB" sz="500">
            <a:solidFill>
              <a:srgbClr val="6463FF"/>
            </a:solidFill>
            <a:latin typeface="Verdana" pitchFamily="34" charset="0"/>
          </a:endParaRPr>
        </a:p>
      </xdr:txBody>
    </xdr:sp>
    <xdr:clientData/>
  </xdr:twoCellAnchor>
  <xdr:twoCellAnchor>
    <xdr:from>
      <xdr:col>7</xdr:col>
      <xdr:colOff>180975</xdr:colOff>
      <xdr:row>19</xdr:row>
      <xdr:rowOff>152400</xdr:rowOff>
    </xdr:from>
    <xdr:to>
      <xdr:col>7</xdr:col>
      <xdr:colOff>1771650</xdr:colOff>
      <xdr:row>20</xdr:row>
      <xdr:rowOff>19051</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495299</xdr:colOff>
      <xdr:row>19</xdr:row>
      <xdr:rowOff>85725</xdr:rowOff>
    </xdr:from>
    <xdr:to>
      <xdr:col>7</xdr:col>
      <xdr:colOff>361950</xdr:colOff>
      <xdr:row>19</xdr:row>
      <xdr:rowOff>333375</xdr:rowOff>
    </xdr:to>
    <xdr:sp macro="" textlink="'Data for charts - Caerphilly'!D20">
      <xdr:nvSpPr>
        <xdr:cNvPr id="27" name="TextBox 26"/>
        <xdr:cNvSpPr txBox="1"/>
      </xdr:nvSpPr>
      <xdr:spPr>
        <a:xfrm>
          <a:off x="5010149" y="4819650"/>
          <a:ext cx="4095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3F540029-DD61-4956-A5A0-4D281A1D106E}" type="TxLink">
            <a:rPr lang="en-US" sz="700" b="0" i="0" u="none" strike="noStrike">
              <a:solidFill>
                <a:srgbClr val="6463FF"/>
              </a:solidFill>
              <a:latin typeface="Verdana"/>
              <a:ea typeface="Verdana"/>
              <a:cs typeface="Verdana"/>
            </a:rPr>
            <a:pPr algn="l"/>
            <a:t>158</a:t>
          </a:fld>
          <a:endParaRPr lang="en-GB" sz="100">
            <a:solidFill>
              <a:srgbClr val="6463FF"/>
            </a:solidFill>
            <a:latin typeface="Verdana" pitchFamily="34" charset="0"/>
          </a:endParaRPr>
        </a:p>
      </xdr:txBody>
    </xdr:sp>
    <xdr:clientData/>
  </xdr:twoCellAnchor>
  <xdr:twoCellAnchor>
    <xdr:from>
      <xdr:col>7</xdr:col>
      <xdr:colOff>1466851</xdr:colOff>
      <xdr:row>19</xdr:row>
      <xdr:rowOff>66675</xdr:rowOff>
    </xdr:from>
    <xdr:to>
      <xdr:col>8</xdr:col>
      <xdr:colOff>47626</xdr:colOff>
      <xdr:row>19</xdr:row>
      <xdr:rowOff>295275</xdr:rowOff>
    </xdr:to>
    <xdr:sp macro="" textlink="'Data for charts - Caerphilly'!M20">
      <xdr:nvSpPr>
        <xdr:cNvPr id="28" name="TextBox 27"/>
        <xdr:cNvSpPr txBox="1"/>
      </xdr:nvSpPr>
      <xdr:spPr>
        <a:xfrm>
          <a:off x="6524626" y="4800600"/>
          <a:ext cx="457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A808C193-EA0E-40C6-A46A-41C3A69F3F4D}" type="TxLink">
            <a:rPr lang="en-US" sz="700" b="0" i="0" u="none" strike="noStrike">
              <a:solidFill>
                <a:srgbClr val="6463FF"/>
              </a:solidFill>
              <a:latin typeface="Verdana"/>
              <a:ea typeface="Verdana"/>
              <a:cs typeface="Verdana"/>
            </a:rPr>
            <a:pPr algn="r"/>
            <a:t>184</a:t>
          </a:fld>
          <a:endParaRPr lang="en-GB" sz="300">
            <a:solidFill>
              <a:srgbClr val="6463FF"/>
            </a:solidFill>
            <a:latin typeface="Verdana" pitchFamily="34" charset="0"/>
          </a:endParaRPr>
        </a:p>
      </xdr:txBody>
    </xdr:sp>
    <xdr:clientData/>
  </xdr:twoCellAnchor>
  <xdr:twoCellAnchor>
    <xdr:from>
      <xdr:col>7</xdr:col>
      <xdr:colOff>159544</xdr:colOff>
      <xdr:row>12</xdr:row>
      <xdr:rowOff>0</xdr:rowOff>
    </xdr:from>
    <xdr:to>
      <xdr:col>7</xdr:col>
      <xdr:colOff>1695450</xdr:colOff>
      <xdr:row>12</xdr:row>
      <xdr:rowOff>314325</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495305</xdr:colOff>
      <xdr:row>12</xdr:row>
      <xdr:rowOff>69048</xdr:rowOff>
    </xdr:from>
    <xdr:to>
      <xdr:col>7</xdr:col>
      <xdr:colOff>485780</xdr:colOff>
      <xdr:row>12</xdr:row>
      <xdr:rowOff>221448</xdr:rowOff>
    </xdr:to>
    <xdr:sp macro="" textlink="'Data for charts - Caerphilly'!D6">
      <xdr:nvSpPr>
        <xdr:cNvPr id="31" name="TextBox 30"/>
        <xdr:cNvSpPr txBox="1"/>
      </xdr:nvSpPr>
      <xdr:spPr>
        <a:xfrm>
          <a:off x="5010155" y="241219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59927126-EFE2-497A-9409-AE03F6E08D40}" type="TxLink">
            <a:rPr lang="en-US" sz="700" b="0" i="0" u="none" strike="noStrike">
              <a:solidFill>
                <a:srgbClr val="6463FF"/>
              </a:solidFill>
              <a:latin typeface="Verdana"/>
              <a:ea typeface="Verdana"/>
              <a:cs typeface="Verdana"/>
            </a:rPr>
            <a:pPr algn="l"/>
            <a:t>34.2</a:t>
          </a:fld>
          <a:endParaRPr lang="en-GB" sz="700">
            <a:solidFill>
              <a:srgbClr val="6463FF"/>
            </a:solidFill>
            <a:latin typeface="Verdana" pitchFamily="34" charset="0"/>
          </a:endParaRPr>
        </a:p>
      </xdr:txBody>
    </xdr:sp>
    <xdr:clientData/>
  </xdr:twoCellAnchor>
  <xdr:twoCellAnchor>
    <xdr:from>
      <xdr:col>7</xdr:col>
      <xdr:colOff>1476375</xdr:colOff>
      <xdr:row>12</xdr:row>
      <xdr:rowOff>78572</xdr:rowOff>
    </xdr:from>
    <xdr:to>
      <xdr:col>8</xdr:col>
      <xdr:colOff>57150</xdr:colOff>
      <xdr:row>12</xdr:row>
      <xdr:rowOff>314325</xdr:rowOff>
    </xdr:to>
    <xdr:sp macro="" textlink="'Data for charts - Caerphilly'!#REF!">
      <xdr:nvSpPr>
        <xdr:cNvPr id="32" name="TextBox 31"/>
        <xdr:cNvSpPr txBox="1"/>
      </xdr:nvSpPr>
      <xdr:spPr>
        <a:xfrm>
          <a:off x="6534150" y="24217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F5686777-897D-476B-999A-DE612713F2A3}" type="TxLink">
            <a:rPr lang="en-US" sz="700" b="0" i="0" u="none" strike="noStrike">
              <a:solidFill>
                <a:srgbClr val="6463FF"/>
              </a:solidFill>
              <a:latin typeface="Verdana"/>
              <a:ea typeface="Verdana"/>
              <a:cs typeface="Verdana"/>
            </a:rPr>
            <a:pPr algn="r"/>
            <a:t> </a:t>
          </a:fld>
          <a:endParaRPr lang="en-GB" sz="500">
            <a:solidFill>
              <a:srgbClr val="6463FF"/>
            </a:solidFill>
            <a:latin typeface="Verdana" pitchFamily="34" charset="0"/>
          </a:endParaRPr>
        </a:p>
      </xdr:txBody>
    </xdr:sp>
    <xdr:clientData/>
  </xdr:twoCellAnchor>
  <xdr:twoCellAnchor>
    <xdr:from>
      <xdr:col>7</xdr:col>
      <xdr:colOff>169069</xdr:colOff>
      <xdr:row>23</xdr:row>
      <xdr:rowOff>57150</xdr:rowOff>
    </xdr:from>
    <xdr:to>
      <xdr:col>7</xdr:col>
      <xdr:colOff>1731169</xdr:colOff>
      <xdr:row>24</xdr:row>
      <xdr:rowOff>28575</xdr:rowOff>
    </xdr:to>
    <xdr:graphicFrame macro="">
      <xdr:nvGraphicFramePr>
        <xdr:cNvPr id="39" name="Chart 3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523880</xdr:colOff>
      <xdr:row>23</xdr:row>
      <xdr:rowOff>69048</xdr:rowOff>
    </xdr:from>
    <xdr:to>
      <xdr:col>7</xdr:col>
      <xdr:colOff>514355</xdr:colOff>
      <xdr:row>23</xdr:row>
      <xdr:rowOff>221448</xdr:rowOff>
    </xdr:to>
    <xdr:sp macro="" textlink="'Data for charts - Caerphilly'!F28">
      <xdr:nvSpPr>
        <xdr:cNvPr id="42" name="TextBox 41"/>
        <xdr:cNvSpPr txBox="1"/>
      </xdr:nvSpPr>
      <xdr:spPr>
        <a:xfrm>
          <a:off x="5038730" y="617457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CB74F568-47CB-4114-9E53-A8D1EA6DE519}" type="TxLink">
            <a:rPr lang="en-US" sz="700" b="0" i="0" u="none" strike="noStrike">
              <a:solidFill>
                <a:srgbClr val="6463FF"/>
              </a:solidFill>
              <a:latin typeface="Verdana"/>
              <a:ea typeface="Verdana"/>
              <a:cs typeface="Verdana"/>
            </a:rPr>
            <a:pPr algn="l"/>
            <a:t>6.1</a:t>
          </a:fld>
          <a:endParaRPr lang="en-GB" sz="500">
            <a:solidFill>
              <a:srgbClr val="6463FF"/>
            </a:solidFill>
            <a:latin typeface="Verdana" pitchFamily="34" charset="0"/>
          </a:endParaRPr>
        </a:p>
      </xdr:txBody>
    </xdr:sp>
    <xdr:clientData/>
  </xdr:twoCellAnchor>
  <xdr:twoCellAnchor>
    <xdr:from>
      <xdr:col>7</xdr:col>
      <xdr:colOff>1466850</xdr:colOff>
      <xdr:row>23</xdr:row>
      <xdr:rowOff>69047</xdr:rowOff>
    </xdr:from>
    <xdr:to>
      <xdr:col>8</xdr:col>
      <xdr:colOff>47625</xdr:colOff>
      <xdr:row>23</xdr:row>
      <xdr:rowOff>304800</xdr:rowOff>
    </xdr:to>
    <xdr:sp macro="" textlink="'Data for charts - Caerphilly'!N28">
      <xdr:nvSpPr>
        <xdr:cNvPr id="43" name="TextBox 42"/>
        <xdr:cNvSpPr txBox="1"/>
      </xdr:nvSpPr>
      <xdr:spPr>
        <a:xfrm>
          <a:off x="6486525" y="617457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B8B86A4F-82A4-4AAF-A538-2CF0ACD8CF81}" type="TxLink">
            <a:rPr lang="en-US" sz="700" b="0" i="0" u="none" strike="noStrike">
              <a:solidFill>
                <a:srgbClr val="6463FF"/>
              </a:solidFill>
              <a:latin typeface="Verdana"/>
              <a:ea typeface="Verdana"/>
              <a:cs typeface="Verdana"/>
            </a:rPr>
            <a:pPr algn="r"/>
            <a:t>8.4</a:t>
          </a:fld>
          <a:endParaRPr lang="en-GB" sz="700">
            <a:solidFill>
              <a:srgbClr val="6463FF"/>
            </a:solidFill>
            <a:latin typeface="Verdana" pitchFamily="34" charset="0"/>
          </a:endParaRPr>
        </a:p>
      </xdr:txBody>
    </xdr:sp>
    <xdr:clientData/>
  </xdr:twoCellAnchor>
  <xdr:twoCellAnchor editAs="oneCell">
    <xdr:from>
      <xdr:col>0</xdr:col>
      <xdr:colOff>9525</xdr:colOff>
      <xdr:row>0</xdr:row>
      <xdr:rowOff>0</xdr:rowOff>
    </xdr:from>
    <xdr:to>
      <xdr:col>1</xdr:col>
      <xdr:colOff>1000125</xdr:colOff>
      <xdr:row>1</xdr:row>
      <xdr:rowOff>66675</xdr:rowOff>
    </xdr:to>
    <xdr:pic>
      <xdr:nvPicPr>
        <xdr:cNvPr id="38" name="Picture 37" descr="Back_to_contents.jpg">
          <a:hlinkClick xmlns:r="http://schemas.openxmlformats.org/officeDocument/2006/relationships" r:id="rId10" tooltip="Back to contents"/>
        </xdr:cNvPr>
        <xdr:cNvPicPr>
          <a:picLocks noChangeAspect="1"/>
        </xdr:cNvPicPr>
      </xdr:nvPicPr>
      <xdr:blipFill>
        <a:blip xmlns:r="http://schemas.openxmlformats.org/officeDocument/2006/relationships" r:embed="rId11" cstate="print"/>
        <a:stretch>
          <a:fillRect/>
        </a:stretch>
      </xdr:blipFill>
      <xdr:spPr>
        <a:xfrm>
          <a:off x="9525" y="0"/>
          <a:ext cx="1190625" cy="257175"/>
        </a:xfrm>
        <a:prstGeom prst="rect">
          <a:avLst/>
        </a:prstGeom>
      </xdr:spPr>
    </xdr:pic>
    <xdr:clientData/>
  </xdr:twoCellAnchor>
  <xdr:twoCellAnchor>
    <xdr:from>
      <xdr:col>7</xdr:col>
      <xdr:colOff>209550</xdr:colOff>
      <xdr:row>21</xdr:row>
      <xdr:rowOff>57150</xdr:rowOff>
    </xdr:from>
    <xdr:to>
      <xdr:col>7</xdr:col>
      <xdr:colOff>1695450</xdr:colOff>
      <xdr:row>22</xdr:row>
      <xdr:rowOff>28575</xdr:rowOff>
    </xdr:to>
    <xdr:graphicFrame macro="">
      <xdr:nvGraphicFramePr>
        <xdr:cNvPr id="48" name="Chart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1571630</xdr:colOff>
      <xdr:row>12</xdr:row>
      <xdr:rowOff>78572</xdr:rowOff>
    </xdr:from>
    <xdr:to>
      <xdr:col>8</xdr:col>
      <xdr:colOff>228605</xdr:colOff>
      <xdr:row>12</xdr:row>
      <xdr:rowOff>304799</xdr:rowOff>
    </xdr:to>
    <xdr:sp macro="" textlink="'Data for charts - Caerphilly'!N6">
      <xdr:nvSpPr>
        <xdr:cNvPr id="49" name="TextBox 48"/>
        <xdr:cNvSpPr txBox="1"/>
      </xdr:nvSpPr>
      <xdr:spPr>
        <a:xfrm>
          <a:off x="6629405" y="2421722"/>
          <a:ext cx="533400" cy="226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3BFE6111-A09D-4F11-A742-216104C28631}" type="TxLink">
            <a:rPr lang="en-US" sz="700" b="0" i="0" u="none" strike="noStrike">
              <a:solidFill>
                <a:srgbClr val="6463FF"/>
              </a:solidFill>
              <a:latin typeface="Verdana"/>
              <a:ea typeface="Verdana"/>
              <a:cs typeface="Verdana"/>
            </a:rPr>
            <a:pPr algn="l"/>
            <a:t>10.0</a:t>
          </a:fld>
          <a:endParaRPr lang="en-GB" sz="700">
            <a:solidFill>
              <a:srgbClr val="6463FF"/>
            </a:solidFill>
            <a:latin typeface="Verdana" pitchFamily="34" charset="0"/>
          </a:endParaRPr>
        </a:p>
      </xdr:txBody>
    </xdr:sp>
    <xdr:clientData/>
  </xdr:twoCellAnchor>
  <xdr:twoCellAnchor>
    <xdr:from>
      <xdr:col>7</xdr:col>
      <xdr:colOff>114300</xdr:colOff>
      <xdr:row>10</xdr:row>
      <xdr:rowOff>238125</xdr:rowOff>
    </xdr:from>
    <xdr:to>
      <xdr:col>9</xdr:col>
      <xdr:colOff>314325</xdr:colOff>
      <xdr:row>12</xdr:row>
      <xdr:rowOff>28576</xdr:rowOff>
    </xdr:to>
    <xdr:grpSp>
      <xdr:nvGrpSpPr>
        <xdr:cNvPr id="55" name="Group 54"/>
        <xdr:cNvGrpSpPr/>
      </xdr:nvGrpSpPr>
      <xdr:grpSpPr>
        <a:xfrm>
          <a:off x="5210175" y="1971675"/>
          <a:ext cx="2447925" cy="400051"/>
          <a:chOff x="5172075" y="1971675"/>
          <a:chExt cx="2447925" cy="400051"/>
        </a:xfrm>
      </xdr:grpSpPr>
      <xdr:graphicFrame macro="">
        <xdr:nvGraphicFramePr>
          <xdr:cNvPr id="34" name="Chart 33"/>
          <xdr:cNvGraphicFramePr/>
        </xdr:nvGraphicFramePr>
        <xdr:xfrm>
          <a:off x="6029325" y="2085976"/>
          <a:ext cx="1590675" cy="285750"/>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33" name="Chart 32"/>
          <xdr:cNvGraphicFramePr/>
        </xdr:nvGraphicFramePr>
        <xdr:xfrm>
          <a:off x="5241129" y="2085976"/>
          <a:ext cx="1419225" cy="276226"/>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44" name="TextBox 43"/>
          <xdr:cNvSpPr txBox="1"/>
        </xdr:nvSpPr>
        <xdr:spPr>
          <a:xfrm>
            <a:off x="517207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2009 </a:t>
            </a:r>
          </a:p>
        </xdr:txBody>
      </xdr:sp>
      <xdr:sp macro="" textlink="">
        <xdr:nvSpPr>
          <xdr:cNvPr id="47" name="TextBox 46"/>
          <xdr:cNvSpPr txBox="1"/>
        </xdr:nvSpPr>
        <xdr:spPr>
          <a:xfrm>
            <a:off x="5962650"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2010 </a:t>
            </a:r>
          </a:p>
        </xdr:txBody>
      </xdr:sp>
    </xdr:grpSp>
    <xdr:clientData/>
  </xdr:twoCellAnchor>
  <xdr:twoCellAnchor>
    <xdr:from>
      <xdr:col>7</xdr:col>
      <xdr:colOff>133350</xdr:colOff>
      <xdr:row>17</xdr:row>
      <xdr:rowOff>285749</xdr:rowOff>
    </xdr:from>
    <xdr:to>
      <xdr:col>9</xdr:col>
      <xdr:colOff>314325</xdr:colOff>
      <xdr:row>19</xdr:row>
      <xdr:rowOff>9525</xdr:rowOff>
    </xdr:to>
    <xdr:grpSp>
      <xdr:nvGrpSpPr>
        <xdr:cNvPr id="54" name="Group 53"/>
        <xdr:cNvGrpSpPr/>
      </xdr:nvGrpSpPr>
      <xdr:grpSpPr>
        <a:xfrm>
          <a:off x="5229225" y="4343399"/>
          <a:ext cx="2428875" cy="400051"/>
          <a:chOff x="5191125" y="4343399"/>
          <a:chExt cx="2428875" cy="400051"/>
        </a:xfrm>
      </xdr:grpSpPr>
      <xdr:graphicFrame macro="">
        <xdr:nvGraphicFramePr>
          <xdr:cNvPr id="45" name="Chart 44"/>
          <xdr:cNvGraphicFramePr/>
        </xdr:nvGraphicFramePr>
        <xdr:xfrm>
          <a:off x="5260180" y="4467225"/>
          <a:ext cx="1245396" cy="257175"/>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46" name="Chart 45"/>
          <xdr:cNvGraphicFramePr/>
        </xdr:nvGraphicFramePr>
        <xdr:xfrm>
          <a:off x="6029325" y="4476750"/>
          <a:ext cx="1590675" cy="266700"/>
        </xdr:xfrm>
        <a:graphic>
          <a:graphicData uri="http://schemas.openxmlformats.org/drawingml/2006/chart">
            <c:chart xmlns:c="http://schemas.openxmlformats.org/drawingml/2006/chart" xmlns:r="http://schemas.openxmlformats.org/officeDocument/2006/relationships" r:id="rId16"/>
          </a:graphicData>
        </a:graphic>
      </xdr:graphicFrame>
      <xdr:sp macro="" textlink="">
        <xdr:nvSpPr>
          <xdr:cNvPr id="50" name="TextBox 49"/>
          <xdr:cNvSpPr txBox="1"/>
        </xdr:nvSpPr>
        <xdr:spPr>
          <a:xfrm>
            <a:off x="5191125" y="4343399"/>
            <a:ext cx="571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2007/8</a:t>
            </a:r>
          </a:p>
        </xdr:txBody>
      </xdr:sp>
      <xdr:sp macro="" textlink="">
        <xdr:nvSpPr>
          <xdr:cNvPr id="51" name="TextBox 50"/>
          <xdr:cNvSpPr txBox="1"/>
        </xdr:nvSpPr>
        <xdr:spPr>
          <a:xfrm>
            <a:off x="5962649" y="4352925"/>
            <a:ext cx="590551"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2011/12</a:t>
            </a:r>
          </a:p>
        </xdr:txBody>
      </xdr:sp>
    </xdr:grpSp>
    <xdr:clientData/>
  </xdr:twoCellAnchor>
  <xdr:twoCellAnchor editAs="oneCell">
    <xdr:from>
      <xdr:col>7</xdr:col>
      <xdr:colOff>695325</xdr:colOff>
      <xdr:row>0</xdr:row>
      <xdr:rowOff>0</xdr:rowOff>
    </xdr:from>
    <xdr:to>
      <xdr:col>8</xdr:col>
      <xdr:colOff>9525</xdr:colOff>
      <xdr:row>1</xdr:row>
      <xdr:rowOff>66674</xdr:rowOff>
    </xdr:to>
    <xdr:pic>
      <xdr:nvPicPr>
        <xdr:cNvPr id="52" name="Picture 51" descr="Forward_Blaenau_Gwent.jpg">
          <a:hlinkClick xmlns:r="http://schemas.openxmlformats.org/officeDocument/2006/relationships" r:id="rId17" tooltip="Blaenau Gwent"/>
        </xdr:cNvPr>
        <xdr:cNvPicPr>
          <a:picLocks noChangeAspect="1"/>
        </xdr:cNvPicPr>
      </xdr:nvPicPr>
      <xdr:blipFill>
        <a:blip xmlns:r="http://schemas.openxmlformats.org/officeDocument/2006/relationships" r:embed="rId18" cstate="print"/>
        <a:stretch>
          <a:fillRect/>
        </a:stretch>
      </xdr:blipFill>
      <xdr:spPr>
        <a:xfrm>
          <a:off x="5791200" y="0"/>
          <a:ext cx="1190625" cy="257174"/>
        </a:xfrm>
        <a:prstGeom prst="rect">
          <a:avLst/>
        </a:prstGeom>
      </xdr:spPr>
    </xdr:pic>
    <xdr:clientData/>
  </xdr:twoCellAnchor>
  <xdr:twoCellAnchor editAs="oneCell">
    <xdr:from>
      <xdr:col>7</xdr:col>
      <xdr:colOff>695325</xdr:colOff>
      <xdr:row>26</xdr:row>
      <xdr:rowOff>76200</xdr:rowOff>
    </xdr:from>
    <xdr:to>
      <xdr:col>8</xdr:col>
      <xdr:colOff>9525</xdr:colOff>
      <xdr:row>28</xdr:row>
      <xdr:rowOff>47625</xdr:rowOff>
    </xdr:to>
    <xdr:pic>
      <xdr:nvPicPr>
        <xdr:cNvPr id="53" name="Picture 52" descr="Forward_Indicator_Guide.jpg">
          <a:hlinkClick xmlns:r="http://schemas.openxmlformats.org/officeDocument/2006/relationships" r:id="rId19" tooltip="Indicator Guide"/>
        </xdr:cNvPr>
        <xdr:cNvPicPr>
          <a:picLocks noChangeAspect="1"/>
        </xdr:cNvPicPr>
      </xdr:nvPicPr>
      <xdr:blipFill>
        <a:blip xmlns:r="http://schemas.openxmlformats.org/officeDocument/2006/relationships" r:embed="rId20" cstate="print"/>
        <a:stretch>
          <a:fillRect/>
        </a:stretch>
      </xdr:blipFill>
      <xdr:spPr>
        <a:xfrm>
          <a:off x="5791200" y="6791325"/>
          <a:ext cx="1190625" cy="257175"/>
        </a:xfrm>
        <a:prstGeom prst="rect">
          <a:avLst/>
        </a:prstGeom>
      </xdr:spPr>
    </xdr:pic>
    <xdr:clientData/>
  </xdr:twoCellAnchor>
  <xdr:twoCellAnchor editAs="oneCell">
    <xdr:from>
      <xdr:col>7</xdr:col>
      <xdr:colOff>695327</xdr:colOff>
      <xdr:row>24</xdr:row>
      <xdr:rowOff>28575</xdr:rowOff>
    </xdr:from>
    <xdr:to>
      <xdr:col>8</xdr:col>
      <xdr:colOff>9522</xdr:colOff>
      <xdr:row>26</xdr:row>
      <xdr:rowOff>19049</xdr:rowOff>
    </xdr:to>
    <xdr:pic>
      <xdr:nvPicPr>
        <xdr:cNvPr id="56" name="Picture 55" descr="Forward_Interpretation.jpg">
          <a:hlinkClick xmlns:r="http://schemas.openxmlformats.org/officeDocument/2006/relationships" r:id="rId21" tooltip="Interpretation Guide"/>
        </xdr:cNvPr>
        <xdr:cNvPicPr>
          <a:picLocks noChangeAspect="1"/>
        </xdr:cNvPicPr>
      </xdr:nvPicPr>
      <xdr:blipFill>
        <a:blip xmlns:r="http://schemas.openxmlformats.org/officeDocument/2006/relationships" r:embed="rId22" cstate="print"/>
        <a:stretch>
          <a:fillRect/>
        </a:stretch>
      </xdr:blipFill>
      <xdr:spPr>
        <a:xfrm>
          <a:off x="5791202" y="6477000"/>
          <a:ext cx="1190620" cy="257174"/>
        </a:xfrm>
        <a:prstGeom prst="rect">
          <a:avLst/>
        </a:prstGeom>
      </xdr:spPr>
    </xdr:pic>
    <xdr:clientData/>
  </xdr:twoCellAnchor>
  <xdr:twoCellAnchor>
    <xdr:from>
      <xdr:col>0</xdr:col>
      <xdr:colOff>200024</xdr:colOff>
      <xdr:row>29</xdr:row>
      <xdr:rowOff>1</xdr:rowOff>
    </xdr:from>
    <xdr:to>
      <xdr:col>8</xdr:col>
      <xdr:colOff>104775</xdr:colOff>
      <xdr:row>39</xdr:row>
      <xdr:rowOff>9525</xdr:rowOff>
    </xdr:to>
    <xdr:sp macro="" textlink="">
      <xdr:nvSpPr>
        <xdr:cNvPr id="57" name="TextBox 56"/>
        <xdr:cNvSpPr txBox="1"/>
      </xdr:nvSpPr>
      <xdr:spPr>
        <a:xfrm>
          <a:off x="200024" y="7267576"/>
          <a:ext cx="6877051" cy="172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solidFill>
                <a:schemeClr val="tx1"/>
              </a:solidFill>
              <a:latin typeface="Verdana" pitchFamily="34" charset="0"/>
            </a:rPr>
            <a:t>Indicator and time period (counts and rates are presented for last year of trend unless stated otherwise):  1. </a:t>
          </a:r>
          <a:r>
            <a:rPr lang="en-GB" sz="750">
              <a:solidFill>
                <a:schemeClr val="tx1"/>
              </a:solidFill>
              <a:latin typeface="Verdana" pitchFamily="34" charset="0"/>
            </a:rPr>
            <a:t>% children living in families in receipt of CTC whose reported income is less than 60 per cent of the median income or in receipt of IS or JSA, 2009-2010;  </a:t>
          </a:r>
          <a:r>
            <a:rPr lang="en-GB" sz="750" b="1">
              <a:solidFill>
                <a:schemeClr val="tx1"/>
              </a:solidFill>
              <a:latin typeface="Verdana" pitchFamily="34" charset="0"/>
            </a:rPr>
            <a:t>2.</a:t>
          </a:r>
          <a:r>
            <a:rPr lang="en-GB" sz="750">
              <a:solidFill>
                <a:schemeClr val="tx1"/>
              </a:solidFill>
              <a:latin typeface="Verdana" pitchFamily="34" charset="0"/>
            </a:rPr>
            <a:t> Rate per 10,000 households (including dependent children or a pregnant woman) accepted as homeless (2002-2012);  </a:t>
          </a:r>
          <a:r>
            <a:rPr lang="en-GB" sz="750" b="1">
              <a:solidFill>
                <a:schemeClr val="tx1"/>
              </a:solidFill>
              <a:latin typeface="Verdana" pitchFamily="34" charset="0"/>
            </a:rPr>
            <a:t>3.</a:t>
          </a:r>
          <a:r>
            <a:rPr lang="en-GB" sz="750">
              <a:solidFill>
                <a:schemeClr val="tx1"/>
              </a:solidFill>
              <a:latin typeface="Verdana" pitchFamily="34" charset="0"/>
            </a:rPr>
            <a:t> Rate per 10,000 of children aged 0-17 looked after by local authorities and who had a case open for at least 3 months at the census date, 2009/10-2011/12;  </a:t>
          </a:r>
          <a:r>
            <a:rPr lang="en-GB" sz="750" b="1">
              <a:solidFill>
                <a:schemeClr val="tx1"/>
              </a:solidFill>
              <a:latin typeface="Verdana" pitchFamily="34" charset="0"/>
            </a:rPr>
            <a:t>4.</a:t>
          </a:r>
          <a:r>
            <a:rPr lang="en-GB" sz="750">
              <a:solidFill>
                <a:schemeClr val="tx1"/>
              </a:solidFill>
              <a:latin typeface="Verdana" pitchFamily="34" charset="0"/>
            </a:rPr>
            <a:t> % with body mass index in the 85th centile (UK1990) or above, 2011/12;  </a:t>
          </a:r>
          <a:r>
            <a:rPr lang="en-GB" sz="750" b="1">
              <a:solidFill>
                <a:schemeClr val="tx1"/>
              </a:solidFill>
              <a:latin typeface="Verdana" pitchFamily="34" charset="0"/>
            </a:rPr>
            <a:t>5.</a:t>
          </a:r>
          <a:r>
            <a:rPr lang="en-GB" sz="750">
              <a:solidFill>
                <a:schemeClr val="tx1"/>
              </a:solidFill>
              <a:latin typeface="Verdana" pitchFamily="34" charset="0"/>
            </a:rPr>
            <a:t> Conception rate per 1,000 females aged 15-17 years, 2002-2011;  </a:t>
          </a:r>
          <a:r>
            <a:rPr lang="en-GB" sz="750" b="1">
              <a:solidFill>
                <a:schemeClr val="tx1"/>
              </a:solidFill>
              <a:latin typeface="Verdana" pitchFamily="34" charset="0"/>
            </a:rPr>
            <a:t>6.</a:t>
          </a:r>
          <a:r>
            <a:rPr lang="en-GB" sz="750">
              <a:solidFill>
                <a:schemeClr val="tx1"/>
              </a:solidFill>
              <a:latin typeface="Verdana" pitchFamily="34" charset="0"/>
            </a:rPr>
            <a:t> Rate of live births per 1,000 females aged 15-19 years, 2002-2011;  </a:t>
          </a:r>
          <a:r>
            <a:rPr lang="en-GB" sz="750" b="1">
              <a:solidFill>
                <a:schemeClr val="tx1"/>
              </a:solidFill>
              <a:latin typeface="Verdana" pitchFamily="34" charset="0"/>
            </a:rPr>
            <a:t>7.</a:t>
          </a:r>
          <a:r>
            <a:rPr lang="en-GB" sz="750">
              <a:solidFill>
                <a:schemeClr val="tx1"/>
              </a:solidFill>
              <a:latin typeface="Verdana" pitchFamily="34" charset="0"/>
            </a:rPr>
            <a:t> % up to date with routine immunisations, 2012;  </a:t>
          </a:r>
          <a:r>
            <a:rPr lang="en-GB" sz="750" b="1">
              <a:solidFill>
                <a:schemeClr val="tx1"/>
              </a:solidFill>
              <a:latin typeface="Verdana" pitchFamily="34" charset="0"/>
            </a:rPr>
            <a:t>8.</a:t>
          </a:r>
          <a:r>
            <a:rPr lang="en-GB" sz="750">
              <a:solidFill>
                <a:schemeClr val="tx1"/>
              </a:solidFill>
              <a:latin typeface="Verdana" pitchFamily="34" charset="0"/>
            </a:rPr>
            <a:t> Number examined and average number of decayed, missing or filled teeth, 2007/8 &amp; 2011/12;  </a:t>
          </a:r>
          <a:r>
            <a:rPr lang="en-GB" sz="750" b="1">
              <a:solidFill>
                <a:schemeClr val="tx1"/>
              </a:solidFill>
              <a:latin typeface="Verdana" pitchFamily="34" charset="0"/>
            </a:rPr>
            <a:t>9.</a:t>
          </a:r>
          <a:r>
            <a:rPr lang="en-GB" sz="750">
              <a:solidFill>
                <a:schemeClr val="tx1"/>
              </a:solidFill>
              <a:latin typeface="Verdana" pitchFamily="34" charset="0"/>
            </a:rPr>
            <a:t> Age-standardised hospital admission injury rates per 10,000 children, 0-4yr olds, 2002-2011;  </a:t>
          </a:r>
          <a:r>
            <a:rPr lang="en-GB" sz="750" b="1">
              <a:solidFill>
                <a:schemeClr val="tx1"/>
              </a:solidFill>
              <a:latin typeface="Verdana" pitchFamily="34" charset="0"/>
            </a:rPr>
            <a:t>10.</a:t>
          </a:r>
          <a:r>
            <a:rPr lang="en-GB" sz="750">
              <a:solidFill>
                <a:schemeClr val="tx1"/>
              </a:solidFill>
              <a:latin typeface="Verdana" pitchFamily="34" charset="0"/>
            </a:rPr>
            <a:t> Rate of deaths in children aged &lt;1 year of age per 1,000 live births, 2002-2011 combined for local authority and health board and 2002-2011 single years for Wales trend;  </a:t>
          </a:r>
          <a:r>
            <a:rPr lang="en-GB" sz="750" b="1">
              <a:solidFill>
                <a:schemeClr val="tx1"/>
              </a:solidFill>
              <a:latin typeface="Verdana" pitchFamily="34" charset="0"/>
            </a:rPr>
            <a:t>11.</a:t>
          </a:r>
          <a:r>
            <a:rPr lang="en-GB" sz="750">
              <a:solidFill>
                <a:schemeClr val="tx1"/>
              </a:solidFill>
              <a:latin typeface="Verdana" pitchFamily="34" charset="0"/>
            </a:rPr>
            <a:t> Age-standardised mortality rate per 100,000, 2009-2011 combined for local authority and health board and 2002-2011 single years for Wales trend;  </a:t>
          </a:r>
          <a:r>
            <a:rPr lang="en-GB" sz="750" b="1">
              <a:solidFill>
                <a:schemeClr val="tx1"/>
              </a:solidFill>
              <a:latin typeface="Verdana" pitchFamily="34" charset="0"/>
            </a:rPr>
            <a:t>12.</a:t>
          </a:r>
          <a:r>
            <a:rPr lang="en-GB" sz="750">
              <a:solidFill>
                <a:schemeClr val="tx1"/>
              </a:solidFill>
              <a:latin typeface="Verdana" pitchFamily="34" charset="0"/>
            </a:rPr>
            <a:t> Counts and crude rates WTE health visitors per 1,000 children aged 0-3 in Flying Start areas;  </a:t>
          </a:r>
          <a:r>
            <a:rPr lang="en-GB" sz="750" b="1">
              <a:solidFill>
                <a:schemeClr val="tx1"/>
              </a:solidFill>
              <a:latin typeface="Verdana" pitchFamily="34" charset="0"/>
            </a:rPr>
            <a:t>13.</a:t>
          </a:r>
          <a:r>
            <a:rPr lang="en-GB" sz="750">
              <a:solidFill>
                <a:schemeClr val="tx1"/>
              </a:solidFill>
              <a:latin typeface="Verdana" pitchFamily="34" charset="0"/>
            </a:rPr>
            <a:t> Counts and crude rates WTE social workers per 1,000 children, 2004-12 (local authorities also provide services using the independent sector, whose staff are not included in these figures).</a:t>
          </a:r>
        </a:p>
      </xdr:txBody>
    </xdr:sp>
    <xdr:clientData/>
  </xdr:twoCellAnchor>
  <xdr:twoCellAnchor>
    <xdr:from>
      <xdr:col>0</xdr:col>
      <xdr:colOff>200024</xdr:colOff>
      <xdr:row>37</xdr:row>
      <xdr:rowOff>171449</xdr:rowOff>
    </xdr:from>
    <xdr:to>
      <xdr:col>8</xdr:col>
      <xdr:colOff>190499</xdr:colOff>
      <xdr:row>42</xdr:row>
      <xdr:rowOff>142874</xdr:rowOff>
    </xdr:to>
    <xdr:sp macro="" textlink="">
      <xdr:nvSpPr>
        <xdr:cNvPr id="59" name="TextBox 58"/>
        <xdr:cNvSpPr txBox="1"/>
      </xdr:nvSpPr>
      <xdr:spPr>
        <a:xfrm>
          <a:off x="200024" y="8810624"/>
          <a:ext cx="696277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latin typeface="Verdana" pitchFamily="34" charset="0"/>
            </a:rPr>
            <a:t>Data source:  a. </a:t>
          </a:r>
          <a:r>
            <a:rPr lang="en-GB" sz="750">
              <a:latin typeface="Verdana" pitchFamily="34" charset="0"/>
            </a:rPr>
            <a:t>Mid-year population estimates (ONS);  </a:t>
          </a:r>
          <a:r>
            <a:rPr lang="en-GB" sz="750" b="1">
              <a:latin typeface="Verdana" pitchFamily="34" charset="0"/>
            </a:rPr>
            <a:t>b.</a:t>
          </a:r>
          <a:r>
            <a:rPr lang="en-GB" sz="750">
              <a:latin typeface="Verdana" pitchFamily="34" charset="0"/>
            </a:rPr>
            <a:t> DWP and Child Benefit Data (HMRC);  </a:t>
          </a:r>
          <a:r>
            <a:rPr lang="en-GB" sz="750" b="1">
              <a:latin typeface="Verdana" pitchFamily="34" charset="0"/>
            </a:rPr>
            <a:t>c.</a:t>
          </a:r>
          <a:r>
            <a:rPr lang="en-GB" sz="750">
              <a:latin typeface="Verdana" pitchFamily="34" charset="0"/>
            </a:rPr>
            <a:t> Homelessness Data Collection (WG);  </a:t>
          </a:r>
          <a:r>
            <a:rPr lang="en-GB" sz="750" b="1">
              <a:latin typeface="Verdana" pitchFamily="34" charset="0"/>
            </a:rPr>
            <a:t>d.</a:t>
          </a:r>
          <a:r>
            <a:rPr lang="en-GB" sz="750">
              <a:latin typeface="Verdana" pitchFamily="34" charset="0"/>
            </a:rPr>
            <a:t> Household estimates (WG);  </a:t>
          </a:r>
          <a:r>
            <a:rPr lang="en-GB" sz="750" b="1">
              <a:latin typeface="Verdana" pitchFamily="34" charset="0"/>
            </a:rPr>
            <a:t>e.</a:t>
          </a:r>
          <a:r>
            <a:rPr lang="en-GB" sz="750">
              <a:latin typeface="Verdana" pitchFamily="34" charset="0"/>
            </a:rPr>
            <a:t> Children in Need Census (WG);  </a:t>
          </a:r>
          <a:r>
            <a:rPr lang="en-GB" sz="750" b="1">
              <a:latin typeface="Verdana" pitchFamily="34" charset="0"/>
            </a:rPr>
            <a:t>f.</a:t>
          </a:r>
          <a:r>
            <a:rPr lang="en-GB" sz="750">
              <a:latin typeface="Verdana" pitchFamily="34" charset="0"/>
            </a:rPr>
            <a:t> Child Measurement Programme (PHW &amp; NWIS);  </a:t>
          </a:r>
          <a:r>
            <a:rPr lang="en-GB" sz="750" b="1">
              <a:latin typeface="Verdana" pitchFamily="34" charset="0"/>
            </a:rPr>
            <a:t>g.</a:t>
          </a:r>
          <a:r>
            <a:rPr lang="en-GB" sz="750">
              <a:latin typeface="Verdana" pitchFamily="34" charset="0"/>
            </a:rPr>
            <a:t> Conceptions (ONS);  </a:t>
          </a:r>
          <a:r>
            <a:rPr lang="en-GB" sz="750" b="1">
              <a:latin typeface="Verdana" pitchFamily="34" charset="0"/>
            </a:rPr>
            <a:t>h.</a:t>
          </a:r>
          <a:r>
            <a:rPr lang="en-GB" sz="750">
              <a:latin typeface="Verdana" pitchFamily="34" charset="0"/>
            </a:rPr>
            <a:t> Live births (WG);  </a:t>
          </a:r>
          <a:r>
            <a:rPr lang="en-GB" sz="750" b="1">
              <a:latin typeface="Verdana" pitchFamily="34" charset="0"/>
            </a:rPr>
            <a:t>i.</a:t>
          </a:r>
          <a:r>
            <a:rPr lang="en-GB" sz="750">
              <a:latin typeface="Verdana" pitchFamily="34" charset="0"/>
            </a:rPr>
            <a:t> Welsh COVER reporting scheme (PHW);  </a:t>
          </a:r>
          <a:r>
            <a:rPr lang="en-GB" sz="750" b="1">
              <a:latin typeface="Verdana" pitchFamily="34" charset="0"/>
            </a:rPr>
            <a:t>j.</a:t>
          </a:r>
          <a:r>
            <a:rPr lang="en-GB" sz="750">
              <a:latin typeface="Verdana" pitchFamily="34" charset="0"/>
            </a:rPr>
            <a:t> Welsh Dental Survey (WOHIU);  </a:t>
          </a:r>
          <a:r>
            <a:rPr lang="en-GB" sz="750" b="1">
              <a:latin typeface="Verdana" pitchFamily="34" charset="0"/>
            </a:rPr>
            <a:t>k.</a:t>
          </a:r>
          <a:r>
            <a:rPr lang="en-GB" sz="750">
              <a:latin typeface="Verdana" pitchFamily="34" charset="0"/>
            </a:rPr>
            <a:t> Patient Episode Database Wales (NWIS);  </a:t>
          </a:r>
          <a:r>
            <a:rPr lang="en-GB" sz="750" b="1">
              <a:latin typeface="Verdana" pitchFamily="34" charset="0"/>
            </a:rPr>
            <a:t>l.</a:t>
          </a:r>
          <a:r>
            <a:rPr lang="en-GB" sz="750">
              <a:latin typeface="Verdana" pitchFamily="34" charset="0"/>
            </a:rPr>
            <a:t> Annual District Deaths Extract (ONS);  </a:t>
          </a:r>
          <a:r>
            <a:rPr lang="en-GB" sz="750" b="1">
              <a:latin typeface="Verdana" pitchFamily="34" charset="0"/>
            </a:rPr>
            <a:t>m.</a:t>
          </a:r>
          <a:r>
            <a:rPr lang="en-GB" sz="750">
              <a:latin typeface="Verdana" pitchFamily="34" charset="0"/>
            </a:rPr>
            <a:t> Public Health Mortality File (PHMF);  </a:t>
          </a:r>
          <a:r>
            <a:rPr lang="en-GB" sz="750" b="1">
              <a:latin typeface="Verdana" pitchFamily="34" charset="0"/>
            </a:rPr>
            <a:t>n.</a:t>
          </a:r>
          <a:r>
            <a:rPr lang="en-GB" sz="750">
              <a:latin typeface="Verdana" pitchFamily="34" charset="0"/>
            </a:rPr>
            <a:t> Annual District Births Extract (ONS);  </a:t>
          </a:r>
          <a:r>
            <a:rPr lang="en-GB" sz="750" b="1">
              <a:latin typeface="Verdana" pitchFamily="34" charset="0"/>
            </a:rPr>
            <a:t>o.</a:t>
          </a:r>
          <a:r>
            <a:rPr lang="en-GB" sz="750">
              <a:latin typeface="Verdana" pitchFamily="34" charset="0"/>
            </a:rPr>
            <a:t> Health Visitors &amp; School Nurses Manager, Aneurin Bevan University Health Board;  </a:t>
          </a:r>
          <a:r>
            <a:rPr lang="en-GB" sz="750" b="1">
              <a:latin typeface="Verdana" pitchFamily="34" charset="0"/>
            </a:rPr>
            <a:t>p.</a:t>
          </a:r>
          <a:r>
            <a:rPr lang="en-GB" sz="750">
              <a:latin typeface="Verdana" pitchFamily="34" charset="0"/>
            </a:rPr>
            <a:t> Social Services Data Collection (WG).</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0</xdr:row>
      <xdr:rowOff>38100</xdr:rowOff>
    </xdr:from>
    <xdr:to>
      <xdr:col>22</xdr:col>
      <xdr:colOff>419100</xdr:colOff>
      <xdr:row>41</xdr:row>
      <xdr:rowOff>123824</xdr:rowOff>
    </xdr:to>
    <xdr:sp macro="" textlink="">
      <xdr:nvSpPr>
        <xdr:cNvPr id="47" name="Rectangle 46">
          <a:hlinkClick xmlns:r="http://schemas.openxmlformats.org/officeDocument/2006/relationships" r:id="rId1" tooltip="Blaenau Gwent"/>
        </xdr:cNvPr>
        <xdr:cNvSpPr/>
      </xdr:nvSpPr>
      <xdr:spPr>
        <a:xfrm>
          <a:off x="2257425" y="38100"/>
          <a:ext cx="14354175" cy="9410699"/>
        </a:xfrm>
        <a:prstGeom prst="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100"/>
        </a:p>
      </xdr:txBody>
    </xdr:sp>
    <xdr:clientData/>
  </xdr:twoCellAnchor>
  <xdr:twoCellAnchor>
    <xdr:from>
      <xdr:col>2</xdr:col>
      <xdr:colOff>76200</xdr:colOff>
      <xdr:row>6</xdr:row>
      <xdr:rowOff>50854</xdr:rowOff>
    </xdr:from>
    <xdr:to>
      <xdr:col>2</xdr:col>
      <xdr:colOff>228600</xdr:colOff>
      <xdr:row>7</xdr:row>
      <xdr:rowOff>12754</xdr:rowOff>
    </xdr:to>
    <xdr:sp macro="" textlink="">
      <xdr:nvSpPr>
        <xdr:cNvPr id="2" name="Rectangle 1"/>
        <xdr:cNvSpPr/>
      </xdr:nvSpPr>
      <xdr:spPr>
        <a:xfrm>
          <a:off x="2323454" y="1174481"/>
          <a:ext cx="152400" cy="142714"/>
        </a:xfrm>
        <a:prstGeom prst="rect">
          <a:avLst/>
        </a:prstGeom>
        <a:solidFill>
          <a:srgbClr val="C9C9FF"/>
        </a:solidFill>
        <a:ln>
          <a:solidFill>
            <a:srgbClr val="C9C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3</xdr:col>
      <xdr:colOff>285750</xdr:colOff>
      <xdr:row>6</xdr:row>
      <xdr:rowOff>50854</xdr:rowOff>
    </xdr:from>
    <xdr:to>
      <xdr:col>3</xdr:col>
      <xdr:colOff>438150</xdr:colOff>
      <xdr:row>7</xdr:row>
      <xdr:rowOff>12754</xdr:rowOff>
    </xdr:to>
    <xdr:sp macro="" textlink="">
      <xdr:nvSpPr>
        <xdr:cNvPr id="3" name="Rectangle 2"/>
        <xdr:cNvSpPr/>
      </xdr:nvSpPr>
      <xdr:spPr>
        <a:xfrm>
          <a:off x="3143250" y="1174481"/>
          <a:ext cx="152400" cy="142714"/>
        </a:xfrm>
        <a:prstGeom prst="rect">
          <a:avLst/>
        </a:prstGeom>
        <a:solidFill>
          <a:srgbClr val="6463FF"/>
        </a:solidFill>
        <a:ln>
          <a:solidFill>
            <a:srgbClr val="6463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5</xdr:col>
      <xdr:colOff>409575</xdr:colOff>
      <xdr:row>6</xdr:row>
      <xdr:rowOff>50001</xdr:rowOff>
    </xdr:from>
    <xdr:to>
      <xdr:col>5</xdr:col>
      <xdr:colOff>561975</xdr:colOff>
      <xdr:row>7</xdr:row>
      <xdr:rowOff>11901</xdr:rowOff>
    </xdr:to>
    <xdr:sp macro="" textlink="">
      <xdr:nvSpPr>
        <xdr:cNvPr id="4" name="Rectangle 3"/>
        <xdr:cNvSpPr/>
      </xdr:nvSpPr>
      <xdr:spPr>
        <a:xfrm>
          <a:off x="4326126" y="1173628"/>
          <a:ext cx="152400" cy="142714"/>
        </a:xfrm>
        <a:prstGeom prst="rect">
          <a:avLst/>
        </a:prstGeom>
        <a:solidFill>
          <a:srgbClr val="000080"/>
        </a:solidFill>
        <a:ln>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editAs="oneCell">
    <xdr:from>
      <xdr:col>7</xdr:col>
      <xdr:colOff>180975</xdr:colOff>
      <xdr:row>10</xdr:row>
      <xdr:rowOff>66675</xdr:rowOff>
    </xdr:from>
    <xdr:to>
      <xdr:col>7</xdr:col>
      <xdr:colOff>1695450</xdr:colOff>
      <xdr:row>10</xdr:row>
      <xdr:rowOff>257175</xdr:rowOff>
    </xdr:to>
    <xdr:pic>
      <xdr:nvPicPr>
        <xdr:cNvPr id="5" name="Picture 3"/>
        <xdr:cNvPicPr>
          <a:picLocks noChangeAspect="1" noChangeArrowheads="1"/>
        </xdr:cNvPicPr>
      </xdr:nvPicPr>
      <xdr:blipFill>
        <a:blip xmlns:r="http://schemas.openxmlformats.org/officeDocument/2006/relationships" r:embed="rId2" cstate="print"/>
        <a:srcRect l="6618" t="10891" r="34926" b="69307"/>
        <a:stretch>
          <a:fillRect/>
        </a:stretch>
      </xdr:blipFill>
      <xdr:spPr bwMode="auto">
        <a:xfrm>
          <a:off x="5238750" y="1800225"/>
          <a:ext cx="1514475" cy="190500"/>
        </a:xfrm>
        <a:prstGeom prst="rect">
          <a:avLst/>
        </a:prstGeom>
        <a:noFill/>
      </xdr:spPr>
    </xdr:pic>
    <xdr:clientData/>
  </xdr:twoCellAnchor>
  <xdr:twoCellAnchor>
    <xdr:from>
      <xdr:col>6</xdr:col>
      <xdr:colOff>495300</xdr:colOff>
      <xdr:row>6</xdr:row>
      <xdr:rowOff>41168</xdr:rowOff>
    </xdr:from>
    <xdr:to>
      <xdr:col>7</xdr:col>
      <xdr:colOff>123825</xdr:colOff>
      <xdr:row>7</xdr:row>
      <xdr:rowOff>12593</xdr:rowOff>
    </xdr:to>
    <xdr:sp macro="" textlink="">
      <xdr:nvSpPr>
        <xdr:cNvPr id="6" name="Rectangle 5"/>
        <xdr:cNvSpPr/>
      </xdr:nvSpPr>
      <xdr:spPr>
        <a:xfrm flipH="1">
          <a:off x="5012410" y="1164795"/>
          <a:ext cx="170966" cy="152239"/>
        </a:xfrm>
        <a:prstGeom prst="rect">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7</xdr:col>
      <xdr:colOff>159544</xdr:colOff>
      <xdr:row>15</xdr:row>
      <xdr:rowOff>0</xdr:rowOff>
    </xdr:from>
    <xdr:to>
      <xdr:col>7</xdr:col>
      <xdr:colOff>1721644</xdr:colOff>
      <xdr:row>15</xdr:row>
      <xdr:rowOff>314325</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209550</xdr:colOff>
      <xdr:row>20</xdr:row>
      <xdr:rowOff>0</xdr:rowOff>
    </xdr:from>
    <xdr:to>
      <xdr:col>7</xdr:col>
      <xdr:colOff>1724026</xdr:colOff>
      <xdr:row>20</xdr:row>
      <xdr:rowOff>314325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1238250</xdr:colOff>
      <xdr:row>13</xdr:row>
      <xdr:rowOff>16669</xdr:rowOff>
    </xdr:from>
    <xdr:to>
      <xdr:col>7</xdr:col>
      <xdr:colOff>1695449</xdr:colOff>
      <xdr:row>13</xdr:row>
      <xdr:rowOff>330994</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1407318</xdr:colOff>
      <xdr:row>13</xdr:row>
      <xdr:rowOff>85724</xdr:rowOff>
    </xdr:from>
    <xdr:to>
      <xdr:col>8</xdr:col>
      <xdr:colOff>64293</xdr:colOff>
      <xdr:row>13</xdr:row>
      <xdr:rowOff>238124</xdr:rowOff>
    </xdr:to>
    <xdr:sp macro="" textlink="'Data for charts - Blaenau Gwent'!N8">
      <xdr:nvSpPr>
        <xdr:cNvPr id="13" name="TextBox 12"/>
        <xdr:cNvSpPr txBox="1"/>
      </xdr:nvSpPr>
      <xdr:spPr>
        <a:xfrm>
          <a:off x="6465093" y="2771774"/>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8809C3D4-A575-47DD-97DC-32EF02562578}" type="TxLink">
            <a:rPr lang="en-US" sz="700" b="0" i="0" u="none" strike="noStrike">
              <a:solidFill>
                <a:srgbClr val="6463FF"/>
              </a:solidFill>
              <a:latin typeface="Verdana"/>
              <a:ea typeface="Verdana"/>
              <a:cs typeface="Verdana"/>
            </a:rPr>
            <a:pPr algn="r"/>
            <a:t>365</a:t>
          </a:fld>
          <a:endParaRPr lang="en-GB" sz="500">
            <a:solidFill>
              <a:srgbClr val="6463FF"/>
            </a:solidFill>
            <a:latin typeface="Verdana" pitchFamily="34" charset="0"/>
          </a:endParaRPr>
        </a:p>
      </xdr:txBody>
    </xdr:sp>
    <xdr:clientData/>
  </xdr:twoCellAnchor>
  <xdr:twoCellAnchor>
    <xdr:from>
      <xdr:col>7</xdr:col>
      <xdr:colOff>1000014</xdr:colOff>
      <xdr:row>13</xdr:row>
      <xdr:rowOff>83342</xdr:rowOff>
    </xdr:from>
    <xdr:to>
      <xdr:col>7</xdr:col>
      <xdr:colOff>1533414</xdr:colOff>
      <xdr:row>13</xdr:row>
      <xdr:rowOff>235742</xdr:rowOff>
    </xdr:to>
    <xdr:sp macro="" textlink="'Data for charts - Blaenau Gwent'!L8">
      <xdr:nvSpPr>
        <xdr:cNvPr id="14" name="TextBox 13"/>
        <xdr:cNvSpPr txBox="1"/>
      </xdr:nvSpPr>
      <xdr:spPr>
        <a:xfrm>
          <a:off x="6057789" y="3036092"/>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2CBCEEDD-64D4-4B02-A110-CEBF79AAC945}" type="TxLink">
            <a:rPr lang="en-US" sz="700" b="0" i="0" u="none" strike="noStrike">
              <a:solidFill>
                <a:srgbClr val="6463FF"/>
              </a:solidFill>
              <a:latin typeface="Verdana"/>
              <a:ea typeface="Verdana"/>
              <a:cs typeface="Verdana"/>
            </a:rPr>
            <a:pPr algn="l"/>
            <a:t>325</a:t>
          </a:fld>
          <a:endParaRPr lang="en-GB" sz="500" b="0">
            <a:solidFill>
              <a:srgbClr val="6463FF"/>
            </a:solidFill>
            <a:latin typeface="Verdana" pitchFamily="34" charset="0"/>
          </a:endParaRPr>
        </a:p>
      </xdr:txBody>
    </xdr:sp>
    <xdr:clientData/>
  </xdr:twoCellAnchor>
  <xdr:twoCellAnchor>
    <xdr:from>
      <xdr:col>6</xdr:col>
      <xdr:colOff>495305</xdr:colOff>
      <xdr:row>15</xdr:row>
      <xdr:rowOff>49998</xdr:rowOff>
    </xdr:from>
    <xdr:to>
      <xdr:col>7</xdr:col>
      <xdr:colOff>485780</xdr:colOff>
      <xdr:row>15</xdr:row>
      <xdr:rowOff>202398</xdr:rowOff>
    </xdr:to>
    <xdr:sp macro="" textlink="'Data for charts - Blaenau Gwent'!D12">
      <xdr:nvSpPr>
        <xdr:cNvPr id="15" name="TextBox 14"/>
        <xdr:cNvSpPr txBox="1"/>
      </xdr:nvSpPr>
      <xdr:spPr>
        <a:xfrm>
          <a:off x="5048255" y="342184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6F770A07-7F3D-4D9B-ADA9-CE92EB204A28}" type="TxLink">
            <a:rPr lang="en-US" sz="700" b="0" i="0" u="none" strike="noStrike">
              <a:solidFill>
                <a:srgbClr val="6463FF"/>
              </a:solidFill>
              <a:latin typeface="Verdana"/>
              <a:ea typeface="Verdana"/>
              <a:cs typeface="Verdana"/>
            </a:rPr>
            <a:pPr algn="l"/>
            <a:t>55.8</a:t>
          </a:fld>
          <a:endParaRPr lang="en-GB" sz="500">
            <a:solidFill>
              <a:srgbClr val="6463FF"/>
            </a:solidFill>
            <a:latin typeface="Verdana" pitchFamily="34" charset="0"/>
          </a:endParaRPr>
        </a:p>
      </xdr:txBody>
    </xdr:sp>
    <xdr:clientData/>
  </xdr:twoCellAnchor>
  <xdr:twoCellAnchor>
    <xdr:from>
      <xdr:col>7</xdr:col>
      <xdr:colOff>1409705</xdr:colOff>
      <xdr:row>15</xdr:row>
      <xdr:rowOff>126197</xdr:rowOff>
    </xdr:from>
    <xdr:to>
      <xdr:col>8</xdr:col>
      <xdr:colOff>66680</xdr:colOff>
      <xdr:row>15</xdr:row>
      <xdr:rowOff>278597</xdr:rowOff>
    </xdr:to>
    <xdr:sp macro="" textlink="'Data for charts - Blaenau Gwent'!M12">
      <xdr:nvSpPr>
        <xdr:cNvPr id="16" name="TextBox 15"/>
        <xdr:cNvSpPr txBox="1"/>
      </xdr:nvSpPr>
      <xdr:spPr>
        <a:xfrm>
          <a:off x="6505580" y="349804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35F49F26-35A5-479E-8B8F-C6D724CD998C}" type="TxLink">
            <a:rPr lang="en-US" sz="700" b="0" i="0" u="none" strike="noStrike">
              <a:solidFill>
                <a:srgbClr val="6463FF"/>
              </a:solidFill>
              <a:latin typeface="Verdana"/>
              <a:ea typeface="Verdana"/>
              <a:cs typeface="Verdana"/>
            </a:rPr>
            <a:pPr algn="r"/>
            <a:t>25.5</a:t>
          </a:fld>
          <a:endParaRPr lang="en-GB" sz="500">
            <a:solidFill>
              <a:srgbClr val="6463FF"/>
            </a:solidFill>
            <a:latin typeface="Verdana" pitchFamily="34" charset="0"/>
          </a:endParaRPr>
        </a:p>
      </xdr:txBody>
    </xdr:sp>
    <xdr:clientData/>
  </xdr:twoCellAnchor>
  <xdr:twoCellAnchor>
    <xdr:from>
      <xdr:col>7</xdr:col>
      <xdr:colOff>152400</xdr:colOff>
      <xdr:row>16</xdr:row>
      <xdr:rowOff>66674</xdr:rowOff>
    </xdr:from>
    <xdr:to>
      <xdr:col>7</xdr:col>
      <xdr:colOff>1743075</xdr:colOff>
      <xdr:row>16</xdr:row>
      <xdr:rowOff>276225</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485775</xdr:colOff>
      <xdr:row>16</xdr:row>
      <xdr:rowOff>34923</xdr:rowOff>
    </xdr:from>
    <xdr:to>
      <xdr:col>7</xdr:col>
      <xdr:colOff>419100</xdr:colOff>
      <xdr:row>16</xdr:row>
      <xdr:rowOff>219075</xdr:rowOff>
    </xdr:to>
    <xdr:sp macro="" textlink="'Data for charts - Blaenau Gwent'!D14">
      <xdr:nvSpPr>
        <xdr:cNvPr id="20" name="TextBox 19"/>
        <xdr:cNvSpPr txBox="1"/>
      </xdr:nvSpPr>
      <xdr:spPr>
        <a:xfrm>
          <a:off x="5038725" y="3749673"/>
          <a:ext cx="476250" cy="184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161EE781-680F-46D8-8EF9-3C9D16F4FE3A}" type="TxLink">
            <a:rPr lang="en-US" sz="700" b="0" i="0" u="none" strike="noStrike">
              <a:solidFill>
                <a:srgbClr val="6463FF"/>
              </a:solidFill>
              <a:latin typeface="Verdana"/>
              <a:ea typeface="Verdana"/>
              <a:cs typeface="Verdana"/>
            </a:rPr>
            <a:pPr algn="l"/>
            <a:t>41.0</a:t>
          </a:fld>
          <a:endParaRPr lang="en-GB" sz="100">
            <a:solidFill>
              <a:srgbClr val="6463FF"/>
            </a:solidFill>
            <a:latin typeface="Verdana" pitchFamily="34" charset="0"/>
          </a:endParaRPr>
        </a:p>
      </xdr:txBody>
    </xdr:sp>
    <xdr:clientData/>
  </xdr:twoCellAnchor>
  <xdr:twoCellAnchor>
    <xdr:from>
      <xdr:col>7</xdr:col>
      <xdr:colOff>1438275</xdr:colOff>
      <xdr:row>16</xdr:row>
      <xdr:rowOff>59264</xdr:rowOff>
    </xdr:from>
    <xdr:to>
      <xdr:col>8</xdr:col>
      <xdr:colOff>57150</xdr:colOff>
      <xdr:row>16</xdr:row>
      <xdr:rowOff>257175</xdr:rowOff>
    </xdr:to>
    <xdr:sp macro="" textlink="'Data for charts - Blaenau Gwent'!M14">
      <xdr:nvSpPr>
        <xdr:cNvPr id="21" name="TextBox 20"/>
        <xdr:cNvSpPr txBox="1"/>
      </xdr:nvSpPr>
      <xdr:spPr>
        <a:xfrm>
          <a:off x="6534150" y="3774014"/>
          <a:ext cx="495300" cy="19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2E8AE1D1-F9DA-47DB-BD21-95E9B6F874F0}" type="TxLink">
            <a:rPr lang="en-US" sz="700" b="0" i="0" u="none" strike="noStrike">
              <a:solidFill>
                <a:srgbClr val="6463FF"/>
              </a:solidFill>
              <a:latin typeface="Verdana"/>
              <a:ea typeface="Verdana"/>
              <a:cs typeface="Verdana"/>
            </a:rPr>
            <a:pPr algn="r"/>
            <a:t>29.0</a:t>
          </a:fld>
          <a:endParaRPr lang="en-GB" sz="300">
            <a:solidFill>
              <a:srgbClr val="6463FF"/>
            </a:solidFill>
            <a:latin typeface="Verdana" pitchFamily="34" charset="0"/>
          </a:endParaRPr>
        </a:p>
      </xdr:txBody>
    </xdr:sp>
    <xdr:clientData/>
  </xdr:twoCellAnchor>
  <xdr:twoCellAnchor>
    <xdr:from>
      <xdr:col>7</xdr:col>
      <xdr:colOff>180975</xdr:colOff>
      <xdr:row>19</xdr:row>
      <xdr:rowOff>66675</xdr:rowOff>
    </xdr:from>
    <xdr:to>
      <xdr:col>7</xdr:col>
      <xdr:colOff>1771650</xdr:colOff>
      <xdr:row>19</xdr:row>
      <xdr:rowOff>276226</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495299</xdr:colOff>
      <xdr:row>19</xdr:row>
      <xdr:rowOff>85726</xdr:rowOff>
    </xdr:from>
    <xdr:to>
      <xdr:col>7</xdr:col>
      <xdr:colOff>438150</xdr:colOff>
      <xdr:row>20</xdr:row>
      <xdr:rowOff>0</xdr:rowOff>
    </xdr:to>
    <xdr:sp macro="" textlink="'Data for charts - Blaenau Gwent'!D20">
      <xdr:nvSpPr>
        <xdr:cNvPr id="24" name="TextBox 23"/>
        <xdr:cNvSpPr txBox="1"/>
      </xdr:nvSpPr>
      <xdr:spPr>
        <a:xfrm>
          <a:off x="5010149" y="4819651"/>
          <a:ext cx="485776" cy="25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AE1CE06D-2317-4AC5-8540-BA6F45FEAC98}" type="TxLink">
            <a:rPr lang="en-US" sz="700" b="0" i="0" u="none" strike="noStrike">
              <a:solidFill>
                <a:srgbClr val="6463FF"/>
              </a:solidFill>
              <a:latin typeface="Verdana"/>
              <a:ea typeface="Verdana"/>
              <a:cs typeface="Verdana"/>
            </a:rPr>
            <a:pPr algn="l"/>
            <a:t>177</a:t>
          </a:fld>
          <a:endParaRPr lang="en-GB" sz="100">
            <a:solidFill>
              <a:srgbClr val="6463FF"/>
            </a:solidFill>
            <a:latin typeface="Verdana" pitchFamily="34" charset="0"/>
          </a:endParaRPr>
        </a:p>
      </xdr:txBody>
    </xdr:sp>
    <xdr:clientData/>
  </xdr:twoCellAnchor>
  <xdr:twoCellAnchor>
    <xdr:from>
      <xdr:col>7</xdr:col>
      <xdr:colOff>1457324</xdr:colOff>
      <xdr:row>19</xdr:row>
      <xdr:rowOff>85725</xdr:rowOff>
    </xdr:from>
    <xdr:to>
      <xdr:col>8</xdr:col>
      <xdr:colOff>76200</xdr:colOff>
      <xdr:row>19</xdr:row>
      <xdr:rowOff>314324</xdr:rowOff>
    </xdr:to>
    <xdr:sp macro="" textlink="'Data for charts - Blaenau Gwent'!M20">
      <xdr:nvSpPr>
        <xdr:cNvPr id="25" name="TextBox 24"/>
        <xdr:cNvSpPr txBox="1"/>
      </xdr:nvSpPr>
      <xdr:spPr>
        <a:xfrm>
          <a:off x="6515099" y="4819650"/>
          <a:ext cx="495301"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98B2D3BA-1A62-40F4-96C2-528E3FE1EB07}" type="TxLink">
            <a:rPr lang="en-US" sz="700" b="0" i="0" u="none" strike="noStrike">
              <a:solidFill>
                <a:srgbClr val="6463FF"/>
              </a:solidFill>
              <a:latin typeface="Verdana"/>
              <a:ea typeface="Verdana"/>
              <a:cs typeface="Verdana"/>
            </a:rPr>
            <a:pPr algn="r"/>
            <a:t>170</a:t>
          </a:fld>
          <a:endParaRPr lang="en-GB" sz="100">
            <a:solidFill>
              <a:srgbClr val="6463FF"/>
            </a:solidFill>
            <a:latin typeface="Verdana" pitchFamily="34" charset="0"/>
          </a:endParaRPr>
        </a:p>
      </xdr:txBody>
    </xdr:sp>
    <xdr:clientData/>
  </xdr:twoCellAnchor>
  <xdr:twoCellAnchor>
    <xdr:from>
      <xdr:col>7</xdr:col>
      <xdr:colOff>159544</xdr:colOff>
      <xdr:row>12</xdr:row>
      <xdr:rowOff>0</xdr:rowOff>
    </xdr:from>
    <xdr:to>
      <xdr:col>7</xdr:col>
      <xdr:colOff>1704975</xdr:colOff>
      <xdr:row>12</xdr:row>
      <xdr:rowOff>314325</xdr:rowOff>
    </xdr:to>
    <xdr:graphicFrame macro="">
      <xdr:nvGraphicFramePr>
        <xdr:cNvPr id="28" name="Chart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504830</xdr:colOff>
      <xdr:row>12</xdr:row>
      <xdr:rowOff>97623</xdr:rowOff>
    </xdr:from>
    <xdr:to>
      <xdr:col>7</xdr:col>
      <xdr:colOff>495305</xdr:colOff>
      <xdr:row>12</xdr:row>
      <xdr:rowOff>250023</xdr:rowOff>
    </xdr:to>
    <xdr:sp macro="" textlink="'Data for charts - Blaenau Gwent'!D6">
      <xdr:nvSpPr>
        <xdr:cNvPr id="29" name="TextBox 28"/>
        <xdr:cNvSpPr txBox="1"/>
      </xdr:nvSpPr>
      <xdr:spPr>
        <a:xfrm>
          <a:off x="5057780" y="244077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F546196E-04D3-46E5-9BC0-4BC17800C15D}" type="TxLink">
            <a:rPr lang="en-US" sz="700" b="0" i="0" u="none" strike="noStrike">
              <a:solidFill>
                <a:srgbClr val="6463FF"/>
              </a:solidFill>
              <a:latin typeface="Verdana"/>
              <a:ea typeface="Verdana"/>
              <a:cs typeface="Verdana"/>
            </a:rPr>
            <a:pPr algn="l"/>
            <a:t>10.2</a:t>
          </a:fld>
          <a:endParaRPr lang="en-GB" sz="700">
            <a:solidFill>
              <a:srgbClr val="6463FF"/>
            </a:solidFill>
            <a:latin typeface="Verdana" pitchFamily="34" charset="0"/>
          </a:endParaRPr>
        </a:p>
      </xdr:txBody>
    </xdr:sp>
    <xdr:clientData/>
  </xdr:twoCellAnchor>
  <xdr:twoCellAnchor>
    <xdr:from>
      <xdr:col>7</xdr:col>
      <xdr:colOff>1514475</xdr:colOff>
      <xdr:row>12</xdr:row>
      <xdr:rowOff>78572</xdr:rowOff>
    </xdr:from>
    <xdr:to>
      <xdr:col>8</xdr:col>
      <xdr:colOff>95250</xdr:colOff>
      <xdr:row>12</xdr:row>
      <xdr:rowOff>314325</xdr:rowOff>
    </xdr:to>
    <xdr:sp macro="" textlink="'Data for charts - Blaenau Gwent'!#REF!">
      <xdr:nvSpPr>
        <xdr:cNvPr id="30" name="TextBox 29"/>
        <xdr:cNvSpPr txBox="1"/>
      </xdr:nvSpPr>
      <xdr:spPr>
        <a:xfrm>
          <a:off x="6572250" y="24217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9E5CE1AD-C3CC-4DB9-B259-A5FB1889366F}" type="TxLink">
            <a:rPr lang="en-US" sz="700" b="0" i="0" u="none" strike="noStrike">
              <a:solidFill>
                <a:srgbClr val="6463FF"/>
              </a:solidFill>
              <a:latin typeface="Verdana"/>
              <a:ea typeface="Verdana"/>
              <a:cs typeface="Verdana"/>
            </a:rPr>
            <a:pPr algn="r"/>
            <a:t> </a:t>
          </a:fld>
          <a:endParaRPr lang="en-GB" sz="300">
            <a:solidFill>
              <a:srgbClr val="6463FF"/>
            </a:solidFill>
            <a:latin typeface="Verdana" pitchFamily="34" charset="0"/>
          </a:endParaRPr>
        </a:p>
      </xdr:txBody>
    </xdr:sp>
    <xdr:clientData/>
  </xdr:twoCellAnchor>
  <xdr:twoCellAnchor>
    <xdr:from>
      <xdr:col>6</xdr:col>
      <xdr:colOff>533405</xdr:colOff>
      <xdr:row>23</xdr:row>
      <xdr:rowOff>88098</xdr:rowOff>
    </xdr:from>
    <xdr:to>
      <xdr:col>7</xdr:col>
      <xdr:colOff>523880</xdr:colOff>
      <xdr:row>23</xdr:row>
      <xdr:rowOff>240498</xdr:rowOff>
    </xdr:to>
    <xdr:sp macro="" textlink="'Data for charts - Blaenau Gwent'!F28">
      <xdr:nvSpPr>
        <xdr:cNvPr id="32" name="TextBox 31"/>
        <xdr:cNvSpPr txBox="1"/>
      </xdr:nvSpPr>
      <xdr:spPr>
        <a:xfrm>
          <a:off x="5048255" y="619362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1EA24E6D-2362-46EB-9E7F-D03D5C0F91EA}" type="TxLink">
            <a:rPr lang="en-US" sz="700" b="0" i="0" u="none" strike="noStrike">
              <a:solidFill>
                <a:srgbClr val="6463FF"/>
              </a:solidFill>
              <a:latin typeface="Verdana"/>
              <a:ea typeface="Verdana"/>
              <a:cs typeface="Verdana"/>
            </a:rPr>
            <a:pPr algn="l"/>
            <a:t>5.6</a:t>
          </a:fld>
          <a:endParaRPr lang="en-GB" sz="700">
            <a:solidFill>
              <a:srgbClr val="6463FF"/>
            </a:solidFill>
            <a:latin typeface="Verdana" pitchFamily="34" charset="0"/>
          </a:endParaRPr>
        </a:p>
      </xdr:txBody>
    </xdr:sp>
    <xdr:clientData/>
  </xdr:twoCellAnchor>
  <xdr:twoCellAnchor>
    <xdr:from>
      <xdr:col>7</xdr:col>
      <xdr:colOff>1485900</xdr:colOff>
      <xdr:row>23</xdr:row>
      <xdr:rowOff>11897</xdr:rowOff>
    </xdr:from>
    <xdr:to>
      <xdr:col>8</xdr:col>
      <xdr:colOff>66675</xdr:colOff>
      <xdr:row>23</xdr:row>
      <xdr:rowOff>247650</xdr:rowOff>
    </xdr:to>
    <xdr:sp macro="" textlink="'Data for charts - Blaenau Gwent'!N28">
      <xdr:nvSpPr>
        <xdr:cNvPr id="33" name="TextBox 32"/>
        <xdr:cNvSpPr txBox="1"/>
      </xdr:nvSpPr>
      <xdr:spPr>
        <a:xfrm>
          <a:off x="6581775" y="61174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FF4E6B4F-EC79-4B6A-B810-3033301FE7C3}" type="TxLink">
            <a:rPr lang="en-US" sz="700" b="0" i="0" u="none" strike="noStrike">
              <a:solidFill>
                <a:srgbClr val="6463FF"/>
              </a:solidFill>
              <a:latin typeface="Verdana"/>
              <a:ea typeface="Verdana"/>
              <a:cs typeface="Verdana"/>
            </a:rPr>
            <a:pPr algn="r"/>
            <a:t>12.5</a:t>
          </a:fld>
          <a:endParaRPr lang="en-GB" sz="700">
            <a:solidFill>
              <a:srgbClr val="6463FF"/>
            </a:solidFill>
            <a:latin typeface="Verdana" pitchFamily="34" charset="0"/>
          </a:endParaRPr>
        </a:p>
      </xdr:txBody>
    </xdr:sp>
    <xdr:clientData/>
  </xdr:twoCellAnchor>
  <xdr:twoCellAnchor>
    <xdr:from>
      <xdr:col>7</xdr:col>
      <xdr:colOff>169069</xdr:colOff>
      <xdr:row>23</xdr:row>
      <xdr:rowOff>57150</xdr:rowOff>
    </xdr:from>
    <xdr:to>
      <xdr:col>7</xdr:col>
      <xdr:colOff>1731169</xdr:colOff>
      <xdr:row>24</xdr:row>
      <xdr:rowOff>28575</xdr:rowOff>
    </xdr:to>
    <xdr:graphicFrame macro="">
      <xdr:nvGraphicFramePr>
        <xdr:cNvPr id="43" name="Chart 4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9525</xdr:colOff>
      <xdr:row>0</xdr:row>
      <xdr:rowOff>9525</xdr:rowOff>
    </xdr:from>
    <xdr:to>
      <xdr:col>1</xdr:col>
      <xdr:colOff>1000125</xdr:colOff>
      <xdr:row>1</xdr:row>
      <xdr:rowOff>76200</xdr:rowOff>
    </xdr:to>
    <xdr:pic>
      <xdr:nvPicPr>
        <xdr:cNvPr id="34" name="Picture 33" descr="Back_to_contents.jpg">
          <a:hlinkClick xmlns:r="http://schemas.openxmlformats.org/officeDocument/2006/relationships" r:id="rId10" tooltip="Back to contents"/>
        </xdr:cNvPr>
        <xdr:cNvPicPr>
          <a:picLocks noChangeAspect="1"/>
        </xdr:cNvPicPr>
      </xdr:nvPicPr>
      <xdr:blipFill>
        <a:blip xmlns:r="http://schemas.openxmlformats.org/officeDocument/2006/relationships" r:embed="rId11" cstate="print"/>
        <a:stretch>
          <a:fillRect/>
        </a:stretch>
      </xdr:blipFill>
      <xdr:spPr>
        <a:xfrm>
          <a:off x="9525" y="9525"/>
          <a:ext cx="1190625" cy="257175"/>
        </a:xfrm>
        <a:prstGeom prst="rect">
          <a:avLst/>
        </a:prstGeom>
      </xdr:spPr>
    </xdr:pic>
    <xdr:clientData/>
  </xdr:twoCellAnchor>
  <xdr:twoCellAnchor>
    <xdr:from>
      <xdr:col>7</xdr:col>
      <xdr:colOff>247650</xdr:colOff>
      <xdr:row>21</xdr:row>
      <xdr:rowOff>57150</xdr:rowOff>
    </xdr:from>
    <xdr:to>
      <xdr:col>7</xdr:col>
      <xdr:colOff>1733550</xdr:colOff>
      <xdr:row>22</xdr:row>
      <xdr:rowOff>28575</xdr:rowOff>
    </xdr:to>
    <xdr:graphicFrame macro="">
      <xdr:nvGraphicFramePr>
        <xdr:cNvPr id="35" name="Chart 3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1562105</xdr:colOff>
      <xdr:row>12</xdr:row>
      <xdr:rowOff>78573</xdr:rowOff>
    </xdr:from>
    <xdr:to>
      <xdr:col>8</xdr:col>
      <xdr:colOff>219080</xdr:colOff>
      <xdr:row>12</xdr:row>
      <xdr:rowOff>230973</xdr:rowOff>
    </xdr:to>
    <xdr:sp macro="" textlink="'Data for charts - Blaenau Gwent'!N6">
      <xdr:nvSpPr>
        <xdr:cNvPr id="36" name="TextBox 35"/>
        <xdr:cNvSpPr txBox="1"/>
      </xdr:nvSpPr>
      <xdr:spPr>
        <a:xfrm>
          <a:off x="6619880" y="242172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50FD82A8-D5E9-4606-A188-91CBD61E1311}" type="TxLink">
            <a:rPr lang="en-US" sz="700" b="0" i="0" u="none" strike="noStrike">
              <a:solidFill>
                <a:srgbClr val="6463FF"/>
              </a:solidFill>
              <a:latin typeface="Verdana"/>
              <a:ea typeface="Verdana"/>
              <a:cs typeface="Verdana"/>
            </a:rPr>
            <a:pPr algn="l"/>
            <a:t>14.5</a:t>
          </a:fld>
          <a:endParaRPr lang="en-GB" sz="700">
            <a:solidFill>
              <a:srgbClr val="6463FF"/>
            </a:solidFill>
            <a:latin typeface="Verdana" pitchFamily="34" charset="0"/>
          </a:endParaRPr>
        </a:p>
      </xdr:txBody>
    </xdr:sp>
    <xdr:clientData/>
  </xdr:twoCellAnchor>
  <xdr:twoCellAnchor>
    <xdr:from>
      <xdr:col>7</xdr:col>
      <xdr:colOff>114300</xdr:colOff>
      <xdr:row>10</xdr:row>
      <xdr:rowOff>247650</xdr:rowOff>
    </xdr:from>
    <xdr:to>
      <xdr:col>9</xdr:col>
      <xdr:colOff>314325</xdr:colOff>
      <xdr:row>12</xdr:row>
      <xdr:rowOff>28576</xdr:rowOff>
    </xdr:to>
    <xdr:grpSp>
      <xdr:nvGrpSpPr>
        <xdr:cNvPr id="41" name="Group 40"/>
        <xdr:cNvGrpSpPr/>
      </xdr:nvGrpSpPr>
      <xdr:grpSpPr>
        <a:xfrm>
          <a:off x="5210175" y="1981200"/>
          <a:ext cx="2447925" cy="390526"/>
          <a:chOff x="5172075" y="1981200"/>
          <a:chExt cx="2447925" cy="390526"/>
        </a:xfrm>
      </xdr:grpSpPr>
      <xdr:graphicFrame macro="">
        <xdr:nvGraphicFramePr>
          <xdr:cNvPr id="10" name="Chart 9"/>
          <xdr:cNvGraphicFramePr/>
        </xdr:nvGraphicFramePr>
        <xdr:xfrm>
          <a:off x="5241129" y="2085976"/>
          <a:ext cx="1419225" cy="276226"/>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11" name="Chart 10"/>
          <xdr:cNvGraphicFramePr/>
        </xdr:nvGraphicFramePr>
        <xdr:xfrm>
          <a:off x="6029325" y="2085976"/>
          <a:ext cx="1590675" cy="285750"/>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37" name="TextBox 36"/>
          <xdr:cNvSpPr txBox="1"/>
        </xdr:nvSpPr>
        <xdr:spPr>
          <a:xfrm>
            <a:off x="5172075" y="1981200"/>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2009 </a:t>
            </a:r>
          </a:p>
        </xdr:txBody>
      </xdr:sp>
      <xdr:sp macro="" textlink="">
        <xdr:nvSpPr>
          <xdr:cNvPr id="38" name="TextBox 37"/>
          <xdr:cNvSpPr txBox="1"/>
        </xdr:nvSpPr>
        <xdr:spPr>
          <a:xfrm>
            <a:off x="5972175" y="1981200"/>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2010 </a:t>
            </a:r>
          </a:p>
        </xdr:txBody>
      </xdr:sp>
    </xdr:grpSp>
    <xdr:clientData/>
  </xdr:twoCellAnchor>
  <xdr:twoCellAnchor>
    <xdr:from>
      <xdr:col>7</xdr:col>
      <xdr:colOff>133350</xdr:colOff>
      <xdr:row>17</xdr:row>
      <xdr:rowOff>295275</xdr:rowOff>
    </xdr:from>
    <xdr:to>
      <xdr:col>9</xdr:col>
      <xdr:colOff>314325</xdr:colOff>
      <xdr:row>19</xdr:row>
      <xdr:rowOff>9525</xdr:rowOff>
    </xdr:to>
    <xdr:grpSp>
      <xdr:nvGrpSpPr>
        <xdr:cNvPr id="42" name="Group 41"/>
        <xdr:cNvGrpSpPr/>
      </xdr:nvGrpSpPr>
      <xdr:grpSpPr>
        <a:xfrm>
          <a:off x="5229225" y="4352925"/>
          <a:ext cx="2428875" cy="390525"/>
          <a:chOff x="5191125" y="4352925"/>
          <a:chExt cx="2428875" cy="390525"/>
        </a:xfrm>
      </xdr:grpSpPr>
      <xdr:graphicFrame macro="">
        <xdr:nvGraphicFramePr>
          <xdr:cNvPr id="17" name="Chart 16"/>
          <xdr:cNvGraphicFramePr/>
        </xdr:nvGraphicFramePr>
        <xdr:xfrm>
          <a:off x="5260180" y="4467225"/>
          <a:ext cx="1245396" cy="257175"/>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18" name="Chart 17"/>
          <xdr:cNvGraphicFramePr/>
        </xdr:nvGraphicFramePr>
        <xdr:xfrm>
          <a:off x="6029325" y="4476750"/>
          <a:ext cx="1590675" cy="266700"/>
        </xdr:xfrm>
        <a:graphic>
          <a:graphicData uri="http://schemas.openxmlformats.org/drawingml/2006/chart">
            <c:chart xmlns:c="http://schemas.openxmlformats.org/drawingml/2006/chart" xmlns:r="http://schemas.openxmlformats.org/officeDocument/2006/relationships" r:id="rId16"/>
          </a:graphicData>
        </a:graphic>
      </xdr:graphicFrame>
      <xdr:sp macro="" textlink="">
        <xdr:nvSpPr>
          <xdr:cNvPr id="39" name="TextBox 38"/>
          <xdr:cNvSpPr txBox="1"/>
        </xdr:nvSpPr>
        <xdr:spPr>
          <a:xfrm>
            <a:off x="5191125" y="4352925"/>
            <a:ext cx="571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2007/8</a:t>
            </a:r>
          </a:p>
        </xdr:txBody>
      </xdr:sp>
      <xdr:sp macro="" textlink="">
        <xdr:nvSpPr>
          <xdr:cNvPr id="40" name="TextBox 39"/>
          <xdr:cNvSpPr txBox="1"/>
        </xdr:nvSpPr>
        <xdr:spPr>
          <a:xfrm>
            <a:off x="5962649" y="4362451"/>
            <a:ext cx="590551"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2011/12</a:t>
            </a:r>
          </a:p>
        </xdr:txBody>
      </xdr:sp>
    </xdr:grpSp>
    <xdr:clientData/>
  </xdr:twoCellAnchor>
  <xdr:twoCellAnchor editAs="oneCell">
    <xdr:from>
      <xdr:col>7</xdr:col>
      <xdr:colOff>695325</xdr:colOff>
      <xdr:row>0</xdr:row>
      <xdr:rowOff>0</xdr:rowOff>
    </xdr:from>
    <xdr:to>
      <xdr:col>8</xdr:col>
      <xdr:colOff>9525</xdr:colOff>
      <xdr:row>1</xdr:row>
      <xdr:rowOff>66674</xdr:rowOff>
    </xdr:to>
    <xdr:pic>
      <xdr:nvPicPr>
        <xdr:cNvPr id="44" name="Picture 43" descr="Forward_Torfaen.jpg">
          <a:hlinkClick xmlns:r="http://schemas.openxmlformats.org/officeDocument/2006/relationships" r:id="rId17" tooltip="Torfaen"/>
        </xdr:cNvPr>
        <xdr:cNvPicPr>
          <a:picLocks noChangeAspect="1"/>
        </xdr:cNvPicPr>
      </xdr:nvPicPr>
      <xdr:blipFill>
        <a:blip xmlns:r="http://schemas.openxmlformats.org/officeDocument/2006/relationships" r:embed="rId18" cstate="print"/>
        <a:stretch>
          <a:fillRect/>
        </a:stretch>
      </xdr:blipFill>
      <xdr:spPr>
        <a:xfrm>
          <a:off x="5791200" y="0"/>
          <a:ext cx="1190625" cy="257174"/>
        </a:xfrm>
        <a:prstGeom prst="rect">
          <a:avLst/>
        </a:prstGeom>
      </xdr:spPr>
    </xdr:pic>
    <xdr:clientData/>
  </xdr:twoCellAnchor>
  <xdr:twoCellAnchor editAs="oneCell">
    <xdr:from>
      <xdr:col>7</xdr:col>
      <xdr:colOff>695325</xdr:colOff>
      <xdr:row>26</xdr:row>
      <xdr:rowOff>76200</xdr:rowOff>
    </xdr:from>
    <xdr:to>
      <xdr:col>8</xdr:col>
      <xdr:colOff>9525</xdr:colOff>
      <xdr:row>28</xdr:row>
      <xdr:rowOff>47625</xdr:rowOff>
    </xdr:to>
    <xdr:pic>
      <xdr:nvPicPr>
        <xdr:cNvPr id="45" name="Picture 44" descr="Forward_Indicator_Guide.jpg">
          <a:hlinkClick xmlns:r="http://schemas.openxmlformats.org/officeDocument/2006/relationships" r:id="rId19" tooltip="Indicator Guide"/>
        </xdr:cNvPr>
        <xdr:cNvPicPr>
          <a:picLocks noChangeAspect="1"/>
        </xdr:cNvPicPr>
      </xdr:nvPicPr>
      <xdr:blipFill>
        <a:blip xmlns:r="http://schemas.openxmlformats.org/officeDocument/2006/relationships" r:embed="rId20" cstate="print"/>
        <a:stretch>
          <a:fillRect/>
        </a:stretch>
      </xdr:blipFill>
      <xdr:spPr>
        <a:xfrm>
          <a:off x="5791200" y="6791325"/>
          <a:ext cx="1190625" cy="257175"/>
        </a:xfrm>
        <a:prstGeom prst="rect">
          <a:avLst/>
        </a:prstGeom>
      </xdr:spPr>
    </xdr:pic>
    <xdr:clientData/>
  </xdr:twoCellAnchor>
  <xdr:twoCellAnchor editAs="oneCell">
    <xdr:from>
      <xdr:col>7</xdr:col>
      <xdr:colOff>695325</xdr:colOff>
      <xdr:row>24</xdr:row>
      <xdr:rowOff>28575</xdr:rowOff>
    </xdr:from>
    <xdr:to>
      <xdr:col>8</xdr:col>
      <xdr:colOff>9525</xdr:colOff>
      <xdr:row>26</xdr:row>
      <xdr:rowOff>19050</xdr:rowOff>
    </xdr:to>
    <xdr:pic>
      <xdr:nvPicPr>
        <xdr:cNvPr id="46" name="Picture 45" descr="Forward_Interpretation.jpg">
          <a:hlinkClick xmlns:r="http://schemas.openxmlformats.org/officeDocument/2006/relationships" r:id="rId21" tooltip="Interpretation Guide"/>
        </xdr:cNvPr>
        <xdr:cNvPicPr>
          <a:picLocks noChangeAspect="1"/>
        </xdr:cNvPicPr>
      </xdr:nvPicPr>
      <xdr:blipFill>
        <a:blip xmlns:r="http://schemas.openxmlformats.org/officeDocument/2006/relationships" r:embed="rId22" cstate="print"/>
        <a:stretch>
          <a:fillRect/>
        </a:stretch>
      </xdr:blipFill>
      <xdr:spPr>
        <a:xfrm>
          <a:off x="5791200" y="6477000"/>
          <a:ext cx="1190625" cy="257175"/>
        </a:xfrm>
        <a:prstGeom prst="rect">
          <a:avLst/>
        </a:prstGeom>
      </xdr:spPr>
    </xdr:pic>
    <xdr:clientData/>
  </xdr:twoCellAnchor>
  <xdr:twoCellAnchor>
    <xdr:from>
      <xdr:col>0</xdr:col>
      <xdr:colOff>200024</xdr:colOff>
      <xdr:row>29</xdr:row>
      <xdr:rowOff>1</xdr:rowOff>
    </xdr:from>
    <xdr:to>
      <xdr:col>8</xdr:col>
      <xdr:colOff>104775</xdr:colOff>
      <xdr:row>39</xdr:row>
      <xdr:rowOff>9525</xdr:rowOff>
    </xdr:to>
    <xdr:sp macro="" textlink="">
      <xdr:nvSpPr>
        <xdr:cNvPr id="51" name="TextBox 50"/>
        <xdr:cNvSpPr txBox="1"/>
      </xdr:nvSpPr>
      <xdr:spPr>
        <a:xfrm>
          <a:off x="200024" y="7267576"/>
          <a:ext cx="6877051" cy="172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solidFill>
                <a:schemeClr val="tx1"/>
              </a:solidFill>
              <a:latin typeface="Verdana" pitchFamily="34" charset="0"/>
            </a:rPr>
            <a:t>Indicator and time period (counts and rates are presented for last year of trend unless stated otherwise):  1. </a:t>
          </a:r>
          <a:r>
            <a:rPr lang="en-GB" sz="750">
              <a:solidFill>
                <a:schemeClr val="tx1"/>
              </a:solidFill>
              <a:latin typeface="Verdana" pitchFamily="34" charset="0"/>
            </a:rPr>
            <a:t>% children living in families in receipt of CTC whose reported income is less than 60 per cent of the median income or in receipt of IS or JSA, 2009-2010;  </a:t>
          </a:r>
          <a:r>
            <a:rPr lang="en-GB" sz="750" b="1">
              <a:solidFill>
                <a:schemeClr val="tx1"/>
              </a:solidFill>
              <a:latin typeface="Verdana" pitchFamily="34" charset="0"/>
            </a:rPr>
            <a:t>2.</a:t>
          </a:r>
          <a:r>
            <a:rPr lang="en-GB" sz="750">
              <a:solidFill>
                <a:schemeClr val="tx1"/>
              </a:solidFill>
              <a:latin typeface="Verdana" pitchFamily="34" charset="0"/>
            </a:rPr>
            <a:t> Rate per 10,000 households (including dependent children or a pregnant woman) accepted as homeless (2002-2012);  </a:t>
          </a:r>
          <a:r>
            <a:rPr lang="en-GB" sz="750" b="1">
              <a:solidFill>
                <a:schemeClr val="tx1"/>
              </a:solidFill>
              <a:latin typeface="Verdana" pitchFamily="34" charset="0"/>
            </a:rPr>
            <a:t>3.</a:t>
          </a:r>
          <a:r>
            <a:rPr lang="en-GB" sz="750">
              <a:solidFill>
                <a:schemeClr val="tx1"/>
              </a:solidFill>
              <a:latin typeface="Verdana" pitchFamily="34" charset="0"/>
            </a:rPr>
            <a:t> Rate per 10,000 of children aged 0-17 looked after by local authorities and who had a case open for at least 3 months at the census date, 2009/10-2011/12;  </a:t>
          </a:r>
          <a:r>
            <a:rPr lang="en-GB" sz="750" b="1">
              <a:solidFill>
                <a:schemeClr val="tx1"/>
              </a:solidFill>
              <a:latin typeface="Verdana" pitchFamily="34" charset="0"/>
            </a:rPr>
            <a:t>4.</a:t>
          </a:r>
          <a:r>
            <a:rPr lang="en-GB" sz="750">
              <a:solidFill>
                <a:schemeClr val="tx1"/>
              </a:solidFill>
              <a:latin typeface="Verdana" pitchFamily="34" charset="0"/>
            </a:rPr>
            <a:t> % with body mass index in the 85th centile (UK1990) or above, 2011/12;  </a:t>
          </a:r>
          <a:r>
            <a:rPr lang="en-GB" sz="750" b="1">
              <a:solidFill>
                <a:schemeClr val="tx1"/>
              </a:solidFill>
              <a:latin typeface="Verdana" pitchFamily="34" charset="0"/>
            </a:rPr>
            <a:t>5.</a:t>
          </a:r>
          <a:r>
            <a:rPr lang="en-GB" sz="750">
              <a:solidFill>
                <a:schemeClr val="tx1"/>
              </a:solidFill>
              <a:latin typeface="Verdana" pitchFamily="34" charset="0"/>
            </a:rPr>
            <a:t> Conception rate per 1,000 females aged 15-17 years, 2002-2011;  </a:t>
          </a:r>
          <a:r>
            <a:rPr lang="en-GB" sz="750" b="1">
              <a:solidFill>
                <a:schemeClr val="tx1"/>
              </a:solidFill>
              <a:latin typeface="Verdana" pitchFamily="34" charset="0"/>
            </a:rPr>
            <a:t>6.</a:t>
          </a:r>
          <a:r>
            <a:rPr lang="en-GB" sz="750">
              <a:solidFill>
                <a:schemeClr val="tx1"/>
              </a:solidFill>
              <a:latin typeface="Verdana" pitchFamily="34" charset="0"/>
            </a:rPr>
            <a:t> Rate of live births per 1,000 females aged 15-19 years, 2002-2011;  </a:t>
          </a:r>
          <a:r>
            <a:rPr lang="en-GB" sz="750" b="1">
              <a:solidFill>
                <a:schemeClr val="tx1"/>
              </a:solidFill>
              <a:latin typeface="Verdana" pitchFamily="34" charset="0"/>
            </a:rPr>
            <a:t>7.</a:t>
          </a:r>
          <a:r>
            <a:rPr lang="en-GB" sz="750">
              <a:solidFill>
                <a:schemeClr val="tx1"/>
              </a:solidFill>
              <a:latin typeface="Verdana" pitchFamily="34" charset="0"/>
            </a:rPr>
            <a:t> % up to date with routine immunisations, 2012;  </a:t>
          </a:r>
          <a:r>
            <a:rPr lang="en-GB" sz="750" b="1">
              <a:solidFill>
                <a:schemeClr val="tx1"/>
              </a:solidFill>
              <a:latin typeface="Verdana" pitchFamily="34" charset="0"/>
            </a:rPr>
            <a:t>8.</a:t>
          </a:r>
          <a:r>
            <a:rPr lang="en-GB" sz="750">
              <a:solidFill>
                <a:schemeClr val="tx1"/>
              </a:solidFill>
              <a:latin typeface="Verdana" pitchFamily="34" charset="0"/>
            </a:rPr>
            <a:t> Number examined and average number of decayed, missing or filled teeth, 2007/8 &amp; 2011/12;  </a:t>
          </a:r>
          <a:r>
            <a:rPr lang="en-GB" sz="750" b="1">
              <a:solidFill>
                <a:schemeClr val="tx1"/>
              </a:solidFill>
              <a:latin typeface="Verdana" pitchFamily="34" charset="0"/>
            </a:rPr>
            <a:t>9.</a:t>
          </a:r>
          <a:r>
            <a:rPr lang="en-GB" sz="750">
              <a:solidFill>
                <a:schemeClr val="tx1"/>
              </a:solidFill>
              <a:latin typeface="Verdana" pitchFamily="34" charset="0"/>
            </a:rPr>
            <a:t> Age-standardised hospital admission injury rates per 10,000 children, 0-4yr olds, 2002-2011;  </a:t>
          </a:r>
          <a:r>
            <a:rPr lang="en-GB" sz="750" b="1">
              <a:solidFill>
                <a:schemeClr val="tx1"/>
              </a:solidFill>
              <a:latin typeface="Verdana" pitchFamily="34" charset="0"/>
            </a:rPr>
            <a:t>10.</a:t>
          </a:r>
          <a:r>
            <a:rPr lang="en-GB" sz="750">
              <a:solidFill>
                <a:schemeClr val="tx1"/>
              </a:solidFill>
              <a:latin typeface="Verdana" pitchFamily="34" charset="0"/>
            </a:rPr>
            <a:t> Rate of deaths in children aged &lt;1 year of age per 1,000 live births, 2002-2011 combined for local authority and health board and 2002-2011 single years for Wales trend;  </a:t>
          </a:r>
          <a:r>
            <a:rPr lang="en-GB" sz="750" b="1">
              <a:solidFill>
                <a:schemeClr val="tx1"/>
              </a:solidFill>
              <a:latin typeface="Verdana" pitchFamily="34" charset="0"/>
            </a:rPr>
            <a:t>11.</a:t>
          </a:r>
          <a:r>
            <a:rPr lang="en-GB" sz="750">
              <a:solidFill>
                <a:schemeClr val="tx1"/>
              </a:solidFill>
              <a:latin typeface="Verdana" pitchFamily="34" charset="0"/>
            </a:rPr>
            <a:t> Age-standardised mortality rate per 100,000, 2009-2011 combined for local authority and health board and 2002-2011 single years for Wales trend;  </a:t>
          </a:r>
          <a:r>
            <a:rPr lang="en-GB" sz="750" b="1">
              <a:solidFill>
                <a:schemeClr val="tx1"/>
              </a:solidFill>
              <a:latin typeface="Verdana" pitchFamily="34" charset="0"/>
            </a:rPr>
            <a:t>12.</a:t>
          </a:r>
          <a:r>
            <a:rPr lang="en-GB" sz="750">
              <a:solidFill>
                <a:schemeClr val="tx1"/>
              </a:solidFill>
              <a:latin typeface="Verdana" pitchFamily="34" charset="0"/>
            </a:rPr>
            <a:t> Counts and crude rates WTE health visitors per 1,000 children aged 0-3 in Flying Start areas;  </a:t>
          </a:r>
          <a:r>
            <a:rPr lang="en-GB" sz="750" b="1">
              <a:solidFill>
                <a:schemeClr val="tx1"/>
              </a:solidFill>
              <a:latin typeface="Verdana" pitchFamily="34" charset="0"/>
            </a:rPr>
            <a:t>13.</a:t>
          </a:r>
          <a:r>
            <a:rPr lang="en-GB" sz="750">
              <a:solidFill>
                <a:schemeClr val="tx1"/>
              </a:solidFill>
              <a:latin typeface="Verdana" pitchFamily="34" charset="0"/>
            </a:rPr>
            <a:t> Counts and crude rates WTE social workers per 1,000 children, 2004-12 (local authorities also provide services using the independent sector, whose staff are not included in these figures).</a:t>
          </a:r>
        </a:p>
      </xdr:txBody>
    </xdr:sp>
    <xdr:clientData/>
  </xdr:twoCellAnchor>
  <xdr:twoCellAnchor>
    <xdr:from>
      <xdr:col>0</xdr:col>
      <xdr:colOff>200024</xdr:colOff>
      <xdr:row>37</xdr:row>
      <xdr:rowOff>171449</xdr:rowOff>
    </xdr:from>
    <xdr:to>
      <xdr:col>8</xdr:col>
      <xdr:colOff>190499</xdr:colOff>
      <xdr:row>42</xdr:row>
      <xdr:rowOff>142874</xdr:rowOff>
    </xdr:to>
    <xdr:sp macro="" textlink="">
      <xdr:nvSpPr>
        <xdr:cNvPr id="52" name="TextBox 51"/>
        <xdr:cNvSpPr txBox="1"/>
      </xdr:nvSpPr>
      <xdr:spPr>
        <a:xfrm>
          <a:off x="200024" y="8810624"/>
          <a:ext cx="696277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latin typeface="Verdana" pitchFamily="34" charset="0"/>
            </a:rPr>
            <a:t>Data source:  a. </a:t>
          </a:r>
          <a:r>
            <a:rPr lang="en-GB" sz="750">
              <a:latin typeface="Verdana" pitchFamily="34" charset="0"/>
            </a:rPr>
            <a:t>Mid-year population estimates (ONS);  </a:t>
          </a:r>
          <a:r>
            <a:rPr lang="en-GB" sz="750" b="1">
              <a:latin typeface="Verdana" pitchFamily="34" charset="0"/>
            </a:rPr>
            <a:t>b.</a:t>
          </a:r>
          <a:r>
            <a:rPr lang="en-GB" sz="750">
              <a:latin typeface="Verdana" pitchFamily="34" charset="0"/>
            </a:rPr>
            <a:t> DWP and Child Benefit Data (HMRC);  </a:t>
          </a:r>
          <a:r>
            <a:rPr lang="en-GB" sz="750" b="1">
              <a:latin typeface="Verdana" pitchFamily="34" charset="0"/>
            </a:rPr>
            <a:t>c.</a:t>
          </a:r>
          <a:r>
            <a:rPr lang="en-GB" sz="750">
              <a:latin typeface="Verdana" pitchFamily="34" charset="0"/>
            </a:rPr>
            <a:t> Homelessness Data Collection (WG);  </a:t>
          </a:r>
          <a:r>
            <a:rPr lang="en-GB" sz="750" b="1">
              <a:latin typeface="Verdana" pitchFamily="34" charset="0"/>
            </a:rPr>
            <a:t>d.</a:t>
          </a:r>
          <a:r>
            <a:rPr lang="en-GB" sz="750">
              <a:latin typeface="Verdana" pitchFamily="34" charset="0"/>
            </a:rPr>
            <a:t> Household estimates (WG);  </a:t>
          </a:r>
          <a:r>
            <a:rPr lang="en-GB" sz="750" b="1">
              <a:latin typeface="Verdana" pitchFamily="34" charset="0"/>
            </a:rPr>
            <a:t>e.</a:t>
          </a:r>
          <a:r>
            <a:rPr lang="en-GB" sz="750">
              <a:latin typeface="Verdana" pitchFamily="34" charset="0"/>
            </a:rPr>
            <a:t> Children in Need Census (WG);  </a:t>
          </a:r>
          <a:r>
            <a:rPr lang="en-GB" sz="750" b="1">
              <a:latin typeface="Verdana" pitchFamily="34" charset="0"/>
            </a:rPr>
            <a:t>f.</a:t>
          </a:r>
          <a:r>
            <a:rPr lang="en-GB" sz="750">
              <a:latin typeface="Verdana" pitchFamily="34" charset="0"/>
            </a:rPr>
            <a:t> Child Measurement Programme (PHW &amp; NWIS);  </a:t>
          </a:r>
          <a:r>
            <a:rPr lang="en-GB" sz="750" b="1">
              <a:latin typeface="Verdana" pitchFamily="34" charset="0"/>
            </a:rPr>
            <a:t>g.</a:t>
          </a:r>
          <a:r>
            <a:rPr lang="en-GB" sz="750">
              <a:latin typeface="Verdana" pitchFamily="34" charset="0"/>
            </a:rPr>
            <a:t> Conceptions (ONS);  </a:t>
          </a:r>
          <a:r>
            <a:rPr lang="en-GB" sz="750" b="1">
              <a:latin typeface="Verdana" pitchFamily="34" charset="0"/>
            </a:rPr>
            <a:t>h.</a:t>
          </a:r>
          <a:r>
            <a:rPr lang="en-GB" sz="750">
              <a:latin typeface="Verdana" pitchFamily="34" charset="0"/>
            </a:rPr>
            <a:t> Live births (WG);  </a:t>
          </a:r>
          <a:r>
            <a:rPr lang="en-GB" sz="750" b="1">
              <a:latin typeface="Verdana" pitchFamily="34" charset="0"/>
            </a:rPr>
            <a:t>i.</a:t>
          </a:r>
          <a:r>
            <a:rPr lang="en-GB" sz="750">
              <a:latin typeface="Verdana" pitchFamily="34" charset="0"/>
            </a:rPr>
            <a:t> Welsh COVER reporting scheme (PHW);  </a:t>
          </a:r>
          <a:r>
            <a:rPr lang="en-GB" sz="750" b="1">
              <a:latin typeface="Verdana" pitchFamily="34" charset="0"/>
            </a:rPr>
            <a:t>j.</a:t>
          </a:r>
          <a:r>
            <a:rPr lang="en-GB" sz="750">
              <a:latin typeface="Verdana" pitchFamily="34" charset="0"/>
            </a:rPr>
            <a:t> Welsh Dental Survey (WOHIU);  </a:t>
          </a:r>
          <a:r>
            <a:rPr lang="en-GB" sz="750" b="1">
              <a:latin typeface="Verdana" pitchFamily="34" charset="0"/>
            </a:rPr>
            <a:t>k.</a:t>
          </a:r>
          <a:r>
            <a:rPr lang="en-GB" sz="750">
              <a:latin typeface="Verdana" pitchFamily="34" charset="0"/>
            </a:rPr>
            <a:t> Patient Episode Database Wales (NWIS);  </a:t>
          </a:r>
          <a:r>
            <a:rPr lang="en-GB" sz="750" b="1">
              <a:latin typeface="Verdana" pitchFamily="34" charset="0"/>
            </a:rPr>
            <a:t>l.</a:t>
          </a:r>
          <a:r>
            <a:rPr lang="en-GB" sz="750">
              <a:latin typeface="Verdana" pitchFamily="34" charset="0"/>
            </a:rPr>
            <a:t> Annual District Deaths Extract (ONS);  </a:t>
          </a:r>
          <a:r>
            <a:rPr lang="en-GB" sz="750" b="1">
              <a:latin typeface="Verdana" pitchFamily="34" charset="0"/>
            </a:rPr>
            <a:t>m.</a:t>
          </a:r>
          <a:r>
            <a:rPr lang="en-GB" sz="750">
              <a:latin typeface="Verdana" pitchFamily="34" charset="0"/>
            </a:rPr>
            <a:t> Public Health Mortality File (PHMF);  </a:t>
          </a:r>
          <a:r>
            <a:rPr lang="en-GB" sz="750" b="1">
              <a:latin typeface="Verdana" pitchFamily="34" charset="0"/>
            </a:rPr>
            <a:t>n.</a:t>
          </a:r>
          <a:r>
            <a:rPr lang="en-GB" sz="750">
              <a:latin typeface="Verdana" pitchFamily="34" charset="0"/>
            </a:rPr>
            <a:t> Annual District Births Extract (ONS);  </a:t>
          </a:r>
          <a:r>
            <a:rPr lang="en-GB" sz="750" b="1">
              <a:latin typeface="Verdana" pitchFamily="34" charset="0"/>
            </a:rPr>
            <a:t>o.</a:t>
          </a:r>
          <a:r>
            <a:rPr lang="en-GB" sz="750">
              <a:latin typeface="Verdana" pitchFamily="34" charset="0"/>
            </a:rPr>
            <a:t> Health Visitors &amp; School Nurses Manager, Aneurin Bevan University Health Board;  </a:t>
          </a:r>
          <a:r>
            <a:rPr lang="en-GB" sz="750" b="1">
              <a:latin typeface="Verdana" pitchFamily="34" charset="0"/>
            </a:rPr>
            <a:t>p.</a:t>
          </a:r>
          <a:r>
            <a:rPr lang="en-GB" sz="750">
              <a:latin typeface="Verdana" pitchFamily="34" charset="0"/>
            </a:rPr>
            <a:t> Social Services Data Collection (WG).</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47626</xdr:rowOff>
    </xdr:from>
    <xdr:to>
      <xdr:col>24</xdr:col>
      <xdr:colOff>428625</xdr:colOff>
      <xdr:row>42</xdr:row>
      <xdr:rowOff>85725</xdr:rowOff>
    </xdr:to>
    <xdr:sp macro="" textlink="">
      <xdr:nvSpPr>
        <xdr:cNvPr id="47" name="Rectangle 46">
          <a:hlinkClick xmlns:r="http://schemas.openxmlformats.org/officeDocument/2006/relationships" r:id="rId1" tooltip="Torfaen"/>
        </xdr:cNvPr>
        <xdr:cNvSpPr/>
      </xdr:nvSpPr>
      <xdr:spPr>
        <a:xfrm>
          <a:off x="2247900" y="47626"/>
          <a:ext cx="15744825" cy="9534524"/>
        </a:xfrm>
        <a:prstGeom prst="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100"/>
        </a:p>
      </xdr:txBody>
    </xdr:sp>
    <xdr:clientData/>
  </xdr:twoCellAnchor>
  <xdr:twoCellAnchor>
    <xdr:from>
      <xdr:col>2</xdr:col>
      <xdr:colOff>76200</xdr:colOff>
      <xdr:row>6</xdr:row>
      <xdr:rowOff>47625</xdr:rowOff>
    </xdr:from>
    <xdr:to>
      <xdr:col>2</xdr:col>
      <xdr:colOff>228600</xdr:colOff>
      <xdr:row>7</xdr:row>
      <xdr:rowOff>9525</xdr:rowOff>
    </xdr:to>
    <xdr:sp macro="" textlink="">
      <xdr:nvSpPr>
        <xdr:cNvPr id="2" name="Rectangle 1"/>
        <xdr:cNvSpPr/>
      </xdr:nvSpPr>
      <xdr:spPr>
        <a:xfrm>
          <a:off x="2324100" y="1438275"/>
          <a:ext cx="152400" cy="142875"/>
        </a:xfrm>
        <a:prstGeom prst="rect">
          <a:avLst/>
        </a:prstGeom>
        <a:solidFill>
          <a:srgbClr val="C9C9FF"/>
        </a:solidFill>
        <a:ln>
          <a:solidFill>
            <a:srgbClr val="C9C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3</xdr:col>
      <xdr:colOff>285750</xdr:colOff>
      <xdr:row>6</xdr:row>
      <xdr:rowOff>47625</xdr:rowOff>
    </xdr:from>
    <xdr:to>
      <xdr:col>3</xdr:col>
      <xdr:colOff>438150</xdr:colOff>
      <xdr:row>7</xdr:row>
      <xdr:rowOff>9525</xdr:rowOff>
    </xdr:to>
    <xdr:sp macro="" textlink="">
      <xdr:nvSpPr>
        <xdr:cNvPr id="3" name="Rectangle 2"/>
        <xdr:cNvSpPr/>
      </xdr:nvSpPr>
      <xdr:spPr>
        <a:xfrm>
          <a:off x="3143250" y="1438275"/>
          <a:ext cx="152400" cy="142875"/>
        </a:xfrm>
        <a:prstGeom prst="rect">
          <a:avLst/>
        </a:prstGeom>
        <a:solidFill>
          <a:srgbClr val="6463FF"/>
        </a:solidFill>
        <a:ln>
          <a:solidFill>
            <a:srgbClr val="6463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5</xdr:col>
      <xdr:colOff>409575</xdr:colOff>
      <xdr:row>6</xdr:row>
      <xdr:rowOff>48126</xdr:rowOff>
    </xdr:from>
    <xdr:to>
      <xdr:col>5</xdr:col>
      <xdr:colOff>561975</xdr:colOff>
      <xdr:row>7</xdr:row>
      <xdr:rowOff>10026</xdr:rowOff>
    </xdr:to>
    <xdr:sp macro="" textlink="">
      <xdr:nvSpPr>
        <xdr:cNvPr id="4" name="Rectangle 3"/>
        <xdr:cNvSpPr/>
      </xdr:nvSpPr>
      <xdr:spPr>
        <a:xfrm>
          <a:off x="4329864" y="1176087"/>
          <a:ext cx="152400" cy="142373"/>
        </a:xfrm>
        <a:prstGeom prst="rect">
          <a:avLst/>
        </a:prstGeom>
        <a:solidFill>
          <a:srgbClr val="000080"/>
        </a:solidFill>
        <a:ln>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editAs="oneCell">
    <xdr:from>
      <xdr:col>7</xdr:col>
      <xdr:colOff>180975</xdr:colOff>
      <xdr:row>10</xdr:row>
      <xdr:rowOff>66675</xdr:rowOff>
    </xdr:from>
    <xdr:to>
      <xdr:col>7</xdr:col>
      <xdr:colOff>1695450</xdr:colOff>
      <xdr:row>10</xdr:row>
      <xdr:rowOff>257175</xdr:rowOff>
    </xdr:to>
    <xdr:pic>
      <xdr:nvPicPr>
        <xdr:cNvPr id="5" name="Picture 3"/>
        <xdr:cNvPicPr>
          <a:picLocks noChangeAspect="1" noChangeArrowheads="1"/>
        </xdr:cNvPicPr>
      </xdr:nvPicPr>
      <xdr:blipFill>
        <a:blip xmlns:r="http://schemas.openxmlformats.org/officeDocument/2006/relationships" r:embed="rId2" cstate="print"/>
        <a:srcRect l="6618" t="10891" r="34926" b="69307"/>
        <a:stretch>
          <a:fillRect/>
        </a:stretch>
      </xdr:blipFill>
      <xdr:spPr bwMode="auto">
        <a:xfrm>
          <a:off x="5238750" y="1800225"/>
          <a:ext cx="1514475" cy="190500"/>
        </a:xfrm>
        <a:prstGeom prst="rect">
          <a:avLst/>
        </a:prstGeom>
        <a:noFill/>
      </xdr:spPr>
    </xdr:pic>
    <xdr:clientData/>
  </xdr:twoCellAnchor>
  <xdr:twoCellAnchor>
    <xdr:from>
      <xdr:col>6</xdr:col>
      <xdr:colOff>495300</xdr:colOff>
      <xdr:row>6</xdr:row>
      <xdr:rowOff>47626</xdr:rowOff>
    </xdr:from>
    <xdr:to>
      <xdr:col>7</xdr:col>
      <xdr:colOff>123825</xdr:colOff>
      <xdr:row>7</xdr:row>
      <xdr:rowOff>19051</xdr:rowOff>
    </xdr:to>
    <xdr:sp macro="" textlink="">
      <xdr:nvSpPr>
        <xdr:cNvPr id="6" name="Rectangle 5"/>
        <xdr:cNvSpPr/>
      </xdr:nvSpPr>
      <xdr:spPr>
        <a:xfrm flipH="1">
          <a:off x="5010150" y="1438276"/>
          <a:ext cx="171450" cy="152400"/>
        </a:xfrm>
        <a:prstGeom prst="rect">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7</xdr:col>
      <xdr:colOff>159544</xdr:colOff>
      <xdr:row>15</xdr:row>
      <xdr:rowOff>0</xdr:rowOff>
    </xdr:from>
    <xdr:to>
      <xdr:col>7</xdr:col>
      <xdr:colOff>1721644</xdr:colOff>
      <xdr:row>15</xdr:row>
      <xdr:rowOff>314325</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209550</xdr:colOff>
      <xdr:row>20</xdr:row>
      <xdr:rowOff>0</xdr:rowOff>
    </xdr:from>
    <xdr:to>
      <xdr:col>7</xdr:col>
      <xdr:colOff>1724026</xdr:colOff>
      <xdr:row>20</xdr:row>
      <xdr:rowOff>314325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238125</xdr:colOff>
      <xdr:row>21</xdr:row>
      <xdr:rowOff>57150</xdr:rowOff>
    </xdr:from>
    <xdr:to>
      <xdr:col>7</xdr:col>
      <xdr:colOff>1724025</xdr:colOff>
      <xdr:row>22</xdr:row>
      <xdr:rowOff>28575</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1238250</xdr:colOff>
      <xdr:row>13</xdr:row>
      <xdr:rowOff>16669</xdr:rowOff>
    </xdr:from>
    <xdr:to>
      <xdr:col>7</xdr:col>
      <xdr:colOff>1695449</xdr:colOff>
      <xdr:row>13</xdr:row>
      <xdr:rowOff>330994</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1407318</xdr:colOff>
      <xdr:row>12</xdr:row>
      <xdr:rowOff>333374</xdr:rowOff>
    </xdr:from>
    <xdr:to>
      <xdr:col>8</xdr:col>
      <xdr:colOff>64293</xdr:colOff>
      <xdr:row>13</xdr:row>
      <xdr:rowOff>142874</xdr:rowOff>
    </xdr:to>
    <xdr:sp macro="" textlink="'Data for charts - Torfaen'!N8">
      <xdr:nvSpPr>
        <xdr:cNvPr id="13" name="TextBox 12"/>
        <xdr:cNvSpPr txBox="1"/>
      </xdr:nvSpPr>
      <xdr:spPr>
        <a:xfrm>
          <a:off x="6465093" y="2676524"/>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65BFFEC7-DFE8-4CF9-A7C1-4393DFC8BB73}" type="TxLink">
            <a:rPr lang="en-US" sz="700" b="0" i="0" u="none" strike="noStrike">
              <a:solidFill>
                <a:srgbClr val="6463FF"/>
              </a:solidFill>
              <a:latin typeface="Verdana"/>
              <a:ea typeface="Verdana"/>
              <a:cs typeface="Verdana"/>
            </a:rPr>
            <a:pPr algn="r"/>
            <a:t>500</a:t>
          </a:fld>
          <a:endParaRPr lang="en-GB" sz="500">
            <a:solidFill>
              <a:srgbClr val="6463FF"/>
            </a:solidFill>
            <a:latin typeface="Verdana" pitchFamily="34" charset="0"/>
          </a:endParaRPr>
        </a:p>
      </xdr:txBody>
    </xdr:sp>
    <xdr:clientData/>
  </xdr:twoCellAnchor>
  <xdr:twoCellAnchor>
    <xdr:from>
      <xdr:col>7</xdr:col>
      <xdr:colOff>1000014</xdr:colOff>
      <xdr:row>13</xdr:row>
      <xdr:rowOff>35717</xdr:rowOff>
    </xdr:from>
    <xdr:to>
      <xdr:col>7</xdr:col>
      <xdr:colOff>1533414</xdr:colOff>
      <xdr:row>13</xdr:row>
      <xdr:rowOff>188117</xdr:rowOff>
    </xdr:to>
    <xdr:sp macro="" textlink="'Data for charts - Torfaen'!L8">
      <xdr:nvSpPr>
        <xdr:cNvPr id="14" name="TextBox 13"/>
        <xdr:cNvSpPr txBox="1"/>
      </xdr:nvSpPr>
      <xdr:spPr>
        <a:xfrm>
          <a:off x="6057789" y="272176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BF32C69B-433F-433E-B3B9-868665E91A0F}" type="TxLink">
            <a:rPr lang="en-US" sz="700" b="0" i="0" u="none" strike="noStrike">
              <a:solidFill>
                <a:srgbClr val="6463FF"/>
              </a:solidFill>
              <a:latin typeface="Verdana"/>
              <a:ea typeface="Verdana"/>
              <a:cs typeface="Verdana"/>
            </a:rPr>
            <a:pPr algn="l"/>
            <a:t>410</a:t>
          </a:fld>
          <a:endParaRPr lang="en-GB" sz="500" b="0">
            <a:solidFill>
              <a:srgbClr val="6463FF"/>
            </a:solidFill>
            <a:latin typeface="Verdana" pitchFamily="34" charset="0"/>
          </a:endParaRPr>
        </a:p>
      </xdr:txBody>
    </xdr:sp>
    <xdr:clientData/>
  </xdr:twoCellAnchor>
  <xdr:twoCellAnchor>
    <xdr:from>
      <xdr:col>6</xdr:col>
      <xdr:colOff>495305</xdr:colOff>
      <xdr:row>15</xdr:row>
      <xdr:rowOff>78573</xdr:rowOff>
    </xdr:from>
    <xdr:to>
      <xdr:col>7</xdr:col>
      <xdr:colOff>485780</xdr:colOff>
      <xdr:row>15</xdr:row>
      <xdr:rowOff>230973</xdr:rowOff>
    </xdr:to>
    <xdr:sp macro="" textlink="'Data for charts - Torfaen'!D12">
      <xdr:nvSpPr>
        <xdr:cNvPr id="15" name="TextBox 14"/>
        <xdr:cNvSpPr txBox="1"/>
      </xdr:nvSpPr>
      <xdr:spPr>
        <a:xfrm>
          <a:off x="5010155" y="371712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F6C61614-CB4C-4B50-97EB-A8F1FAD4A84D}" type="TxLink">
            <a:rPr lang="en-US" sz="700" b="0" i="0" u="none" strike="noStrike">
              <a:solidFill>
                <a:srgbClr val="6463FF"/>
              </a:solidFill>
              <a:latin typeface="Verdana"/>
              <a:ea typeface="Verdana"/>
              <a:cs typeface="Verdana"/>
            </a:rPr>
            <a:pPr algn="l"/>
            <a:t>47.7</a:t>
          </a:fld>
          <a:endParaRPr lang="en-GB" sz="500">
            <a:solidFill>
              <a:srgbClr val="6463FF"/>
            </a:solidFill>
            <a:latin typeface="Verdana" pitchFamily="34" charset="0"/>
          </a:endParaRPr>
        </a:p>
      </xdr:txBody>
    </xdr:sp>
    <xdr:clientData/>
  </xdr:twoCellAnchor>
  <xdr:twoCellAnchor>
    <xdr:from>
      <xdr:col>7</xdr:col>
      <xdr:colOff>1409705</xdr:colOff>
      <xdr:row>15</xdr:row>
      <xdr:rowOff>116675</xdr:rowOff>
    </xdr:from>
    <xdr:to>
      <xdr:col>8</xdr:col>
      <xdr:colOff>66680</xdr:colOff>
      <xdr:row>15</xdr:row>
      <xdr:rowOff>269075</xdr:rowOff>
    </xdr:to>
    <xdr:sp macro="" textlink="'Data for charts - Torfaen'!M12">
      <xdr:nvSpPr>
        <xdr:cNvPr id="16" name="TextBox 15"/>
        <xdr:cNvSpPr txBox="1"/>
      </xdr:nvSpPr>
      <xdr:spPr>
        <a:xfrm>
          <a:off x="6505580" y="3488525"/>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5B0B212B-9FDC-4F2C-A50F-27C5B61E2CEE}" type="TxLink">
            <a:rPr lang="en-US" sz="700" b="0" i="0" u="none" strike="noStrike">
              <a:solidFill>
                <a:srgbClr val="6463FF"/>
              </a:solidFill>
              <a:latin typeface="Verdana"/>
              <a:ea typeface="Verdana"/>
              <a:cs typeface="Verdana"/>
            </a:rPr>
            <a:pPr algn="r"/>
            <a:t>31.6</a:t>
          </a:fld>
          <a:endParaRPr lang="en-GB" sz="500">
            <a:solidFill>
              <a:srgbClr val="6463FF"/>
            </a:solidFill>
            <a:latin typeface="Verdana" pitchFamily="34" charset="0"/>
          </a:endParaRPr>
        </a:p>
      </xdr:txBody>
    </xdr:sp>
    <xdr:clientData/>
  </xdr:twoCellAnchor>
  <xdr:twoCellAnchor>
    <xdr:from>
      <xdr:col>7</xdr:col>
      <xdr:colOff>152400</xdr:colOff>
      <xdr:row>16</xdr:row>
      <xdr:rowOff>66674</xdr:rowOff>
    </xdr:from>
    <xdr:to>
      <xdr:col>7</xdr:col>
      <xdr:colOff>1743075</xdr:colOff>
      <xdr:row>16</xdr:row>
      <xdr:rowOff>276225</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495300</xdr:colOff>
      <xdr:row>16</xdr:row>
      <xdr:rowOff>23805</xdr:rowOff>
    </xdr:from>
    <xdr:to>
      <xdr:col>7</xdr:col>
      <xdr:colOff>447675</xdr:colOff>
      <xdr:row>16</xdr:row>
      <xdr:rowOff>200025</xdr:rowOff>
    </xdr:to>
    <xdr:sp macro="" textlink="'Data for charts - Torfaen'!D14">
      <xdr:nvSpPr>
        <xdr:cNvPr id="20" name="TextBox 19"/>
        <xdr:cNvSpPr txBox="1"/>
      </xdr:nvSpPr>
      <xdr:spPr>
        <a:xfrm>
          <a:off x="5048250" y="3738555"/>
          <a:ext cx="495300" cy="17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236B0A6F-D317-4029-81D4-48BBDC9BFB78}" type="TxLink">
            <a:rPr lang="en-US" sz="700" b="0" i="0" u="none" strike="noStrike">
              <a:solidFill>
                <a:srgbClr val="6463FF"/>
              </a:solidFill>
              <a:latin typeface="Verdana"/>
              <a:ea typeface="Verdana"/>
              <a:cs typeface="Verdana"/>
            </a:rPr>
            <a:pPr algn="l"/>
            <a:t>38.8</a:t>
          </a:fld>
          <a:endParaRPr lang="en-GB" sz="100">
            <a:solidFill>
              <a:srgbClr val="6463FF"/>
            </a:solidFill>
            <a:latin typeface="Verdana" pitchFamily="34" charset="0"/>
          </a:endParaRPr>
        </a:p>
      </xdr:txBody>
    </xdr:sp>
    <xdr:clientData/>
  </xdr:twoCellAnchor>
  <xdr:twoCellAnchor>
    <xdr:from>
      <xdr:col>7</xdr:col>
      <xdr:colOff>1381125</xdr:colOff>
      <xdr:row>16</xdr:row>
      <xdr:rowOff>57146</xdr:rowOff>
    </xdr:from>
    <xdr:to>
      <xdr:col>8</xdr:col>
      <xdr:colOff>71439</xdr:colOff>
      <xdr:row>16</xdr:row>
      <xdr:rowOff>257175</xdr:rowOff>
    </xdr:to>
    <xdr:sp macro="" textlink="'Data for charts - Torfaen'!M14">
      <xdr:nvSpPr>
        <xdr:cNvPr id="21" name="TextBox 20"/>
        <xdr:cNvSpPr txBox="1"/>
      </xdr:nvSpPr>
      <xdr:spPr>
        <a:xfrm>
          <a:off x="6477000" y="3771896"/>
          <a:ext cx="566739" cy="200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B62BD343-F2B9-4DF7-9AA3-B962637E37E7}" type="TxLink">
            <a:rPr lang="en-US" sz="700" b="0" i="0" u="none" strike="noStrike">
              <a:solidFill>
                <a:srgbClr val="6463FF"/>
              </a:solidFill>
              <a:latin typeface="Verdana"/>
              <a:ea typeface="Verdana"/>
              <a:cs typeface="Verdana"/>
            </a:rPr>
            <a:pPr algn="r"/>
            <a:t>26.7</a:t>
          </a:fld>
          <a:endParaRPr lang="en-GB" sz="300">
            <a:solidFill>
              <a:srgbClr val="6463FF"/>
            </a:solidFill>
            <a:latin typeface="Verdana" pitchFamily="34" charset="0"/>
          </a:endParaRPr>
        </a:p>
      </xdr:txBody>
    </xdr:sp>
    <xdr:clientData/>
  </xdr:twoCellAnchor>
  <xdr:twoCellAnchor>
    <xdr:from>
      <xdr:col>7</xdr:col>
      <xdr:colOff>190500</xdr:colOff>
      <xdr:row>19</xdr:row>
      <xdr:rowOff>66675</xdr:rowOff>
    </xdr:from>
    <xdr:to>
      <xdr:col>7</xdr:col>
      <xdr:colOff>1781175</xdr:colOff>
      <xdr:row>19</xdr:row>
      <xdr:rowOff>276226</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495299</xdr:colOff>
      <xdr:row>19</xdr:row>
      <xdr:rowOff>85725</xdr:rowOff>
    </xdr:from>
    <xdr:to>
      <xdr:col>7</xdr:col>
      <xdr:colOff>381000</xdr:colOff>
      <xdr:row>19</xdr:row>
      <xdr:rowOff>333375</xdr:rowOff>
    </xdr:to>
    <xdr:sp macro="" textlink="'Data for charts - Torfaen'!D20">
      <xdr:nvSpPr>
        <xdr:cNvPr id="24" name="TextBox 23"/>
        <xdr:cNvSpPr txBox="1"/>
      </xdr:nvSpPr>
      <xdr:spPr>
        <a:xfrm>
          <a:off x="5010149" y="4819650"/>
          <a:ext cx="4286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5D0DE93A-E15C-4EC0-8D18-1A6FF5B2B08C}" type="TxLink">
            <a:rPr lang="en-US" sz="700" b="0" i="0" u="none" strike="noStrike">
              <a:solidFill>
                <a:srgbClr val="6463FF"/>
              </a:solidFill>
              <a:latin typeface="Verdana"/>
              <a:ea typeface="Verdana"/>
              <a:cs typeface="Verdana"/>
            </a:rPr>
            <a:pPr algn="l"/>
            <a:t>127</a:t>
          </a:fld>
          <a:endParaRPr lang="en-GB" sz="100">
            <a:solidFill>
              <a:srgbClr val="6463FF"/>
            </a:solidFill>
            <a:latin typeface="Verdana" pitchFamily="34" charset="0"/>
          </a:endParaRPr>
        </a:p>
      </xdr:txBody>
    </xdr:sp>
    <xdr:clientData/>
  </xdr:twoCellAnchor>
  <xdr:twoCellAnchor>
    <xdr:from>
      <xdr:col>7</xdr:col>
      <xdr:colOff>1390651</xdr:colOff>
      <xdr:row>19</xdr:row>
      <xdr:rowOff>76201</xdr:rowOff>
    </xdr:from>
    <xdr:to>
      <xdr:col>8</xdr:col>
      <xdr:colOff>57150</xdr:colOff>
      <xdr:row>19</xdr:row>
      <xdr:rowOff>295275</xdr:rowOff>
    </xdr:to>
    <xdr:sp macro="" textlink="'Data for charts - Torfaen'!M20">
      <xdr:nvSpPr>
        <xdr:cNvPr id="25" name="TextBox 24"/>
        <xdr:cNvSpPr txBox="1"/>
      </xdr:nvSpPr>
      <xdr:spPr>
        <a:xfrm>
          <a:off x="6448426" y="4810126"/>
          <a:ext cx="542924"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5F86B7ED-F6A9-40E8-9031-228810DF3504}" type="TxLink">
            <a:rPr lang="en-US" sz="700" b="0" i="0" u="none" strike="noStrike">
              <a:solidFill>
                <a:srgbClr val="6463FF"/>
              </a:solidFill>
              <a:latin typeface="Verdana"/>
              <a:ea typeface="Verdana"/>
              <a:cs typeface="Verdana"/>
            </a:rPr>
            <a:pPr algn="r"/>
            <a:t>175</a:t>
          </a:fld>
          <a:endParaRPr lang="en-GB" sz="100">
            <a:solidFill>
              <a:srgbClr val="6463FF"/>
            </a:solidFill>
            <a:latin typeface="Verdana" pitchFamily="34" charset="0"/>
          </a:endParaRPr>
        </a:p>
      </xdr:txBody>
    </xdr:sp>
    <xdr:clientData/>
  </xdr:twoCellAnchor>
  <xdr:twoCellAnchor>
    <xdr:from>
      <xdr:col>7</xdr:col>
      <xdr:colOff>159544</xdr:colOff>
      <xdr:row>12</xdr:row>
      <xdr:rowOff>0</xdr:rowOff>
    </xdr:from>
    <xdr:to>
      <xdr:col>7</xdr:col>
      <xdr:colOff>1704975</xdr:colOff>
      <xdr:row>12</xdr:row>
      <xdr:rowOff>314325</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495305</xdr:colOff>
      <xdr:row>11</xdr:row>
      <xdr:rowOff>335748</xdr:rowOff>
    </xdr:from>
    <xdr:to>
      <xdr:col>7</xdr:col>
      <xdr:colOff>485780</xdr:colOff>
      <xdr:row>12</xdr:row>
      <xdr:rowOff>145248</xdr:rowOff>
    </xdr:to>
    <xdr:sp macro="" textlink="'Data for charts - Torfaen'!D6">
      <xdr:nvSpPr>
        <xdr:cNvPr id="31" name="TextBox 30"/>
        <xdr:cNvSpPr txBox="1"/>
      </xdr:nvSpPr>
      <xdr:spPr>
        <a:xfrm>
          <a:off x="5010155" y="233599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A4E46A7F-1E4F-4714-ADC1-30337FA0EE32}" type="TxLink">
            <a:rPr lang="en-US" sz="700" b="0" i="0" u="none" strike="noStrike">
              <a:solidFill>
                <a:srgbClr val="6463FF"/>
              </a:solidFill>
              <a:latin typeface="Verdana"/>
              <a:ea typeface="Verdana"/>
              <a:cs typeface="Verdana"/>
            </a:rPr>
            <a:pPr algn="l"/>
            <a:t>59.7</a:t>
          </a:fld>
          <a:endParaRPr lang="en-GB" sz="700">
            <a:solidFill>
              <a:srgbClr val="6463FF"/>
            </a:solidFill>
            <a:latin typeface="Verdana" pitchFamily="34" charset="0"/>
          </a:endParaRPr>
        </a:p>
      </xdr:txBody>
    </xdr:sp>
    <xdr:clientData/>
  </xdr:twoCellAnchor>
  <xdr:twoCellAnchor>
    <xdr:from>
      <xdr:col>7</xdr:col>
      <xdr:colOff>1514475</xdr:colOff>
      <xdr:row>12</xdr:row>
      <xdr:rowOff>78572</xdr:rowOff>
    </xdr:from>
    <xdr:to>
      <xdr:col>8</xdr:col>
      <xdr:colOff>95250</xdr:colOff>
      <xdr:row>12</xdr:row>
      <xdr:rowOff>314325</xdr:rowOff>
    </xdr:to>
    <xdr:sp macro="" textlink="'Data for charts - Torfaen'!#REF!">
      <xdr:nvSpPr>
        <xdr:cNvPr id="32" name="TextBox 31"/>
        <xdr:cNvSpPr txBox="1"/>
      </xdr:nvSpPr>
      <xdr:spPr>
        <a:xfrm>
          <a:off x="6572250" y="24217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97F9F82F-548D-4E9C-BCC9-474935937BAD}" type="TxLink">
            <a:rPr lang="en-US" sz="700" b="0" i="0" u="none" strike="noStrike">
              <a:solidFill>
                <a:srgbClr val="6463FF"/>
              </a:solidFill>
              <a:latin typeface="Verdana"/>
              <a:ea typeface="Verdana"/>
              <a:cs typeface="Verdana"/>
            </a:rPr>
            <a:pPr algn="r"/>
            <a:t> </a:t>
          </a:fld>
          <a:endParaRPr lang="en-GB" sz="300">
            <a:solidFill>
              <a:srgbClr val="6463FF"/>
            </a:solidFill>
            <a:latin typeface="Verdana" pitchFamily="34" charset="0"/>
          </a:endParaRPr>
        </a:p>
      </xdr:txBody>
    </xdr:sp>
    <xdr:clientData/>
  </xdr:twoCellAnchor>
  <xdr:twoCellAnchor>
    <xdr:from>
      <xdr:col>7</xdr:col>
      <xdr:colOff>169069</xdr:colOff>
      <xdr:row>23</xdr:row>
      <xdr:rowOff>57150</xdr:rowOff>
    </xdr:from>
    <xdr:to>
      <xdr:col>7</xdr:col>
      <xdr:colOff>1731169</xdr:colOff>
      <xdr:row>24</xdr:row>
      <xdr:rowOff>28575</xdr:rowOff>
    </xdr:to>
    <xdr:graphicFrame macro="">
      <xdr:nvGraphicFramePr>
        <xdr:cNvPr id="33" name="Chart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533405</xdr:colOff>
      <xdr:row>23</xdr:row>
      <xdr:rowOff>78572</xdr:rowOff>
    </xdr:from>
    <xdr:to>
      <xdr:col>7</xdr:col>
      <xdr:colOff>390525</xdr:colOff>
      <xdr:row>23</xdr:row>
      <xdr:rowOff>247649</xdr:rowOff>
    </xdr:to>
    <xdr:sp macro="" textlink="'Data for charts - Torfaen'!F28">
      <xdr:nvSpPr>
        <xdr:cNvPr id="34" name="TextBox 33"/>
        <xdr:cNvSpPr txBox="1"/>
      </xdr:nvSpPr>
      <xdr:spPr>
        <a:xfrm>
          <a:off x="5048255" y="6184097"/>
          <a:ext cx="400045" cy="169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6F21FAEA-267D-4E55-8FE4-61B8477B3537}" type="TxLink">
            <a:rPr lang="en-US" sz="700" b="0" i="0" u="none" strike="noStrike">
              <a:solidFill>
                <a:srgbClr val="6463FF"/>
              </a:solidFill>
              <a:latin typeface="Verdana"/>
              <a:ea typeface="Verdana"/>
              <a:cs typeface="Verdana"/>
            </a:rPr>
            <a:pPr algn="l"/>
            <a:t>6.9</a:t>
          </a:fld>
          <a:endParaRPr lang="en-GB" sz="700">
            <a:solidFill>
              <a:srgbClr val="6463FF"/>
            </a:solidFill>
            <a:latin typeface="Verdana" pitchFamily="34" charset="0"/>
          </a:endParaRPr>
        </a:p>
      </xdr:txBody>
    </xdr:sp>
    <xdr:clientData/>
  </xdr:twoCellAnchor>
  <xdr:twoCellAnchor>
    <xdr:from>
      <xdr:col>7</xdr:col>
      <xdr:colOff>1504950</xdr:colOff>
      <xdr:row>23</xdr:row>
      <xdr:rowOff>78572</xdr:rowOff>
    </xdr:from>
    <xdr:to>
      <xdr:col>8</xdr:col>
      <xdr:colOff>85725</xdr:colOff>
      <xdr:row>23</xdr:row>
      <xdr:rowOff>314325</xdr:rowOff>
    </xdr:to>
    <xdr:sp macro="" textlink="'Data for charts - Torfaen'!N28">
      <xdr:nvSpPr>
        <xdr:cNvPr id="35" name="TextBox 34"/>
        <xdr:cNvSpPr txBox="1"/>
      </xdr:nvSpPr>
      <xdr:spPr>
        <a:xfrm>
          <a:off x="6524625" y="6184097"/>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A3FC2380-4EF3-4CB7-B722-C05F95EAA7DA}" type="TxLink">
            <a:rPr lang="en-US" sz="700" b="0" i="0" u="none" strike="noStrike">
              <a:solidFill>
                <a:srgbClr val="6463FF"/>
              </a:solidFill>
              <a:latin typeface="Verdana"/>
              <a:ea typeface="Verdana"/>
              <a:cs typeface="Verdana"/>
            </a:rPr>
            <a:pPr algn="r"/>
            <a:t>10.9</a:t>
          </a:fld>
          <a:endParaRPr lang="en-GB" sz="700">
            <a:solidFill>
              <a:srgbClr val="6463FF"/>
            </a:solidFill>
            <a:latin typeface="Verdana" pitchFamily="34" charset="0"/>
          </a:endParaRPr>
        </a:p>
      </xdr:txBody>
    </xdr:sp>
    <xdr:clientData/>
  </xdr:twoCellAnchor>
  <xdr:twoCellAnchor editAs="oneCell">
    <xdr:from>
      <xdr:col>0</xdr:col>
      <xdr:colOff>9525</xdr:colOff>
      <xdr:row>0</xdr:row>
      <xdr:rowOff>0</xdr:rowOff>
    </xdr:from>
    <xdr:to>
      <xdr:col>1</xdr:col>
      <xdr:colOff>1000125</xdr:colOff>
      <xdr:row>1</xdr:row>
      <xdr:rowOff>66675</xdr:rowOff>
    </xdr:to>
    <xdr:pic>
      <xdr:nvPicPr>
        <xdr:cNvPr id="36" name="Picture 35" descr="Back_to_contents.jpg">
          <a:hlinkClick xmlns:r="http://schemas.openxmlformats.org/officeDocument/2006/relationships" r:id="rId11" tooltip="Back to contents"/>
        </xdr:cNvPr>
        <xdr:cNvPicPr>
          <a:picLocks noChangeAspect="1"/>
        </xdr:cNvPicPr>
      </xdr:nvPicPr>
      <xdr:blipFill>
        <a:blip xmlns:r="http://schemas.openxmlformats.org/officeDocument/2006/relationships" r:embed="rId12" cstate="print"/>
        <a:stretch>
          <a:fillRect/>
        </a:stretch>
      </xdr:blipFill>
      <xdr:spPr>
        <a:xfrm>
          <a:off x="9525" y="0"/>
          <a:ext cx="1190625" cy="257175"/>
        </a:xfrm>
        <a:prstGeom prst="rect">
          <a:avLst/>
        </a:prstGeom>
      </xdr:spPr>
    </xdr:pic>
    <xdr:clientData/>
  </xdr:twoCellAnchor>
  <xdr:twoCellAnchor>
    <xdr:from>
      <xdr:col>7</xdr:col>
      <xdr:colOff>1566866</xdr:colOff>
      <xdr:row>12</xdr:row>
      <xdr:rowOff>78573</xdr:rowOff>
    </xdr:from>
    <xdr:to>
      <xdr:col>8</xdr:col>
      <xdr:colOff>223841</xdr:colOff>
      <xdr:row>12</xdr:row>
      <xdr:rowOff>230973</xdr:rowOff>
    </xdr:to>
    <xdr:sp macro="" textlink="'Data for charts - Torfaen'!N6">
      <xdr:nvSpPr>
        <xdr:cNvPr id="37" name="TextBox 36"/>
        <xdr:cNvSpPr txBox="1"/>
      </xdr:nvSpPr>
      <xdr:spPr>
        <a:xfrm>
          <a:off x="6662741" y="2421723"/>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CB907D30-A389-4A09-82D7-450DEA9C9A6F}" type="TxLink">
            <a:rPr lang="en-US" sz="700" b="0" i="0" u="none" strike="noStrike">
              <a:solidFill>
                <a:srgbClr val="6463FF"/>
              </a:solidFill>
              <a:latin typeface="Verdana"/>
              <a:ea typeface="Verdana"/>
              <a:cs typeface="Verdana"/>
            </a:rPr>
            <a:pPr algn="l"/>
            <a:t>14.0</a:t>
          </a:fld>
          <a:endParaRPr lang="en-GB" sz="700">
            <a:solidFill>
              <a:srgbClr val="6463FF"/>
            </a:solidFill>
            <a:latin typeface="Verdana" pitchFamily="34" charset="0"/>
          </a:endParaRPr>
        </a:p>
      </xdr:txBody>
    </xdr:sp>
    <xdr:clientData/>
  </xdr:twoCellAnchor>
  <xdr:twoCellAnchor>
    <xdr:from>
      <xdr:col>7</xdr:col>
      <xdr:colOff>114300</xdr:colOff>
      <xdr:row>10</xdr:row>
      <xdr:rowOff>238125</xdr:rowOff>
    </xdr:from>
    <xdr:to>
      <xdr:col>9</xdr:col>
      <xdr:colOff>285751</xdr:colOff>
      <xdr:row>12</xdr:row>
      <xdr:rowOff>28576</xdr:rowOff>
    </xdr:to>
    <xdr:grpSp>
      <xdr:nvGrpSpPr>
        <xdr:cNvPr id="42" name="Group 41"/>
        <xdr:cNvGrpSpPr/>
      </xdr:nvGrpSpPr>
      <xdr:grpSpPr>
        <a:xfrm>
          <a:off x="5210175" y="1971675"/>
          <a:ext cx="2419351" cy="400051"/>
          <a:chOff x="5172075" y="1971675"/>
          <a:chExt cx="2419351" cy="400051"/>
        </a:xfrm>
      </xdr:grpSpPr>
      <xdr:graphicFrame macro="">
        <xdr:nvGraphicFramePr>
          <xdr:cNvPr id="10" name="Chart 9"/>
          <xdr:cNvGraphicFramePr/>
        </xdr:nvGraphicFramePr>
        <xdr:xfrm>
          <a:off x="5241129" y="2085976"/>
          <a:ext cx="1464472" cy="276226"/>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11" name="Chart 10"/>
          <xdr:cNvGraphicFramePr/>
        </xdr:nvGraphicFramePr>
        <xdr:xfrm>
          <a:off x="6029326" y="2085976"/>
          <a:ext cx="1562100" cy="285750"/>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38" name="TextBox 37"/>
          <xdr:cNvSpPr txBox="1"/>
        </xdr:nvSpPr>
        <xdr:spPr>
          <a:xfrm>
            <a:off x="517207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2009 </a:t>
            </a:r>
          </a:p>
        </xdr:txBody>
      </xdr:sp>
      <xdr:sp macro="" textlink="">
        <xdr:nvSpPr>
          <xdr:cNvPr id="39" name="TextBox 38"/>
          <xdr:cNvSpPr txBox="1"/>
        </xdr:nvSpPr>
        <xdr:spPr>
          <a:xfrm>
            <a:off x="597217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2010 </a:t>
            </a:r>
          </a:p>
        </xdr:txBody>
      </xdr:sp>
    </xdr:grpSp>
    <xdr:clientData/>
  </xdr:twoCellAnchor>
  <xdr:twoCellAnchor>
    <xdr:from>
      <xdr:col>7</xdr:col>
      <xdr:colOff>133350</xdr:colOff>
      <xdr:row>17</xdr:row>
      <xdr:rowOff>295275</xdr:rowOff>
    </xdr:from>
    <xdr:to>
      <xdr:col>9</xdr:col>
      <xdr:colOff>314325</xdr:colOff>
      <xdr:row>19</xdr:row>
      <xdr:rowOff>9525</xdr:rowOff>
    </xdr:to>
    <xdr:grpSp>
      <xdr:nvGrpSpPr>
        <xdr:cNvPr id="43" name="Group 42"/>
        <xdr:cNvGrpSpPr/>
      </xdr:nvGrpSpPr>
      <xdr:grpSpPr>
        <a:xfrm>
          <a:off x="5229225" y="4352925"/>
          <a:ext cx="2428875" cy="390525"/>
          <a:chOff x="5191125" y="4352925"/>
          <a:chExt cx="2428875" cy="390525"/>
        </a:xfrm>
      </xdr:grpSpPr>
      <xdr:graphicFrame macro="">
        <xdr:nvGraphicFramePr>
          <xdr:cNvPr id="17" name="Chart 16"/>
          <xdr:cNvGraphicFramePr/>
        </xdr:nvGraphicFramePr>
        <xdr:xfrm>
          <a:off x="5260180" y="4467225"/>
          <a:ext cx="1245396" cy="257175"/>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18" name="Chart 17"/>
          <xdr:cNvGraphicFramePr/>
        </xdr:nvGraphicFramePr>
        <xdr:xfrm>
          <a:off x="6029325" y="4476750"/>
          <a:ext cx="1590675" cy="266700"/>
        </xdr:xfrm>
        <a:graphic>
          <a:graphicData uri="http://schemas.openxmlformats.org/drawingml/2006/chart">
            <c:chart xmlns:c="http://schemas.openxmlformats.org/drawingml/2006/chart" xmlns:r="http://schemas.openxmlformats.org/officeDocument/2006/relationships" r:id="rId16"/>
          </a:graphicData>
        </a:graphic>
      </xdr:graphicFrame>
      <xdr:sp macro="" textlink="">
        <xdr:nvSpPr>
          <xdr:cNvPr id="40" name="TextBox 39"/>
          <xdr:cNvSpPr txBox="1"/>
        </xdr:nvSpPr>
        <xdr:spPr>
          <a:xfrm>
            <a:off x="5191125" y="4352925"/>
            <a:ext cx="571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2007/8</a:t>
            </a:r>
          </a:p>
        </xdr:txBody>
      </xdr:sp>
      <xdr:sp macro="" textlink="">
        <xdr:nvSpPr>
          <xdr:cNvPr id="41" name="TextBox 40"/>
          <xdr:cNvSpPr txBox="1"/>
        </xdr:nvSpPr>
        <xdr:spPr>
          <a:xfrm>
            <a:off x="5962649" y="4362451"/>
            <a:ext cx="590551"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2011/12</a:t>
            </a:r>
          </a:p>
        </xdr:txBody>
      </xdr:sp>
    </xdr:grpSp>
    <xdr:clientData/>
  </xdr:twoCellAnchor>
  <xdr:twoCellAnchor editAs="oneCell">
    <xdr:from>
      <xdr:col>7</xdr:col>
      <xdr:colOff>695325</xdr:colOff>
      <xdr:row>0</xdr:row>
      <xdr:rowOff>0</xdr:rowOff>
    </xdr:from>
    <xdr:to>
      <xdr:col>8</xdr:col>
      <xdr:colOff>9525</xdr:colOff>
      <xdr:row>1</xdr:row>
      <xdr:rowOff>66675</xdr:rowOff>
    </xdr:to>
    <xdr:pic>
      <xdr:nvPicPr>
        <xdr:cNvPr id="44" name="Picture 43" descr="Forward_Monmouthshire.jpg">
          <a:hlinkClick xmlns:r="http://schemas.openxmlformats.org/officeDocument/2006/relationships" r:id="rId17" tooltip="Monmouthshire"/>
        </xdr:cNvPr>
        <xdr:cNvPicPr>
          <a:picLocks noChangeAspect="1"/>
        </xdr:cNvPicPr>
      </xdr:nvPicPr>
      <xdr:blipFill>
        <a:blip xmlns:r="http://schemas.openxmlformats.org/officeDocument/2006/relationships" r:embed="rId18" cstate="print"/>
        <a:stretch>
          <a:fillRect/>
        </a:stretch>
      </xdr:blipFill>
      <xdr:spPr>
        <a:xfrm>
          <a:off x="5791200" y="0"/>
          <a:ext cx="1190625" cy="257175"/>
        </a:xfrm>
        <a:prstGeom prst="rect">
          <a:avLst/>
        </a:prstGeom>
      </xdr:spPr>
    </xdr:pic>
    <xdr:clientData/>
  </xdr:twoCellAnchor>
  <xdr:twoCellAnchor editAs="oneCell">
    <xdr:from>
      <xdr:col>7</xdr:col>
      <xdr:colOff>695325</xdr:colOff>
      <xdr:row>26</xdr:row>
      <xdr:rowOff>66675</xdr:rowOff>
    </xdr:from>
    <xdr:to>
      <xdr:col>8</xdr:col>
      <xdr:colOff>9525</xdr:colOff>
      <xdr:row>28</xdr:row>
      <xdr:rowOff>38100</xdr:rowOff>
    </xdr:to>
    <xdr:pic>
      <xdr:nvPicPr>
        <xdr:cNvPr id="46" name="Picture 45" descr="Forward_Indicator_Guide.jpg">
          <a:hlinkClick xmlns:r="http://schemas.openxmlformats.org/officeDocument/2006/relationships" r:id="rId19" tooltip="Indicator Guide"/>
        </xdr:cNvPr>
        <xdr:cNvPicPr>
          <a:picLocks noChangeAspect="1"/>
        </xdr:cNvPicPr>
      </xdr:nvPicPr>
      <xdr:blipFill>
        <a:blip xmlns:r="http://schemas.openxmlformats.org/officeDocument/2006/relationships" r:embed="rId20" cstate="print"/>
        <a:stretch>
          <a:fillRect/>
        </a:stretch>
      </xdr:blipFill>
      <xdr:spPr>
        <a:xfrm>
          <a:off x="5791200" y="6781800"/>
          <a:ext cx="1190625" cy="257175"/>
        </a:xfrm>
        <a:prstGeom prst="rect">
          <a:avLst/>
        </a:prstGeom>
      </xdr:spPr>
    </xdr:pic>
    <xdr:clientData/>
  </xdr:twoCellAnchor>
  <xdr:twoCellAnchor editAs="oneCell">
    <xdr:from>
      <xdr:col>7</xdr:col>
      <xdr:colOff>695325</xdr:colOff>
      <xdr:row>24</xdr:row>
      <xdr:rowOff>28575</xdr:rowOff>
    </xdr:from>
    <xdr:to>
      <xdr:col>8</xdr:col>
      <xdr:colOff>9525</xdr:colOff>
      <xdr:row>26</xdr:row>
      <xdr:rowOff>19050</xdr:rowOff>
    </xdr:to>
    <xdr:pic>
      <xdr:nvPicPr>
        <xdr:cNvPr id="45" name="Picture 44" descr="Forward_Interpretation.jpg">
          <a:hlinkClick xmlns:r="http://schemas.openxmlformats.org/officeDocument/2006/relationships" r:id="rId21" tooltip="Interpretation Guide"/>
        </xdr:cNvPr>
        <xdr:cNvPicPr>
          <a:picLocks noChangeAspect="1"/>
        </xdr:cNvPicPr>
      </xdr:nvPicPr>
      <xdr:blipFill>
        <a:blip xmlns:r="http://schemas.openxmlformats.org/officeDocument/2006/relationships" r:embed="rId22" cstate="print"/>
        <a:stretch>
          <a:fillRect/>
        </a:stretch>
      </xdr:blipFill>
      <xdr:spPr>
        <a:xfrm>
          <a:off x="5791200" y="6477000"/>
          <a:ext cx="1190625" cy="257175"/>
        </a:xfrm>
        <a:prstGeom prst="rect">
          <a:avLst/>
        </a:prstGeom>
      </xdr:spPr>
    </xdr:pic>
    <xdr:clientData/>
  </xdr:twoCellAnchor>
  <xdr:twoCellAnchor>
    <xdr:from>
      <xdr:col>0</xdr:col>
      <xdr:colOff>200024</xdr:colOff>
      <xdr:row>29</xdr:row>
      <xdr:rowOff>1</xdr:rowOff>
    </xdr:from>
    <xdr:to>
      <xdr:col>8</xdr:col>
      <xdr:colOff>104775</xdr:colOff>
      <xdr:row>39</xdr:row>
      <xdr:rowOff>9525</xdr:rowOff>
    </xdr:to>
    <xdr:sp macro="" textlink="">
      <xdr:nvSpPr>
        <xdr:cNvPr id="49" name="TextBox 48"/>
        <xdr:cNvSpPr txBox="1"/>
      </xdr:nvSpPr>
      <xdr:spPr>
        <a:xfrm>
          <a:off x="200024" y="7267576"/>
          <a:ext cx="6877051" cy="172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solidFill>
                <a:schemeClr val="tx1"/>
              </a:solidFill>
              <a:latin typeface="Verdana" pitchFamily="34" charset="0"/>
            </a:rPr>
            <a:t>Indicator and time period (counts and rates are presented for last year of trend unless stated otherwise):  1. </a:t>
          </a:r>
          <a:r>
            <a:rPr lang="en-GB" sz="750">
              <a:solidFill>
                <a:schemeClr val="tx1"/>
              </a:solidFill>
              <a:latin typeface="Verdana" pitchFamily="34" charset="0"/>
            </a:rPr>
            <a:t>% children living in families in receipt of CTC whose reported income is less than 60 per cent of the median income or in receipt of IS or JSA, 2009-2010;  </a:t>
          </a:r>
          <a:r>
            <a:rPr lang="en-GB" sz="750" b="1">
              <a:solidFill>
                <a:schemeClr val="tx1"/>
              </a:solidFill>
              <a:latin typeface="Verdana" pitchFamily="34" charset="0"/>
            </a:rPr>
            <a:t>2.</a:t>
          </a:r>
          <a:r>
            <a:rPr lang="en-GB" sz="750">
              <a:solidFill>
                <a:schemeClr val="tx1"/>
              </a:solidFill>
              <a:latin typeface="Verdana" pitchFamily="34" charset="0"/>
            </a:rPr>
            <a:t> Rate per 10,000 households (including dependent children or a pregnant woman) accepted as homeless (2002-2012);  </a:t>
          </a:r>
          <a:r>
            <a:rPr lang="en-GB" sz="750" b="1">
              <a:solidFill>
                <a:schemeClr val="tx1"/>
              </a:solidFill>
              <a:latin typeface="Verdana" pitchFamily="34" charset="0"/>
            </a:rPr>
            <a:t>3.</a:t>
          </a:r>
          <a:r>
            <a:rPr lang="en-GB" sz="750">
              <a:solidFill>
                <a:schemeClr val="tx1"/>
              </a:solidFill>
              <a:latin typeface="Verdana" pitchFamily="34" charset="0"/>
            </a:rPr>
            <a:t> Rate per 10,000 of children aged 0-17 looked after by local authorities and who had a case open for at least 3 months at the census date, 2009/10-2011/12;  </a:t>
          </a:r>
          <a:r>
            <a:rPr lang="en-GB" sz="750" b="1">
              <a:solidFill>
                <a:schemeClr val="tx1"/>
              </a:solidFill>
              <a:latin typeface="Verdana" pitchFamily="34" charset="0"/>
            </a:rPr>
            <a:t>4.</a:t>
          </a:r>
          <a:r>
            <a:rPr lang="en-GB" sz="750">
              <a:solidFill>
                <a:schemeClr val="tx1"/>
              </a:solidFill>
              <a:latin typeface="Verdana" pitchFamily="34" charset="0"/>
            </a:rPr>
            <a:t> % with body mass index in the 85th centile (UK1990) or above, 2011/12;  </a:t>
          </a:r>
          <a:r>
            <a:rPr lang="en-GB" sz="750" b="1">
              <a:solidFill>
                <a:schemeClr val="tx1"/>
              </a:solidFill>
              <a:latin typeface="Verdana" pitchFamily="34" charset="0"/>
            </a:rPr>
            <a:t>5.</a:t>
          </a:r>
          <a:r>
            <a:rPr lang="en-GB" sz="750">
              <a:solidFill>
                <a:schemeClr val="tx1"/>
              </a:solidFill>
              <a:latin typeface="Verdana" pitchFamily="34" charset="0"/>
            </a:rPr>
            <a:t> Conception rate per 1,000 females aged 15-17 years, 2002-2011;  </a:t>
          </a:r>
          <a:r>
            <a:rPr lang="en-GB" sz="750" b="1">
              <a:solidFill>
                <a:schemeClr val="tx1"/>
              </a:solidFill>
              <a:latin typeface="Verdana" pitchFamily="34" charset="0"/>
            </a:rPr>
            <a:t>6.</a:t>
          </a:r>
          <a:r>
            <a:rPr lang="en-GB" sz="750">
              <a:solidFill>
                <a:schemeClr val="tx1"/>
              </a:solidFill>
              <a:latin typeface="Verdana" pitchFamily="34" charset="0"/>
            </a:rPr>
            <a:t> Rate of live births per 1,000 females aged 15-19 years, 2002-2011;  </a:t>
          </a:r>
          <a:r>
            <a:rPr lang="en-GB" sz="750" b="1">
              <a:solidFill>
                <a:schemeClr val="tx1"/>
              </a:solidFill>
              <a:latin typeface="Verdana" pitchFamily="34" charset="0"/>
            </a:rPr>
            <a:t>7.</a:t>
          </a:r>
          <a:r>
            <a:rPr lang="en-GB" sz="750">
              <a:solidFill>
                <a:schemeClr val="tx1"/>
              </a:solidFill>
              <a:latin typeface="Verdana" pitchFamily="34" charset="0"/>
            </a:rPr>
            <a:t> % up to date with routine immunisations, 2012;  </a:t>
          </a:r>
          <a:r>
            <a:rPr lang="en-GB" sz="750" b="1">
              <a:solidFill>
                <a:schemeClr val="tx1"/>
              </a:solidFill>
              <a:latin typeface="Verdana" pitchFamily="34" charset="0"/>
            </a:rPr>
            <a:t>8.</a:t>
          </a:r>
          <a:r>
            <a:rPr lang="en-GB" sz="750">
              <a:solidFill>
                <a:schemeClr val="tx1"/>
              </a:solidFill>
              <a:latin typeface="Verdana" pitchFamily="34" charset="0"/>
            </a:rPr>
            <a:t> Number examined and average number of decayed, missing or filled teeth, 2007/8 &amp; 2011/12;  </a:t>
          </a:r>
          <a:r>
            <a:rPr lang="en-GB" sz="750" b="1">
              <a:solidFill>
                <a:schemeClr val="tx1"/>
              </a:solidFill>
              <a:latin typeface="Verdana" pitchFamily="34" charset="0"/>
            </a:rPr>
            <a:t>9.</a:t>
          </a:r>
          <a:r>
            <a:rPr lang="en-GB" sz="750">
              <a:solidFill>
                <a:schemeClr val="tx1"/>
              </a:solidFill>
              <a:latin typeface="Verdana" pitchFamily="34" charset="0"/>
            </a:rPr>
            <a:t> Age-standardised hospital admission injury rates per 10,000 children, 0-4yr olds, 2002-2011;  </a:t>
          </a:r>
          <a:r>
            <a:rPr lang="en-GB" sz="750" b="1">
              <a:solidFill>
                <a:schemeClr val="tx1"/>
              </a:solidFill>
              <a:latin typeface="Verdana" pitchFamily="34" charset="0"/>
            </a:rPr>
            <a:t>10.</a:t>
          </a:r>
          <a:r>
            <a:rPr lang="en-GB" sz="750">
              <a:solidFill>
                <a:schemeClr val="tx1"/>
              </a:solidFill>
              <a:latin typeface="Verdana" pitchFamily="34" charset="0"/>
            </a:rPr>
            <a:t> Rate of deaths in children aged &lt;1 year of age per 1,000 live births, 2002-2011 combined for local authority and health board and 2002-2011 single years for Wales trend;  </a:t>
          </a:r>
          <a:r>
            <a:rPr lang="en-GB" sz="750" b="1">
              <a:solidFill>
                <a:schemeClr val="tx1"/>
              </a:solidFill>
              <a:latin typeface="Verdana" pitchFamily="34" charset="0"/>
            </a:rPr>
            <a:t>11.</a:t>
          </a:r>
          <a:r>
            <a:rPr lang="en-GB" sz="750">
              <a:solidFill>
                <a:schemeClr val="tx1"/>
              </a:solidFill>
              <a:latin typeface="Verdana" pitchFamily="34" charset="0"/>
            </a:rPr>
            <a:t> Age-standardised mortality rate per 100,000, 2009-2011 combined for local authority and health board and 2002-2011 single years for Wales trend;  </a:t>
          </a:r>
          <a:r>
            <a:rPr lang="en-GB" sz="750" b="1">
              <a:solidFill>
                <a:schemeClr val="tx1"/>
              </a:solidFill>
              <a:latin typeface="Verdana" pitchFamily="34" charset="0"/>
            </a:rPr>
            <a:t>12.</a:t>
          </a:r>
          <a:r>
            <a:rPr lang="en-GB" sz="750">
              <a:solidFill>
                <a:schemeClr val="tx1"/>
              </a:solidFill>
              <a:latin typeface="Verdana" pitchFamily="34" charset="0"/>
            </a:rPr>
            <a:t> Counts and crude rates WTE health visitors per 1,000 children aged 0-3 in Flying Start areas;  </a:t>
          </a:r>
          <a:r>
            <a:rPr lang="en-GB" sz="750" b="1">
              <a:solidFill>
                <a:schemeClr val="tx1"/>
              </a:solidFill>
              <a:latin typeface="Verdana" pitchFamily="34" charset="0"/>
            </a:rPr>
            <a:t>13.</a:t>
          </a:r>
          <a:r>
            <a:rPr lang="en-GB" sz="750">
              <a:solidFill>
                <a:schemeClr val="tx1"/>
              </a:solidFill>
              <a:latin typeface="Verdana" pitchFamily="34" charset="0"/>
            </a:rPr>
            <a:t> Counts and crude rates WTE social workers per 1,000 children, 2004-12 (local authorities also provide services using the independent sector, whose staff are not included in these figures).</a:t>
          </a:r>
        </a:p>
      </xdr:txBody>
    </xdr:sp>
    <xdr:clientData/>
  </xdr:twoCellAnchor>
  <xdr:twoCellAnchor>
    <xdr:from>
      <xdr:col>0</xdr:col>
      <xdr:colOff>200024</xdr:colOff>
      <xdr:row>37</xdr:row>
      <xdr:rowOff>171449</xdr:rowOff>
    </xdr:from>
    <xdr:to>
      <xdr:col>8</xdr:col>
      <xdr:colOff>190499</xdr:colOff>
      <xdr:row>42</xdr:row>
      <xdr:rowOff>142874</xdr:rowOff>
    </xdr:to>
    <xdr:sp macro="" textlink="">
      <xdr:nvSpPr>
        <xdr:cNvPr id="50" name="TextBox 49"/>
        <xdr:cNvSpPr txBox="1"/>
      </xdr:nvSpPr>
      <xdr:spPr>
        <a:xfrm>
          <a:off x="200024" y="8810624"/>
          <a:ext cx="696277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latin typeface="Verdana" pitchFamily="34" charset="0"/>
            </a:rPr>
            <a:t>Data source:  a. </a:t>
          </a:r>
          <a:r>
            <a:rPr lang="en-GB" sz="750">
              <a:latin typeface="Verdana" pitchFamily="34" charset="0"/>
            </a:rPr>
            <a:t>Mid-year population estimates (ONS);  </a:t>
          </a:r>
          <a:r>
            <a:rPr lang="en-GB" sz="750" b="1">
              <a:latin typeface="Verdana" pitchFamily="34" charset="0"/>
            </a:rPr>
            <a:t>b.</a:t>
          </a:r>
          <a:r>
            <a:rPr lang="en-GB" sz="750">
              <a:latin typeface="Verdana" pitchFamily="34" charset="0"/>
            </a:rPr>
            <a:t> DWP and Child Benefit Data (HMRC);  </a:t>
          </a:r>
          <a:r>
            <a:rPr lang="en-GB" sz="750" b="1">
              <a:latin typeface="Verdana" pitchFamily="34" charset="0"/>
            </a:rPr>
            <a:t>c.</a:t>
          </a:r>
          <a:r>
            <a:rPr lang="en-GB" sz="750">
              <a:latin typeface="Verdana" pitchFamily="34" charset="0"/>
            </a:rPr>
            <a:t> Homelessness Data Collection (WG);  </a:t>
          </a:r>
          <a:r>
            <a:rPr lang="en-GB" sz="750" b="1">
              <a:latin typeface="Verdana" pitchFamily="34" charset="0"/>
            </a:rPr>
            <a:t>d.</a:t>
          </a:r>
          <a:r>
            <a:rPr lang="en-GB" sz="750">
              <a:latin typeface="Verdana" pitchFamily="34" charset="0"/>
            </a:rPr>
            <a:t> Household estimates (WG);  </a:t>
          </a:r>
          <a:r>
            <a:rPr lang="en-GB" sz="750" b="1">
              <a:latin typeface="Verdana" pitchFamily="34" charset="0"/>
            </a:rPr>
            <a:t>e.</a:t>
          </a:r>
          <a:r>
            <a:rPr lang="en-GB" sz="750">
              <a:latin typeface="Verdana" pitchFamily="34" charset="0"/>
            </a:rPr>
            <a:t> Children in Need Census (WG);  </a:t>
          </a:r>
          <a:r>
            <a:rPr lang="en-GB" sz="750" b="1">
              <a:latin typeface="Verdana" pitchFamily="34" charset="0"/>
            </a:rPr>
            <a:t>f.</a:t>
          </a:r>
          <a:r>
            <a:rPr lang="en-GB" sz="750">
              <a:latin typeface="Verdana" pitchFamily="34" charset="0"/>
            </a:rPr>
            <a:t> Child Measurement Programme (PHW &amp; NWIS);  </a:t>
          </a:r>
          <a:r>
            <a:rPr lang="en-GB" sz="750" b="1">
              <a:latin typeface="Verdana" pitchFamily="34" charset="0"/>
            </a:rPr>
            <a:t>g.</a:t>
          </a:r>
          <a:r>
            <a:rPr lang="en-GB" sz="750">
              <a:latin typeface="Verdana" pitchFamily="34" charset="0"/>
            </a:rPr>
            <a:t> Conceptions (ONS);  </a:t>
          </a:r>
          <a:r>
            <a:rPr lang="en-GB" sz="750" b="1">
              <a:latin typeface="Verdana" pitchFamily="34" charset="0"/>
            </a:rPr>
            <a:t>h.</a:t>
          </a:r>
          <a:r>
            <a:rPr lang="en-GB" sz="750">
              <a:latin typeface="Verdana" pitchFamily="34" charset="0"/>
            </a:rPr>
            <a:t> Live births (WG);  </a:t>
          </a:r>
          <a:r>
            <a:rPr lang="en-GB" sz="750" b="1">
              <a:latin typeface="Verdana" pitchFamily="34" charset="0"/>
            </a:rPr>
            <a:t>i.</a:t>
          </a:r>
          <a:r>
            <a:rPr lang="en-GB" sz="750">
              <a:latin typeface="Verdana" pitchFamily="34" charset="0"/>
            </a:rPr>
            <a:t> Welsh COVER reporting scheme (PHW);  </a:t>
          </a:r>
          <a:r>
            <a:rPr lang="en-GB" sz="750" b="1">
              <a:latin typeface="Verdana" pitchFamily="34" charset="0"/>
            </a:rPr>
            <a:t>j.</a:t>
          </a:r>
          <a:r>
            <a:rPr lang="en-GB" sz="750">
              <a:latin typeface="Verdana" pitchFamily="34" charset="0"/>
            </a:rPr>
            <a:t> Welsh Dental Survey (WOHIU);  </a:t>
          </a:r>
          <a:r>
            <a:rPr lang="en-GB" sz="750" b="1">
              <a:latin typeface="Verdana" pitchFamily="34" charset="0"/>
            </a:rPr>
            <a:t>k.</a:t>
          </a:r>
          <a:r>
            <a:rPr lang="en-GB" sz="750">
              <a:latin typeface="Verdana" pitchFamily="34" charset="0"/>
            </a:rPr>
            <a:t> Patient Episode Database Wales (NWIS);  </a:t>
          </a:r>
          <a:r>
            <a:rPr lang="en-GB" sz="750" b="1">
              <a:latin typeface="Verdana" pitchFamily="34" charset="0"/>
            </a:rPr>
            <a:t>l.</a:t>
          </a:r>
          <a:r>
            <a:rPr lang="en-GB" sz="750">
              <a:latin typeface="Verdana" pitchFamily="34" charset="0"/>
            </a:rPr>
            <a:t> Annual District Deaths Extract (ONS);  </a:t>
          </a:r>
          <a:r>
            <a:rPr lang="en-GB" sz="750" b="1">
              <a:latin typeface="Verdana" pitchFamily="34" charset="0"/>
            </a:rPr>
            <a:t>m.</a:t>
          </a:r>
          <a:r>
            <a:rPr lang="en-GB" sz="750">
              <a:latin typeface="Verdana" pitchFamily="34" charset="0"/>
            </a:rPr>
            <a:t> Public Health Mortality File (PHMF);  </a:t>
          </a:r>
          <a:r>
            <a:rPr lang="en-GB" sz="750" b="1">
              <a:latin typeface="Verdana" pitchFamily="34" charset="0"/>
            </a:rPr>
            <a:t>n.</a:t>
          </a:r>
          <a:r>
            <a:rPr lang="en-GB" sz="750">
              <a:latin typeface="Verdana" pitchFamily="34" charset="0"/>
            </a:rPr>
            <a:t> Annual District Births Extract (ONS);  </a:t>
          </a:r>
          <a:r>
            <a:rPr lang="en-GB" sz="750" b="1">
              <a:latin typeface="Verdana" pitchFamily="34" charset="0"/>
            </a:rPr>
            <a:t>o.</a:t>
          </a:r>
          <a:r>
            <a:rPr lang="en-GB" sz="750">
              <a:latin typeface="Verdana" pitchFamily="34" charset="0"/>
            </a:rPr>
            <a:t> Health Visitors &amp; School Nurses Manager, Aneurin Bevan University Health Board;  </a:t>
          </a:r>
          <a:r>
            <a:rPr lang="en-GB" sz="750" b="1">
              <a:latin typeface="Verdana" pitchFamily="34" charset="0"/>
            </a:rPr>
            <a:t>p.</a:t>
          </a:r>
          <a:r>
            <a:rPr lang="en-GB" sz="750">
              <a:latin typeface="Verdana" pitchFamily="34" charset="0"/>
            </a:rPr>
            <a:t> Social Services Data Collection (WG).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0</xdr:row>
      <xdr:rowOff>47625</xdr:rowOff>
    </xdr:from>
    <xdr:to>
      <xdr:col>23</xdr:col>
      <xdr:colOff>219075</xdr:colOff>
      <xdr:row>42</xdr:row>
      <xdr:rowOff>104775</xdr:rowOff>
    </xdr:to>
    <xdr:sp macro="" textlink="">
      <xdr:nvSpPr>
        <xdr:cNvPr id="49" name="Rectangle 48">
          <a:hlinkClick xmlns:r="http://schemas.openxmlformats.org/officeDocument/2006/relationships" r:id="rId1" tooltip="Monmouthshire"/>
        </xdr:cNvPr>
        <xdr:cNvSpPr/>
      </xdr:nvSpPr>
      <xdr:spPr>
        <a:xfrm>
          <a:off x="2257425" y="47625"/>
          <a:ext cx="15525750" cy="9553575"/>
        </a:xfrm>
        <a:prstGeom prst="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100"/>
        </a:p>
      </xdr:txBody>
    </xdr:sp>
    <xdr:clientData/>
  </xdr:twoCellAnchor>
  <xdr:twoCellAnchor>
    <xdr:from>
      <xdr:col>2</xdr:col>
      <xdr:colOff>76200</xdr:colOff>
      <xdr:row>6</xdr:row>
      <xdr:rowOff>47625</xdr:rowOff>
    </xdr:from>
    <xdr:to>
      <xdr:col>2</xdr:col>
      <xdr:colOff>228600</xdr:colOff>
      <xdr:row>7</xdr:row>
      <xdr:rowOff>9525</xdr:rowOff>
    </xdr:to>
    <xdr:sp macro="" textlink="">
      <xdr:nvSpPr>
        <xdr:cNvPr id="2" name="Rectangle 1"/>
        <xdr:cNvSpPr/>
      </xdr:nvSpPr>
      <xdr:spPr>
        <a:xfrm>
          <a:off x="2324100" y="1438275"/>
          <a:ext cx="152400" cy="142875"/>
        </a:xfrm>
        <a:prstGeom prst="rect">
          <a:avLst/>
        </a:prstGeom>
        <a:solidFill>
          <a:srgbClr val="C9C9FF"/>
        </a:solidFill>
        <a:ln>
          <a:solidFill>
            <a:srgbClr val="C9C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3</xdr:col>
      <xdr:colOff>285750</xdr:colOff>
      <xdr:row>6</xdr:row>
      <xdr:rowOff>47625</xdr:rowOff>
    </xdr:from>
    <xdr:to>
      <xdr:col>3</xdr:col>
      <xdr:colOff>438150</xdr:colOff>
      <xdr:row>7</xdr:row>
      <xdr:rowOff>9525</xdr:rowOff>
    </xdr:to>
    <xdr:sp macro="" textlink="">
      <xdr:nvSpPr>
        <xdr:cNvPr id="3" name="Rectangle 2"/>
        <xdr:cNvSpPr/>
      </xdr:nvSpPr>
      <xdr:spPr>
        <a:xfrm>
          <a:off x="3143250" y="1438275"/>
          <a:ext cx="152400" cy="142875"/>
        </a:xfrm>
        <a:prstGeom prst="rect">
          <a:avLst/>
        </a:prstGeom>
        <a:solidFill>
          <a:srgbClr val="6463FF"/>
        </a:solidFill>
        <a:ln>
          <a:solidFill>
            <a:srgbClr val="6463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5</xdr:col>
      <xdr:colOff>409575</xdr:colOff>
      <xdr:row>6</xdr:row>
      <xdr:rowOff>48126</xdr:rowOff>
    </xdr:from>
    <xdr:to>
      <xdr:col>5</xdr:col>
      <xdr:colOff>561975</xdr:colOff>
      <xdr:row>7</xdr:row>
      <xdr:rowOff>10026</xdr:rowOff>
    </xdr:to>
    <xdr:sp macro="" textlink="">
      <xdr:nvSpPr>
        <xdr:cNvPr id="4" name="Rectangle 3"/>
        <xdr:cNvSpPr/>
      </xdr:nvSpPr>
      <xdr:spPr>
        <a:xfrm>
          <a:off x="4329864" y="1176087"/>
          <a:ext cx="152400" cy="142373"/>
        </a:xfrm>
        <a:prstGeom prst="rect">
          <a:avLst/>
        </a:prstGeom>
        <a:solidFill>
          <a:srgbClr val="000080"/>
        </a:solidFill>
        <a:ln>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editAs="oneCell">
    <xdr:from>
      <xdr:col>7</xdr:col>
      <xdr:colOff>180975</xdr:colOff>
      <xdr:row>10</xdr:row>
      <xdr:rowOff>66675</xdr:rowOff>
    </xdr:from>
    <xdr:to>
      <xdr:col>7</xdr:col>
      <xdr:colOff>1695450</xdr:colOff>
      <xdr:row>10</xdr:row>
      <xdr:rowOff>257175</xdr:rowOff>
    </xdr:to>
    <xdr:pic>
      <xdr:nvPicPr>
        <xdr:cNvPr id="5" name="Picture 3"/>
        <xdr:cNvPicPr>
          <a:picLocks noChangeAspect="1" noChangeArrowheads="1"/>
        </xdr:cNvPicPr>
      </xdr:nvPicPr>
      <xdr:blipFill>
        <a:blip xmlns:r="http://schemas.openxmlformats.org/officeDocument/2006/relationships" r:embed="rId2" cstate="print"/>
        <a:srcRect l="6618" t="10891" r="34926" b="69307"/>
        <a:stretch>
          <a:fillRect/>
        </a:stretch>
      </xdr:blipFill>
      <xdr:spPr bwMode="auto">
        <a:xfrm>
          <a:off x="5238750" y="1800225"/>
          <a:ext cx="1514475" cy="190500"/>
        </a:xfrm>
        <a:prstGeom prst="rect">
          <a:avLst/>
        </a:prstGeom>
        <a:noFill/>
      </xdr:spPr>
    </xdr:pic>
    <xdr:clientData/>
  </xdr:twoCellAnchor>
  <xdr:twoCellAnchor>
    <xdr:from>
      <xdr:col>6</xdr:col>
      <xdr:colOff>495300</xdr:colOff>
      <xdr:row>6</xdr:row>
      <xdr:rowOff>39384</xdr:rowOff>
    </xdr:from>
    <xdr:to>
      <xdr:col>7</xdr:col>
      <xdr:colOff>123825</xdr:colOff>
      <xdr:row>7</xdr:row>
      <xdr:rowOff>10809</xdr:rowOff>
    </xdr:to>
    <xdr:sp macro="" textlink="">
      <xdr:nvSpPr>
        <xdr:cNvPr id="6" name="Rectangle 5"/>
        <xdr:cNvSpPr/>
      </xdr:nvSpPr>
      <xdr:spPr>
        <a:xfrm flipH="1">
          <a:off x="5012410" y="1163011"/>
          <a:ext cx="170966" cy="152239"/>
        </a:xfrm>
        <a:prstGeom prst="rect">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7</xdr:col>
      <xdr:colOff>159544</xdr:colOff>
      <xdr:row>15</xdr:row>
      <xdr:rowOff>0</xdr:rowOff>
    </xdr:from>
    <xdr:to>
      <xdr:col>7</xdr:col>
      <xdr:colOff>1721644</xdr:colOff>
      <xdr:row>15</xdr:row>
      <xdr:rowOff>314325</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209550</xdr:colOff>
      <xdr:row>20</xdr:row>
      <xdr:rowOff>0</xdr:rowOff>
    </xdr:from>
    <xdr:to>
      <xdr:col>7</xdr:col>
      <xdr:colOff>1724026</xdr:colOff>
      <xdr:row>20</xdr:row>
      <xdr:rowOff>314325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209550</xdr:colOff>
      <xdr:row>21</xdr:row>
      <xdr:rowOff>47625</xdr:rowOff>
    </xdr:from>
    <xdr:to>
      <xdr:col>7</xdr:col>
      <xdr:colOff>1695450</xdr:colOff>
      <xdr:row>22</xdr:row>
      <xdr:rowOff>19050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1238250</xdr:colOff>
      <xdr:row>13</xdr:row>
      <xdr:rowOff>16669</xdr:rowOff>
    </xdr:from>
    <xdr:to>
      <xdr:col>7</xdr:col>
      <xdr:colOff>1695449</xdr:colOff>
      <xdr:row>13</xdr:row>
      <xdr:rowOff>330994</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1407318</xdr:colOff>
      <xdr:row>13</xdr:row>
      <xdr:rowOff>133349</xdr:rowOff>
    </xdr:from>
    <xdr:to>
      <xdr:col>8</xdr:col>
      <xdr:colOff>64293</xdr:colOff>
      <xdr:row>13</xdr:row>
      <xdr:rowOff>285749</xdr:rowOff>
    </xdr:to>
    <xdr:sp macro="" textlink="'Data for charts - Monmouthshire'!N8">
      <xdr:nvSpPr>
        <xdr:cNvPr id="13" name="TextBox 12"/>
        <xdr:cNvSpPr txBox="1"/>
      </xdr:nvSpPr>
      <xdr:spPr>
        <a:xfrm>
          <a:off x="6503193" y="2819399"/>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B615FFF7-78C0-4E5E-910B-1B8140283736}" type="TxLink">
            <a:rPr lang="en-US" sz="700" b="0" i="0" u="none" strike="noStrike">
              <a:solidFill>
                <a:srgbClr val="6463FF"/>
              </a:solidFill>
              <a:latin typeface="Verdana"/>
              <a:ea typeface="Verdana"/>
              <a:cs typeface="Verdana"/>
            </a:rPr>
            <a:pPr algn="r"/>
            <a:t>260</a:t>
          </a:fld>
          <a:endParaRPr lang="en-GB" sz="500">
            <a:solidFill>
              <a:srgbClr val="6463FF"/>
            </a:solidFill>
            <a:latin typeface="Verdana" pitchFamily="34" charset="0"/>
          </a:endParaRPr>
        </a:p>
      </xdr:txBody>
    </xdr:sp>
    <xdr:clientData/>
  </xdr:twoCellAnchor>
  <xdr:twoCellAnchor>
    <xdr:from>
      <xdr:col>7</xdr:col>
      <xdr:colOff>971439</xdr:colOff>
      <xdr:row>13</xdr:row>
      <xdr:rowOff>111917</xdr:rowOff>
    </xdr:from>
    <xdr:to>
      <xdr:col>7</xdr:col>
      <xdr:colOff>1504839</xdr:colOff>
      <xdr:row>13</xdr:row>
      <xdr:rowOff>264317</xdr:rowOff>
    </xdr:to>
    <xdr:sp macro="" textlink="'Data for charts - Monmouthshire'!L8">
      <xdr:nvSpPr>
        <xdr:cNvPr id="14" name="TextBox 13"/>
        <xdr:cNvSpPr txBox="1"/>
      </xdr:nvSpPr>
      <xdr:spPr>
        <a:xfrm>
          <a:off x="6067314" y="279796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EEC9470F-129C-4C05-A888-F5BAC043A2C3}" type="TxLink">
            <a:rPr lang="en-US" sz="700" b="0" i="0" u="none" strike="noStrike">
              <a:solidFill>
                <a:srgbClr val="6463FF"/>
              </a:solidFill>
              <a:latin typeface="Verdana"/>
              <a:ea typeface="Verdana"/>
              <a:cs typeface="Verdana"/>
            </a:rPr>
            <a:pPr algn="l"/>
            <a:t>265</a:t>
          </a:fld>
          <a:endParaRPr lang="en-GB" sz="500" b="0">
            <a:solidFill>
              <a:srgbClr val="6463FF"/>
            </a:solidFill>
            <a:latin typeface="Verdana" pitchFamily="34" charset="0"/>
          </a:endParaRPr>
        </a:p>
      </xdr:txBody>
    </xdr:sp>
    <xdr:clientData/>
  </xdr:twoCellAnchor>
  <xdr:twoCellAnchor>
    <xdr:from>
      <xdr:col>6</xdr:col>
      <xdr:colOff>495305</xdr:colOff>
      <xdr:row>15</xdr:row>
      <xdr:rowOff>107148</xdr:rowOff>
    </xdr:from>
    <xdr:to>
      <xdr:col>7</xdr:col>
      <xdr:colOff>485780</xdr:colOff>
      <xdr:row>15</xdr:row>
      <xdr:rowOff>259548</xdr:rowOff>
    </xdr:to>
    <xdr:sp macro="" textlink="'Data for charts - Monmouthshire'!D12">
      <xdr:nvSpPr>
        <xdr:cNvPr id="15" name="TextBox 14"/>
        <xdr:cNvSpPr txBox="1"/>
      </xdr:nvSpPr>
      <xdr:spPr>
        <a:xfrm>
          <a:off x="5048255" y="347899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6CF9C266-9C7E-4B2E-9700-A0F0BD2416D8}" type="TxLink">
            <a:rPr lang="en-US" sz="700" b="0" i="0" u="none" strike="noStrike">
              <a:solidFill>
                <a:srgbClr val="6463FF"/>
              </a:solidFill>
              <a:latin typeface="Verdana"/>
              <a:ea typeface="Verdana"/>
              <a:cs typeface="Verdana"/>
            </a:rPr>
            <a:pPr algn="l"/>
            <a:t>32.3</a:t>
          </a:fld>
          <a:endParaRPr lang="en-GB" sz="500">
            <a:solidFill>
              <a:srgbClr val="6463FF"/>
            </a:solidFill>
            <a:latin typeface="Verdana" pitchFamily="34" charset="0"/>
          </a:endParaRPr>
        </a:p>
      </xdr:txBody>
    </xdr:sp>
    <xdr:clientData/>
  </xdr:twoCellAnchor>
  <xdr:twoCellAnchor>
    <xdr:from>
      <xdr:col>7</xdr:col>
      <xdr:colOff>1409705</xdr:colOff>
      <xdr:row>15</xdr:row>
      <xdr:rowOff>154772</xdr:rowOff>
    </xdr:from>
    <xdr:to>
      <xdr:col>8</xdr:col>
      <xdr:colOff>66680</xdr:colOff>
      <xdr:row>15</xdr:row>
      <xdr:rowOff>307172</xdr:rowOff>
    </xdr:to>
    <xdr:sp macro="" textlink="'Data for charts - Monmouthshire'!M12">
      <xdr:nvSpPr>
        <xdr:cNvPr id="16" name="TextBox 15"/>
        <xdr:cNvSpPr txBox="1"/>
      </xdr:nvSpPr>
      <xdr:spPr>
        <a:xfrm>
          <a:off x="6505580" y="3526622"/>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554522F1-335C-4925-B4AA-3908A1F2B1EA}" type="TxLink">
            <a:rPr lang="en-US" sz="700" b="0" i="0" u="none" strike="noStrike">
              <a:solidFill>
                <a:srgbClr val="6463FF"/>
              </a:solidFill>
              <a:latin typeface="Verdana"/>
              <a:ea typeface="Verdana"/>
              <a:cs typeface="Verdana"/>
            </a:rPr>
            <a:pPr algn="r"/>
            <a:t>18.1</a:t>
          </a:fld>
          <a:endParaRPr lang="en-GB" sz="500">
            <a:solidFill>
              <a:srgbClr val="6463FF"/>
            </a:solidFill>
            <a:latin typeface="Verdana" pitchFamily="34" charset="0"/>
          </a:endParaRPr>
        </a:p>
      </xdr:txBody>
    </xdr:sp>
    <xdr:clientData/>
  </xdr:twoCellAnchor>
  <xdr:twoCellAnchor>
    <xdr:from>
      <xdr:col>7</xdr:col>
      <xdr:colOff>152400</xdr:colOff>
      <xdr:row>16</xdr:row>
      <xdr:rowOff>133349</xdr:rowOff>
    </xdr:from>
    <xdr:to>
      <xdr:col>7</xdr:col>
      <xdr:colOff>1743075</xdr:colOff>
      <xdr:row>17</xdr:row>
      <xdr:rowOff>0</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491064</xdr:colOff>
      <xdr:row>16</xdr:row>
      <xdr:rowOff>161925</xdr:rowOff>
    </xdr:from>
    <xdr:to>
      <xdr:col>7</xdr:col>
      <xdr:colOff>447675</xdr:colOff>
      <xdr:row>16</xdr:row>
      <xdr:rowOff>314325</xdr:rowOff>
    </xdr:to>
    <xdr:sp macro="" textlink="'Data for charts - Monmouthshire'!D14">
      <xdr:nvSpPr>
        <xdr:cNvPr id="20" name="TextBox 19"/>
        <xdr:cNvSpPr txBox="1"/>
      </xdr:nvSpPr>
      <xdr:spPr>
        <a:xfrm>
          <a:off x="5044014" y="3876675"/>
          <a:ext cx="499536"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2D80A964-96E3-42DF-A88E-E61DF4F0EFCE}" type="TxLink">
            <a:rPr lang="en-US" sz="700" b="0" i="0" u="none" strike="noStrike">
              <a:solidFill>
                <a:srgbClr val="6463FF"/>
              </a:solidFill>
              <a:latin typeface="Verdana"/>
              <a:ea typeface="Verdana"/>
              <a:cs typeface="Verdana"/>
            </a:rPr>
            <a:pPr algn="l"/>
            <a:t>14.0</a:t>
          </a:fld>
          <a:endParaRPr lang="en-GB" sz="100">
            <a:solidFill>
              <a:srgbClr val="6463FF"/>
            </a:solidFill>
            <a:latin typeface="Verdana" pitchFamily="34" charset="0"/>
          </a:endParaRPr>
        </a:p>
      </xdr:txBody>
    </xdr:sp>
    <xdr:clientData/>
  </xdr:twoCellAnchor>
  <xdr:twoCellAnchor>
    <xdr:from>
      <xdr:col>7</xdr:col>
      <xdr:colOff>1428750</xdr:colOff>
      <xdr:row>16</xdr:row>
      <xdr:rowOff>149225</xdr:rowOff>
    </xdr:from>
    <xdr:to>
      <xdr:col>8</xdr:col>
      <xdr:colOff>59268</xdr:colOff>
      <xdr:row>17</xdr:row>
      <xdr:rowOff>28575</xdr:rowOff>
    </xdr:to>
    <xdr:sp macro="" textlink="'Data for charts - Monmouthshire'!M14">
      <xdr:nvSpPr>
        <xdr:cNvPr id="21" name="TextBox 20"/>
        <xdr:cNvSpPr txBox="1"/>
      </xdr:nvSpPr>
      <xdr:spPr>
        <a:xfrm>
          <a:off x="6524625" y="3863975"/>
          <a:ext cx="506943"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B0856478-1500-4F05-9656-29639D3263C8}" type="TxLink">
            <a:rPr lang="en-US" sz="700" b="0" i="0" u="none" strike="noStrike">
              <a:solidFill>
                <a:srgbClr val="6463FF"/>
              </a:solidFill>
              <a:latin typeface="Verdana"/>
              <a:ea typeface="Verdana"/>
              <a:cs typeface="Verdana"/>
            </a:rPr>
            <a:pPr algn="r"/>
            <a:t>14.5</a:t>
          </a:fld>
          <a:endParaRPr lang="en-GB" sz="100">
            <a:solidFill>
              <a:srgbClr val="6463FF"/>
            </a:solidFill>
            <a:latin typeface="Verdana" pitchFamily="34" charset="0"/>
          </a:endParaRPr>
        </a:p>
      </xdr:txBody>
    </xdr:sp>
    <xdr:clientData/>
  </xdr:twoCellAnchor>
  <xdr:twoCellAnchor>
    <xdr:from>
      <xdr:col>7</xdr:col>
      <xdr:colOff>180975</xdr:colOff>
      <xdr:row>19</xdr:row>
      <xdr:rowOff>133350</xdr:rowOff>
    </xdr:from>
    <xdr:to>
      <xdr:col>7</xdr:col>
      <xdr:colOff>1771650</xdr:colOff>
      <xdr:row>20</xdr:row>
      <xdr:rowOff>1</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19049</xdr:colOff>
      <xdr:row>19</xdr:row>
      <xdr:rowOff>142875</xdr:rowOff>
    </xdr:from>
    <xdr:to>
      <xdr:col>7</xdr:col>
      <xdr:colOff>514350</xdr:colOff>
      <xdr:row>20</xdr:row>
      <xdr:rowOff>28575</xdr:rowOff>
    </xdr:to>
    <xdr:sp macro="" textlink="'Data for charts - Monmouthshire'!D20">
      <xdr:nvSpPr>
        <xdr:cNvPr id="24" name="TextBox 23"/>
        <xdr:cNvSpPr txBox="1"/>
      </xdr:nvSpPr>
      <xdr:spPr>
        <a:xfrm>
          <a:off x="5114924" y="4876800"/>
          <a:ext cx="495301"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EC3A4897-2640-4EA7-A6F9-37A12D727B4E}" type="TxLink">
            <a:rPr lang="en-US" sz="700" b="0" i="0" u="none" strike="noStrike">
              <a:solidFill>
                <a:srgbClr val="6463FF"/>
              </a:solidFill>
              <a:latin typeface="Verdana"/>
              <a:ea typeface="Verdana"/>
              <a:cs typeface="Verdana"/>
            </a:rPr>
            <a:pPr algn="l"/>
            <a:t>89</a:t>
          </a:fld>
          <a:endParaRPr lang="en-GB" sz="100">
            <a:solidFill>
              <a:srgbClr val="6463FF"/>
            </a:solidFill>
            <a:latin typeface="Verdana" pitchFamily="34" charset="0"/>
          </a:endParaRPr>
        </a:p>
      </xdr:txBody>
    </xdr:sp>
    <xdr:clientData/>
  </xdr:twoCellAnchor>
  <xdr:twoCellAnchor>
    <xdr:from>
      <xdr:col>7</xdr:col>
      <xdr:colOff>1352550</xdr:colOff>
      <xdr:row>19</xdr:row>
      <xdr:rowOff>66675</xdr:rowOff>
    </xdr:from>
    <xdr:to>
      <xdr:col>8</xdr:col>
      <xdr:colOff>66674</xdr:colOff>
      <xdr:row>19</xdr:row>
      <xdr:rowOff>285750</xdr:rowOff>
    </xdr:to>
    <xdr:sp macro="" textlink="'Data for charts - Monmouthshire'!M20">
      <xdr:nvSpPr>
        <xdr:cNvPr id="25" name="TextBox 24"/>
        <xdr:cNvSpPr txBox="1"/>
      </xdr:nvSpPr>
      <xdr:spPr>
        <a:xfrm>
          <a:off x="6410325" y="4800600"/>
          <a:ext cx="590549"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806372BC-A605-4F24-83FC-46349CB0F1B3}" type="TxLink">
            <a:rPr lang="en-US" sz="700" b="0" i="0" u="none" strike="noStrike">
              <a:solidFill>
                <a:srgbClr val="6463FF"/>
              </a:solidFill>
              <a:latin typeface="Verdana"/>
              <a:ea typeface="Verdana"/>
              <a:cs typeface="Verdana"/>
            </a:rPr>
            <a:pPr algn="r"/>
            <a:t>181</a:t>
          </a:fld>
          <a:endParaRPr lang="en-GB" sz="100">
            <a:solidFill>
              <a:srgbClr val="6463FF"/>
            </a:solidFill>
            <a:latin typeface="Verdana" pitchFamily="34" charset="0"/>
          </a:endParaRPr>
        </a:p>
      </xdr:txBody>
    </xdr:sp>
    <xdr:clientData/>
  </xdr:twoCellAnchor>
  <xdr:twoCellAnchor>
    <xdr:from>
      <xdr:col>7</xdr:col>
      <xdr:colOff>159544</xdr:colOff>
      <xdr:row>12</xdr:row>
      <xdr:rowOff>0</xdr:rowOff>
    </xdr:from>
    <xdr:to>
      <xdr:col>7</xdr:col>
      <xdr:colOff>1685925</xdr:colOff>
      <xdr:row>12</xdr:row>
      <xdr:rowOff>314325</xdr:rowOff>
    </xdr:to>
    <xdr:graphicFrame macro="">
      <xdr:nvGraphicFramePr>
        <xdr:cNvPr id="32" name="Chart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495305</xdr:colOff>
      <xdr:row>12</xdr:row>
      <xdr:rowOff>97623</xdr:rowOff>
    </xdr:from>
    <xdr:to>
      <xdr:col>7</xdr:col>
      <xdr:colOff>485780</xdr:colOff>
      <xdr:row>12</xdr:row>
      <xdr:rowOff>280458</xdr:rowOff>
    </xdr:to>
    <xdr:sp macro="" textlink="'Data for charts - Monmouthshire'!D6">
      <xdr:nvSpPr>
        <xdr:cNvPr id="33" name="TextBox 32"/>
        <xdr:cNvSpPr txBox="1"/>
      </xdr:nvSpPr>
      <xdr:spPr>
        <a:xfrm>
          <a:off x="5040847" y="2436540"/>
          <a:ext cx="535516" cy="182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2C703DEB-75E6-4690-B6BF-37547AFC41FB}" type="TxLink">
            <a:rPr lang="en-US" sz="700" b="0" i="0" u="none" strike="noStrike">
              <a:solidFill>
                <a:srgbClr val="6463FF"/>
              </a:solidFill>
              <a:latin typeface="Verdana"/>
              <a:ea typeface="Verdana"/>
              <a:cs typeface="Verdana"/>
            </a:rPr>
            <a:pPr algn="l"/>
            <a:t>15.5</a:t>
          </a:fld>
          <a:endParaRPr lang="en-GB" sz="700">
            <a:solidFill>
              <a:srgbClr val="6463FF"/>
            </a:solidFill>
            <a:latin typeface="Verdana" pitchFamily="34" charset="0"/>
          </a:endParaRPr>
        </a:p>
      </xdr:txBody>
    </xdr:sp>
    <xdr:clientData/>
  </xdr:twoCellAnchor>
  <xdr:twoCellAnchor>
    <xdr:from>
      <xdr:col>7</xdr:col>
      <xdr:colOff>1514475</xdr:colOff>
      <xdr:row>12</xdr:row>
      <xdr:rowOff>78572</xdr:rowOff>
    </xdr:from>
    <xdr:to>
      <xdr:col>8</xdr:col>
      <xdr:colOff>95250</xdr:colOff>
      <xdr:row>12</xdr:row>
      <xdr:rowOff>314325</xdr:rowOff>
    </xdr:to>
    <xdr:sp macro="" textlink="'Data for charts - Monmouthshire'!#REF!">
      <xdr:nvSpPr>
        <xdr:cNvPr id="34" name="TextBox 33"/>
        <xdr:cNvSpPr txBox="1"/>
      </xdr:nvSpPr>
      <xdr:spPr>
        <a:xfrm>
          <a:off x="6572250" y="24217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1760E215-040D-4D4C-BBE8-FA42B43A0323}" type="TxLink">
            <a:rPr lang="en-US" sz="700" b="0" i="0" u="none" strike="noStrike">
              <a:solidFill>
                <a:srgbClr val="6463FF"/>
              </a:solidFill>
              <a:latin typeface="Verdana"/>
              <a:ea typeface="Verdana"/>
              <a:cs typeface="Verdana"/>
            </a:rPr>
            <a:pPr algn="r"/>
            <a:t> </a:t>
          </a:fld>
          <a:endParaRPr lang="en-GB" sz="300">
            <a:solidFill>
              <a:srgbClr val="6463FF"/>
            </a:solidFill>
            <a:latin typeface="Verdana" pitchFamily="34" charset="0"/>
          </a:endParaRPr>
        </a:p>
      </xdr:txBody>
    </xdr:sp>
    <xdr:clientData/>
  </xdr:twoCellAnchor>
  <xdr:twoCellAnchor>
    <xdr:from>
      <xdr:col>7</xdr:col>
      <xdr:colOff>169069</xdr:colOff>
      <xdr:row>23</xdr:row>
      <xdr:rowOff>57150</xdr:rowOff>
    </xdr:from>
    <xdr:to>
      <xdr:col>7</xdr:col>
      <xdr:colOff>1731169</xdr:colOff>
      <xdr:row>24</xdr:row>
      <xdr:rowOff>28575</xdr:rowOff>
    </xdr:to>
    <xdr:graphicFrame macro="">
      <xdr:nvGraphicFramePr>
        <xdr:cNvPr id="35" name="Chart 3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504830</xdr:colOff>
      <xdr:row>23</xdr:row>
      <xdr:rowOff>97623</xdr:rowOff>
    </xdr:from>
    <xdr:to>
      <xdr:col>7</xdr:col>
      <xdr:colOff>495305</xdr:colOff>
      <xdr:row>23</xdr:row>
      <xdr:rowOff>250023</xdr:rowOff>
    </xdr:to>
    <xdr:sp macro="" textlink="'Data for charts - Monmouthshire'!F28">
      <xdr:nvSpPr>
        <xdr:cNvPr id="36" name="TextBox 35"/>
        <xdr:cNvSpPr txBox="1"/>
      </xdr:nvSpPr>
      <xdr:spPr>
        <a:xfrm>
          <a:off x="5019680" y="620314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B866640B-7338-4C4F-A228-C74B31D42DC5}" type="TxLink">
            <a:rPr lang="en-US" sz="700" b="0" i="0" u="none" strike="noStrike">
              <a:solidFill>
                <a:srgbClr val="6463FF"/>
              </a:solidFill>
              <a:latin typeface="Verdana"/>
              <a:ea typeface="Verdana"/>
              <a:cs typeface="Verdana"/>
            </a:rPr>
            <a:pPr algn="l"/>
            <a:t>5.3</a:t>
          </a:fld>
          <a:endParaRPr lang="en-GB" sz="700">
            <a:solidFill>
              <a:srgbClr val="6463FF"/>
            </a:solidFill>
            <a:latin typeface="Verdana" pitchFamily="34" charset="0"/>
          </a:endParaRPr>
        </a:p>
      </xdr:txBody>
    </xdr:sp>
    <xdr:clientData/>
  </xdr:twoCellAnchor>
  <xdr:twoCellAnchor>
    <xdr:from>
      <xdr:col>7</xdr:col>
      <xdr:colOff>1476375</xdr:colOff>
      <xdr:row>23</xdr:row>
      <xdr:rowOff>69047</xdr:rowOff>
    </xdr:from>
    <xdr:to>
      <xdr:col>8</xdr:col>
      <xdr:colOff>57150</xdr:colOff>
      <xdr:row>23</xdr:row>
      <xdr:rowOff>304800</xdr:rowOff>
    </xdr:to>
    <xdr:sp macro="" textlink="'Data for charts - Monmouthshire'!N28">
      <xdr:nvSpPr>
        <xdr:cNvPr id="37" name="TextBox 36"/>
        <xdr:cNvSpPr txBox="1"/>
      </xdr:nvSpPr>
      <xdr:spPr>
        <a:xfrm>
          <a:off x="6534150" y="617457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9BC5BC1E-E7A9-4324-8D23-212A159155EE}" type="TxLink">
            <a:rPr lang="en-US" sz="700" b="0" i="0" u="none" strike="noStrike">
              <a:solidFill>
                <a:srgbClr val="6463FF"/>
              </a:solidFill>
              <a:latin typeface="Verdana"/>
              <a:ea typeface="Verdana"/>
              <a:cs typeface="Verdana"/>
            </a:rPr>
            <a:pPr algn="r"/>
            <a:t>7.3</a:t>
          </a:fld>
          <a:endParaRPr lang="en-GB" sz="700">
            <a:solidFill>
              <a:srgbClr val="6463FF"/>
            </a:solidFill>
            <a:latin typeface="Verdana" pitchFamily="34" charset="0"/>
          </a:endParaRPr>
        </a:p>
      </xdr:txBody>
    </xdr:sp>
    <xdr:clientData/>
  </xdr:twoCellAnchor>
  <xdr:twoCellAnchor editAs="oneCell">
    <xdr:from>
      <xdr:col>0</xdr:col>
      <xdr:colOff>9525</xdr:colOff>
      <xdr:row>0</xdr:row>
      <xdr:rowOff>0</xdr:rowOff>
    </xdr:from>
    <xdr:to>
      <xdr:col>1</xdr:col>
      <xdr:colOff>1000125</xdr:colOff>
      <xdr:row>1</xdr:row>
      <xdr:rowOff>66675</xdr:rowOff>
    </xdr:to>
    <xdr:pic>
      <xdr:nvPicPr>
        <xdr:cNvPr id="38" name="Picture 37" descr="Back_to_contents.jpg">
          <a:hlinkClick xmlns:r="http://schemas.openxmlformats.org/officeDocument/2006/relationships" r:id="rId11" tooltip="Back to contents"/>
        </xdr:cNvPr>
        <xdr:cNvPicPr>
          <a:picLocks noChangeAspect="1"/>
        </xdr:cNvPicPr>
      </xdr:nvPicPr>
      <xdr:blipFill>
        <a:blip xmlns:r="http://schemas.openxmlformats.org/officeDocument/2006/relationships" r:embed="rId12" cstate="print"/>
        <a:stretch>
          <a:fillRect/>
        </a:stretch>
      </xdr:blipFill>
      <xdr:spPr>
        <a:xfrm>
          <a:off x="9525" y="0"/>
          <a:ext cx="1190625" cy="257175"/>
        </a:xfrm>
        <a:prstGeom prst="rect">
          <a:avLst/>
        </a:prstGeom>
      </xdr:spPr>
    </xdr:pic>
    <xdr:clientData/>
  </xdr:twoCellAnchor>
  <xdr:twoCellAnchor>
    <xdr:from>
      <xdr:col>7</xdr:col>
      <xdr:colOff>1552580</xdr:colOff>
      <xdr:row>12</xdr:row>
      <xdr:rowOff>59523</xdr:rowOff>
    </xdr:from>
    <xdr:to>
      <xdr:col>8</xdr:col>
      <xdr:colOff>209555</xdr:colOff>
      <xdr:row>12</xdr:row>
      <xdr:rowOff>238125</xdr:rowOff>
    </xdr:to>
    <xdr:sp macro="" textlink="'Data for charts - Monmouthshire'!N6">
      <xdr:nvSpPr>
        <xdr:cNvPr id="39" name="TextBox 38"/>
        <xdr:cNvSpPr txBox="1"/>
      </xdr:nvSpPr>
      <xdr:spPr>
        <a:xfrm>
          <a:off x="6643163" y="2398440"/>
          <a:ext cx="535517" cy="178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B352D9D5-B6F3-432D-9250-BDECAA9097FA}" type="TxLink">
            <a:rPr lang="en-US" sz="700" b="0" i="0" u="none" strike="noStrike">
              <a:solidFill>
                <a:srgbClr val="6463FF"/>
              </a:solidFill>
              <a:latin typeface="Verdana"/>
              <a:ea typeface="Verdana"/>
              <a:cs typeface="Verdana"/>
            </a:rPr>
            <a:pPr algn="l"/>
            <a:t>24.5</a:t>
          </a:fld>
          <a:endParaRPr lang="en-GB" sz="700">
            <a:solidFill>
              <a:srgbClr val="6463FF"/>
            </a:solidFill>
            <a:latin typeface="Verdana" pitchFamily="34" charset="0"/>
          </a:endParaRPr>
        </a:p>
      </xdr:txBody>
    </xdr:sp>
    <xdr:clientData/>
  </xdr:twoCellAnchor>
  <xdr:twoCellAnchor>
    <xdr:from>
      <xdr:col>7</xdr:col>
      <xdr:colOff>114300</xdr:colOff>
      <xdr:row>10</xdr:row>
      <xdr:rowOff>238125</xdr:rowOff>
    </xdr:from>
    <xdr:to>
      <xdr:col>9</xdr:col>
      <xdr:colOff>342900</xdr:colOff>
      <xdr:row>12</xdr:row>
      <xdr:rowOff>28576</xdr:rowOff>
    </xdr:to>
    <xdr:grpSp>
      <xdr:nvGrpSpPr>
        <xdr:cNvPr id="44" name="Group 43"/>
        <xdr:cNvGrpSpPr/>
      </xdr:nvGrpSpPr>
      <xdr:grpSpPr>
        <a:xfrm>
          <a:off x="5210175" y="1971675"/>
          <a:ext cx="2476500" cy="400051"/>
          <a:chOff x="5172075" y="1971675"/>
          <a:chExt cx="2476500" cy="400051"/>
        </a:xfrm>
      </xdr:grpSpPr>
      <xdr:graphicFrame macro="">
        <xdr:nvGraphicFramePr>
          <xdr:cNvPr id="10" name="Chart 9"/>
          <xdr:cNvGraphicFramePr/>
        </xdr:nvGraphicFramePr>
        <xdr:xfrm>
          <a:off x="5241129" y="2085976"/>
          <a:ext cx="1419225" cy="276226"/>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11" name="Chart 10"/>
          <xdr:cNvGraphicFramePr/>
        </xdr:nvGraphicFramePr>
        <xdr:xfrm>
          <a:off x="6057900" y="2085976"/>
          <a:ext cx="1590675" cy="285750"/>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40" name="TextBox 39"/>
          <xdr:cNvSpPr txBox="1"/>
        </xdr:nvSpPr>
        <xdr:spPr>
          <a:xfrm>
            <a:off x="517207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2009 </a:t>
            </a:r>
          </a:p>
        </xdr:txBody>
      </xdr:sp>
      <xdr:sp macro="" textlink="">
        <xdr:nvSpPr>
          <xdr:cNvPr id="41" name="TextBox 40"/>
          <xdr:cNvSpPr txBox="1"/>
        </xdr:nvSpPr>
        <xdr:spPr>
          <a:xfrm>
            <a:off x="599122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2010 </a:t>
            </a:r>
          </a:p>
        </xdr:txBody>
      </xdr:sp>
    </xdr:grpSp>
    <xdr:clientData/>
  </xdr:twoCellAnchor>
  <xdr:twoCellAnchor>
    <xdr:from>
      <xdr:col>7</xdr:col>
      <xdr:colOff>133350</xdr:colOff>
      <xdr:row>17</xdr:row>
      <xdr:rowOff>285750</xdr:rowOff>
    </xdr:from>
    <xdr:to>
      <xdr:col>9</xdr:col>
      <xdr:colOff>314325</xdr:colOff>
      <xdr:row>19</xdr:row>
      <xdr:rowOff>9525</xdr:rowOff>
    </xdr:to>
    <xdr:grpSp>
      <xdr:nvGrpSpPr>
        <xdr:cNvPr id="45" name="Group 44"/>
        <xdr:cNvGrpSpPr/>
      </xdr:nvGrpSpPr>
      <xdr:grpSpPr>
        <a:xfrm>
          <a:off x="5229225" y="4343400"/>
          <a:ext cx="2428875" cy="400050"/>
          <a:chOff x="5191125" y="4343400"/>
          <a:chExt cx="2428875" cy="400050"/>
        </a:xfrm>
      </xdr:grpSpPr>
      <xdr:graphicFrame macro="">
        <xdr:nvGraphicFramePr>
          <xdr:cNvPr id="17" name="Chart 16"/>
          <xdr:cNvGraphicFramePr/>
        </xdr:nvGraphicFramePr>
        <xdr:xfrm>
          <a:off x="5260180" y="4467225"/>
          <a:ext cx="1245396" cy="257175"/>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18" name="Chart 17"/>
          <xdr:cNvGraphicFramePr/>
        </xdr:nvGraphicFramePr>
        <xdr:xfrm>
          <a:off x="6029325" y="4476750"/>
          <a:ext cx="1590675" cy="266700"/>
        </xdr:xfrm>
        <a:graphic>
          <a:graphicData uri="http://schemas.openxmlformats.org/drawingml/2006/chart">
            <c:chart xmlns:c="http://schemas.openxmlformats.org/drawingml/2006/chart" xmlns:r="http://schemas.openxmlformats.org/officeDocument/2006/relationships" r:id="rId16"/>
          </a:graphicData>
        </a:graphic>
      </xdr:graphicFrame>
      <xdr:sp macro="" textlink="">
        <xdr:nvSpPr>
          <xdr:cNvPr id="42" name="TextBox 41"/>
          <xdr:cNvSpPr txBox="1"/>
        </xdr:nvSpPr>
        <xdr:spPr>
          <a:xfrm>
            <a:off x="5191125" y="4343400"/>
            <a:ext cx="571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2007/8</a:t>
            </a:r>
          </a:p>
        </xdr:txBody>
      </xdr:sp>
      <xdr:sp macro="" textlink="">
        <xdr:nvSpPr>
          <xdr:cNvPr id="43" name="TextBox 42"/>
          <xdr:cNvSpPr txBox="1"/>
        </xdr:nvSpPr>
        <xdr:spPr>
          <a:xfrm>
            <a:off x="5962649" y="4352926"/>
            <a:ext cx="590551"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2011/12</a:t>
            </a:r>
          </a:p>
        </xdr:txBody>
      </xdr:sp>
    </xdr:grpSp>
    <xdr:clientData/>
  </xdr:twoCellAnchor>
  <xdr:twoCellAnchor editAs="oneCell">
    <xdr:from>
      <xdr:col>7</xdr:col>
      <xdr:colOff>695325</xdr:colOff>
      <xdr:row>0</xdr:row>
      <xdr:rowOff>0</xdr:rowOff>
    </xdr:from>
    <xdr:to>
      <xdr:col>8</xdr:col>
      <xdr:colOff>9525</xdr:colOff>
      <xdr:row>1</xdr:row>
      <xdr:rowOff>66675</xdr:rowOff>
    </xdr:to>
    <xdr:pic>
      <xdr:nvPicPr>
        <xdr:cNvPr id="46" name="Picture 45" descr="Forward_Newport.jpg">
          <a:hlinkClick xmlns:r="http://schemas.openxmlformats.org/officeDocument/2006/relationships" r:id="rId17" tooltip="Newport"/>
        </xdr:cNvPr>
        <xdr:cNvPicPr>
          <a:picLocks noChangeAspect="1"/>
        </xdr:cNvPicPr>
      </xdr:nvPicPr>
      <xdr:blipFill>
        <a:blip xmlns:r="http://schemas.openxmlformats.org/officeDocument/2006/relationships" r:embed="rId18" cstate="print"/>
        <a:stretch>
          <a:fillRect/>
        </a:stretch>
      </xdr:blipFill>
      <xdr:spPr>
        <a:xfrm>
          <a:off x="5791200" y="0"/>
          <a:ext cx="1190625" cy="257175"/>
        </a:xfrm>
        <a:prstGeom prst="rect">
          <a:avLst/>
        </a:prstGeom>
      </xdr:spPr>
    </xdr:pic>
    <xdr:clientData/>
  </xdr:twoCellAnchor>
  <xdr:twoCellAnchor editAs="oneCell">
    <xdr:from>
      <xdr:col>7</xdr:col>
      <xdr:colOff>695325</xdr:colOff>
      <xdr:row>26</xdr:row>
      <xdr:rowOff>66675</xdr:rowOff>
    </xdr:from>
    <xdr:to>
      <xdr:col>8</xdr:col>
      <xdr:colOff>9525</xdr:colOff>
      <xdr:row>28</xdr:row>
      <xdr:rowOff>38100</xdr:rowOff>
    </xdr:to>
    <xdr:pic>
      <xdr:nvPicPr>
        <xdr:cNvPr id="47" name="Picture 46" descr="Forward_Indicator_Guide.jpg">
          <a:hlinkClick xmlns:r="http://schemas.openxmlformats.org/officeDocument/2006/relationships" r:id="rId19" tooltip="Indicator Guide"/>
        </xdr:cNvPr>
        <xdr:cNvPicPr>
          <a:picLocks noChangeAspect="1"/>
        </xdr:cNvPicPr>
      </xdr:nvPicPr>
      <xdr:blipFill>
        <a:blip xmlns:r="http://schemas.openxmlformats.org/officeDocument/2006/relationships" r:embed="rId20" cstate="print"/>
        <a:stretch>
          <a:fillRect/>
        </a:stretch>
      </xdr:blipFill>
      <xdr:spPr>
        <a:xfrm>
          <a:off x="5791200" y="6781800"/>
          <a:ext cx="1190625" cy="257175"/>
        </a:xfrm>
        <a:prstGeom prst="rect">
          <a:avLst/>
        </a:prstGeom>
      </xdr:spPr>
    </xdr:pic>
    <xdr:clientData/>
  </xdr:twoCellAnchor>
  <xdr:twoCellAnchor editAs="oneCell">
    <xdr:from>
      <xdr:col>7</xdr:col>
      <xdr:colOff>695325</xdr:colOff>
      <xdr:row>24</xdr:row>
      <xdr:rowOff>28575</xdr:rowOff>
    </xdr:from>
    <xdr:to>
      <xdr:col>8</xdr:col>
      <xdr:colOff>9525</xdr:colOff>
      <xdr:row>26</xdr:row>
      <xdr:rowOff>19050</xdr:rowOff>
    </xdr:to>
    <xdr:pic>
      <xdr:nvPicPr>
        <xdr:cNvPr id="48" name="Picture 47" descr="Forward_Interpretation.jpg">
          <a:hlinkClick xmlns:r="http://schemas.openxmlformats.org/officeDocument/2006/relationships" r:id="rId21" tooltip="Interpretation Guide"/>
        </xdr:cNvPr>
        <xdr:cNvPicPr>
          <a:picLocks noChangeAspect="1"/>
        </xdr:cNvPicPr>
      </xdr:nvPicPr>
      <xdr:blipFill>
        <a:blip xmlns:r="http://schemas.openxmlformats.org/officeDocument/2006/relationships" r:embed="rId22" cstate="print"/>
        <a:stretch>
          <a:fillRect/>
        </a:stretch>
      </xdr:blipFill>
      <xdr:spPr>
        <a:xfrm>
          <a:off x="5791200" y="6477000"/>
          <a:ext cx="1190625" cy="257175"/>
        </a:xfrm>
        <a:prstGeom prst="rect">
          <a:avLst/>
        </a:prstGeom>
      </xdr:spPr>
    </xdr:pic>
    <xdr:clientData/>
  </xdr:twoCellAnchor>
  <xdr:twoCellAnchor>
    <xdr:from>
      <xdr:col>0</xdr:col>
      <xdr:colOff>200024</xdr:colOff>
      <xdr:row>29</xdr:row>
      <xdr:rowOff>1</xdr:rowOff>
    </xdr:from>
    <xdr:to>
      <xdr:col>8</xdr:col>
      <xdr:colOff>104775</xdr:colOff>
      <xdr:row>39</xdr:row>
      <xdr:rowOff>9525</xdr:rowOff>
    </xdr:to>
    <xdr:sp macro="" textlink="">
      <xdr:nvSpPr>
        <xdr:cNvPr id="51" name="TextBox 50"/>
        <xdr:cNvSpPr txBox="1"/>
      </xdr:nvSpPr>
      <xdr:spPr>
        <a:xfrm>
          <a:off x="200024" y="7267576"/>
          <a:ext cx="6877051" cy="172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solidFill>
                <a:schemeClr val="tx1"/>
              </a:solidFill>
              <a:latin typeface="Verdana" pitchFamily="34" charset="0"/>
            </a:rPr>
            <a:t>Indicator and time period (counts and rates are presented for last year of trend unless stated otherwise):  1. </a:t>
          </a:r>
          <a:r>
            <a:rPr lang="en-GB" sz="750">
              <a:solidFill>
                <a:schemeClr val="tx1"/>
              </a:solidFill>
              <a:latin typeface="Verdana" pitchFamily="34" charset="0"/>
            </a:rPr>
            <a:t>% children living in families in receipt of CTC whose reported income is less than 60 per cent of the median income or in receipt of IS or JSA, 2009-2010;  </a:t>
          </a:r>
          <a:r>
            <a:rPr lang="en-GB" sz="750" b="1">
              <a:solidFill>
                <a:schemeClr val="tx1"/>
              </a:solidFill>
              <a:latin typeface="Verdana" pitchFamily="34" charset="0"/>
            </a:rPr>
            <a:t>2.</a:t>
          </a:r>
          <a:r>
            <a:rPr lang="en-GB" sz="750">
              <a:solidFill>
                <a:schemeClr val="tx1"/>
              </a:solidFill>
              <a:latin typeface="Verdana" pitchFamily="34" charset="0"/>
            </a:rPr>
            <a:t> Rate per 10,000 households (including dependent children or a pregnant woman) accepted as homeless (2002-2012);  </a:t>
          </a:r>
          <a:r>
            <a:rPr lang="en-GB" sz="750" b="1">
              <a:solidFill>
                <a:schemeClr val="tx1"/>
              </a:solidFill>
              <a:latin typeface="Verdana" pitchFamily="34" charset="0"/>
            </a:rPr>
            <a:t>3.</a:t>
          </a:r>
          <a:r>
            <a:rPr lang="en-GB" sz="750">
              <a:solidFill>
                <a:schemeClr val="tx1"/>
              </a:solidFill>
              <a:latin typeface="Verdana" pitchFamily="34" charset="0"/>
            </a:rPr>
            <a:t> Rate per 10,000 of children aged 0-17 looked after by local authorities and who had a case open for at least 3 months at the census date, 2009/10-2011/12;  </a:t>
          </a:r>
          <a:r>
            <a:rPr lang="en-GB" sz="750" b="1">
              <a:solidFill>
                <a:schemeClr val="tx1"/>
              </a:solidFill>
              <a:latin typeface="Verdana" pitchFamily="34" charset="0"/>
            </a:rPr>
            <a:t>4.</a:t>
          </a:r>
          <a:r>
            <a:rPr lang="en-GB" sz="750">
              <a:solidFill>
                <a:schemeClr val="tx1"/>
              </a:solidFill>
              <a:latin typeface="Verdana" pitchFamily="34" charset="0"/>
            </a:rPr>
            <a:t> % with body mass index in the 85th centile (UK1990) or above, 2011/12;  </a:t>
          </a:r>
          <a:r>
            <a:rPr lang="en-GB" sz="750" b="1">
              <a:solidFill>
                <a:schemeClr val="tx1"/>
              </a:solidFill>
              <a:latin typeface="Verdana" pitchFamily="34" charset="0"/>
            </a:rPr>
            <a:t>5.</a:t>
          </a:r>
          <a:r>
            <a:rPr lang="en-GB" sz="750">
              <a:solidFill>
                <a:schemeClr val="tx1"/>
              </a:solidFill>
              <a:latin typeface="Verdana" pitchFamily="34" charset="0"/>
            </a:rPr>
            <a:t> Conception rate per 1,000 females aged 15-17 years, 2002-2011;  </a:t>
          </a:r>
          <a:r>
            <a:rPr lang="en-GB" sz="750" b="1">
              <a:solidFill>
                <a:schemeClr val="tx1"/>
              </a:solidFill>
              <a:latin typeface="Verdana" pitchFamily="34" charset="0"/>
            </a:rPr>
            <a:t>6.</a:t>
          </a:r>
          <a:r>
            <a:rPr lang="en-GB" sz="750">
              <a:solidFill>
                <a:schemeClr val="tx1"/>
              </a:solidFill>
              <a:latin typeface="Verdana" pitchFamily="34" charset="0"/>
            </a:rPr>
            <a:t> Rate of live births per 1,000 females aged 15-19 years, 2002-2011;  </a:t>
          </a:r>
          <a:r>
            <a:rPr lang="en-GB" sz="750" b="1">
              <a:solidFill>
                <a:schemeClr val="tx1"/>
              </a:solidFill>
              <a:latin typeface="Verdana" pitchFamily="34" charset="0"/>
            </a:rPr>
            <a:t>7.</a:t>
          </a:r>
          <a:r>
            <a:rPr lang="en-GB" sz="750">
              <a:solidFill>
                <a:schemeClr val="tx1"/>
              </a:solidFill>
              <a:latin typeface="Verdana" pitchFamily="34" charset="0"/>
            </a:rPr>
            <a:t> % up to date with routine immunisations, 2012;  </a:t>
          </a:r>
          <a:r>
            <a:rPr lang="en-GB" sz="750" b="1">
              <a:solidFill>
                <a:schemeClr val="tx1"/>
              </a:solidFill>
              <a:latin typeface="Verdana" pitchFamily="34" charset="0"/>
            </a:rPr>
            <a:t>8.</a:t>
          </a:r>
          <a:r>
            <a:rPr lang="en-GB" sz="750">
              <a:solidFill>
                <a:schemeClr val="tx1"/>
              </a:solidFill>
              <a:latin typeface="Verdana" pitchFamily="34" charset="0"/>
            </a:rPr>
            <a:t> Number examined and average number of decayed, missing or filled teeth, 2007/8 &amp; 2011/12;  </a:t>
          </a:r>
          <a:r>
            <a:rPr lang="en-GB" sz="750" b="1">
              <a:solidFill>
                <a:schemeClr val="tx1"/>
              </a:solidFill>
              <a:latin typeface="Verdana" pitchFamily="34" charset="0"/>
            </a:rPr>
            <a:t>9.</a:t>
          </a:r>
          <a:r>
            <a:rPr lang="en-GB" sz="750">
              <a:solidFill>
                <a:schemeClr val="tx1"/>
              </a:solidFill>
              <a:latin typeface="Verdana" pitchFamily="34" charset="0"/>
            </a:rPr>
            <a:t> Age-standardised hospital admission injury rates per 10,000 children, 0-4yr olds, 2002-2011;  </a:t>
          </a:r>
          <a:r>
            <a:rPr lang="en-GB" sz="750" b="1">
              <a:solidFill>
                <a:schemeClr val="tx1"/>
              </a:solidFill>
              <a:latin typeface="Verdana" pitchFamily="34" charset="0"/>
            </a:rPr>
            <a:t>10.</a:t>
          </a:r>
          <a:r>
            <a:rPr lang="en-GB" sz="750">
              <a:solidFill>
                <a:schemeClr val="tx1"/>
              </a:solidFill>
              <a:latin typeface="Verdana" pitchFamily="34" charset="0"/>
            </a:rPr>
            <a:t> Rate of deaths in children aged &lt;1 year of age per 1,000 live births, 2002-2011 combined for local authority and health board and 2002-2011 single years for Wales trend;  </a:t>
          </a:r>
          <a:r>
            <a:rPr lang="en-GB" sz="750" b="1">
              <a:solidFill>
                <a:schemeClr val="tx1"/>
              </a:solidFill>
              <a:latin typeface="Verdana" pitchFamily="34" charset="0"/>
            </a:rPr>
            <a:t>11.</a:t>
          </a:r>
          <a:r>
            <a:rPr lang="en-GB" sz="750">
              <a:solidFill>
                <a:schemeClr val="tx1"/>
              </a:solidFill>
              <a:latin typeface="Verdana" pitchFamily="34" charset="0"/>
            </a:rPr>
            <a:t> Age-standardised mortality rate per 100,000, 2009-2011 combined for local authority and health board and 2002-2011 single years for Wales trend;  </a:t>
          </a:r>
          <a:r>
            <a:rPr lang="en-GB" sz="750" b="1">
              <a:solidFill>
                <a:schemeClr val="tx1"/>
              </a:solidFill>
              <a:latin typeface="Verdana" pitchFamily="34" charset="0"/>
            </a:rPr>
            <a:t>12.</a:t>
          </a:r>
          <a:r>
            <a:rPr lang="en-GB" sz="750">
              <a:solidFill>
                <a:schemeClr val="tx1"/>
              </a:solidFill>
              <a:latin typeface="Verdana" pitchFamily="34" charset="0"/>
            </a:rPr>
            <a:t> Counts and crude rates WTE health visitors per 1,000 children aged 0-3 in Flying Start areas;  </a:t>
          </a:r>
          <a:r>
            <a:rPr lang="en-GB" sz="750" b="1">
              <a:solidFill>
                <a:schemeClr val="tx1"/>
              </a:solidFill>
              <a:latin typeface="Verdana" pitchFamily="34" charset="0"/>
            </a:rPr>
            <a:t>13.</a:t>
          </a:r>
          <a:r>
            <a:rPr lang="en-GB" sz="750">
              <a:solidFill>
                <a:schemeClr val="tx1"/>
              </a:solidFill>
              <a:latin typeface="Verdana" pitchFamily="34" charset="0"/>
            </a:rPr>
            <a:t> Counts and crude rates WTE social workers per 1,000 children, 2004-12 (local authorities also provide services using the independent sector, whose staff are not included in these figures).</a:t>
          </a:r>
        </a:p>
      </xdr:txBody>
    </xdr:sp>
    <xdr:clientData/>
  </xdr:twoCellAnchor>
  <xdr:twoCellAnchor>
    <xdr:from>
      <xdr:col>0</xdr:col>
      <xdr:colOff>200024</xdr:colOff>
      <xdr:row>37</xdr:row>
      <xdr:rowOff>171449</xdr:rowOff>
    </xdr:from>
    <xdr:to>
      <xdr:col>8</xdr:col>
      <xdr:colOff>190499</xdr:colOff>
      <xdr:row>42</xdr:row>
      <xdr:rowOff>142874</xdr:rowOff>
    </xdr:to>
    <xdr:sp macro="" textlink="">
      <xdr:nvSpPr>
        <xdr:cNvPr id="52" name="TextBox 51"/>
        <xdr:cNvSpPr txBox="1"/>
      </xdr:nvSpPr>
      <xdr:spPr>
        <a:xfrm>
          <a:off x="200024" y="8810624"/>
          <a:ext cx="696277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latin typeface="Verdana" pitchFamily="34" charset="0"/>
            </a:rPr>
            <a:t>Data source:  a. </a:t>
          </a:r>
          <a:r>
            <a:rPr lang="en-GB" sz="750">
              <a:latin typeface="Verdana" pitchFamily="34" charset="0"/>
            </a:rPr>
            <a:t>Mid-year population estimates (ONS);  </a:t>
          </a:r>
          <a:r>
            <a:rPr lang="en-GB" sz="750" b="1">
              <a:latin typeface="Verdana" pitchFamily="34" charset="0"/>
            </a:rPr>
            <a:t>b.</a:t>
          </a:r>
          <a:r>
            <a:rPr lang="en-GB" sz="750">
              <a:latin typeface="Verdana" pitchFamily="34" charset="0"/>
            </a:rPr>
            <a:t> DWP and Child Benefit Data (HMRC);  </a:t>
          </a:r>
          <a:r>
            <a:rPr lang="en-GB" sz="750" b="1">
              <a:latin typeface="Verdana" pitchFamily="34" charset="0"/>
            </a:rPr>
            <a:t>c.</a:t>
          </a:r>
          <a:r>
            <a:rPr lang="en-GB" sz="750">
              <a:latin typeface="Verdana" pitchFamily="34" charset="0"/>
            </a:rPr>
            <a:t> Homelessness Data Collection (WG);  </a:t>
          </a:r>
          <a:r>
            <a:rPr lang="en-GB" sz="750" b="1">
              <a:latin typeface="Verdana" pitchFamily="34" charset="0"/>
            </a:rPr>
            <a:t>d.</a:t>
          </a:r>
          <a:r>
            <a:rPr lang="en-GB" sz="750">
              <a:latin typeface="Verdana" pitchFamily="34" charset="0"/>
            </a:rPr>
            <a:t> Household estimates (WG);  </a:t>
          </a:r>
          <a:r>
            <a:rPr lang="en-GB" sz="750" b="1">
              <a:latin typeface="Verdana" pitchFamily="34" charset="0"/>
            </a:rPr>
            <a:t>e.</a:t>
          </a:r>
          <a:r>
            <a:rPr lang="en-GB" sz="750">
              <a:latin typeface="Verdana" pitchFamily="34" charset="0"/>
            </a:rPr>
            <a:t> Children in Need Census (WG);  </a:t>
          </a:r>
          <a:r>
            <a:rPr lang="en-GB" sz="750" b="1">
              <a:latin typeface="Verdana" pitchFamily="34" charset="0"/>
            </a:rPr>
            <a:t>f.</a:t>
          </a:r>
          <a:r>
            <a:rPr lang="en-GB" sz="750">
              <a:latin typeface="Verdana" pitchFamily="34" charset="0"/>
            </a:rPr>
            <a:t> Child Measurement Programme (PHW &amp; NWIS);  </a:t>
          </a:r>
          <a:r>
            <a:rPr lang="en-GB" sz="750" b="1">
              <a:latin typeface="Verdana" pitchFamily="34" charset="0"/>
            </a:rPr>
            <a:t>g.</a:t>
          </a:r>
          <a:r>
            <a:rPr lang="en-GB" sz="750">
              <a:latin typeface="Verdana" pitchFamily="34" charset="0"/>
            </a:rPr>
            <a:t> Conceptions (ONS);  </a:t>
          </a:r>
          <a:r>
            <a:rPr lang="en-GB" sz="750" b="1">
              <a:latin typeface="Verdana" pitchFamily="34" charset="0"/>
            </a:rPr>
            <a:t>h.</a:t>
          </a:r>
          <a:r>
            <a:rPr lang="en-GB" sz="750">
              <a:latin typeface="Verdana" pitchFamily="34" charset="0"/>
            </a:rPr>
            <a:t> Live births (WG);  </a:t>
          </a:r>
          <a:r>
            <a:rPr lang="en-GB" sz="750" b="1">
              <a:latin typeface="Verdana" pitchFamily="34" charset="0"/>
            </a:rPr>
            <a:t>i.</a:t>
          </a:r>
          <a:r>
            <a:rPr lang="en-GB" sz="750">
              <a:latin typeface="Verdana" pitchFamily="34" charset="0"/>
            </a:rPr>
            <a:t> Welsh COVER reporting scheme (PHW);  </a:t>
          </a:r>
          <a:r>
            <a:rPr lang="en-GB" sz="750" b="1">
              <a:latin typeface="Verdana" pitchFamily="34" charset="0"/>
            </a:rPr>
            <a:t>j.</a:t>
          </a:r>
          <a:r>
            <a:rPr lang="en-GB" sz="750">
              <a:latin typeface="Verdana" pitchFamily="34" charset="0"/>
            </a:rPr>
            <a:t> Welsh Dental Survey (WOHIU);  </a:t>
          </a:r>
          <a:r>
            <a:rPr lang="en-GB" sz="750" b="1">
              <a:latin typeface="Verdana" pitchFamily="34" charset="0"/>
            </a:rPr>
            <a:t>k.</a:t>
          </a:r>
          <a:r>
            <a:rPr lang="en-GB" sz="750">
              <a:latin typeface="Verdana" pitchFamily="34" charset="0"/>
            </a:rPr>
            <a:t> Patient Episode Database Wales (NWIS);  </a:t>
          </a:r>
          <a:r>
            <a:rPr lang="en-GB" sz="750" b="1">
              <a:latin typeface="Verdana" pitchFamily="34" charset="0"/>
            </a:rPr>
            <a:t>l.</a:t>
          </a:r>
          <a:r>
            <a:rPr lang="en-GB" sz="750">
              <a:latin typeface="Verdana" pitchFamily="34" charset="0"/>
            </a:rPr>
            <a:t> Annual District Deaths Extract (ONS);  </a:t>
          </a:r>
          <a:r>
            <a:rPr lang="en-GB" sz="750" b="1">
              <a:latin typeface="Verdana" pitchFamily="34" charset="0"/>
            </a:rPr>
            <a:t>m.</a:t>
          </a:r>
          <a:r>
            <a:rPr lang="en-GB" sz="750">
              <a:latin typeface="Verdana" pitchFamily="34" charset="0"/>
            </a:rPr>
            <a:t> Public Health Mortality File (PHMF);  </a:t>
          </a:r>
          <a:r>
            <a:rPr lang="en-GB" sz="750" b="1">
              <a:latin typeface="Verdana" pitchFamily="34" charset="0"/>
            </a:rPr>
            <a:t>n.</a:t>
          </a:r>
          <a:r>
            <a:rPr lang="en-GB" sz="750">
              <a:latin typeface="Verdana" pitchFamily="34" charset="0"/>
            </a:rPr>
            <a:t> Annual District Births Extract (ONS);  </a:t>
          </a:r>
          <a:r>
            <a:rPr lang="en-GB" sz="750" b="1">
              <a:latin typeface="Verdana" pitchFamily="34" charset="0"/>
            </a:rPr>
            <a:t>o.</a:t>
          </a:r>
          <a:r>
            <a:rPr lang="en-GB" sz="750">
              <a:latin typeface="Verdana" pitchFamily="34" charset="0"/>
            </a:rPr>
            <a:t> Health Visitors &amp; School Nurses Manager, Aneurin Bevan University Health Board;  </a:t>
          </a:r>
          <a:r>
            <a:rPr lang="en-GB" sz="750" b="1">
              <a:latin typeface="Verdana" pitchFamily="34" charset="0"/>
            </a:rPr>
            <a:t>p.</a:t>
          </a:r>
          <a:r>
            <a:rPr lang="en-GB" sz="750">
              <a:latin typeface="Verdana" pitchFamily="34" charset="0"/>
            </a:rPr>
            <a:t> Social Services Data Collection (WG).</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0</xdr:row>
      <xdr:rowOff>57150</xdr:rowOff>
    </xdr:from>
    <xdr:to>
      <xdr:col>23</xdr:col>
      <xdr:colOff>342900</xdr:colOff>
      <xdr:row>42</xdr:row>
      <xdr:rowOff>28575</xdr:rowOff>
    </xdr:to>
    <xdr:sp macro="" textlink="">
      <xdr:nvSpPr>
        <xdr:cNvPr id="49" name="Rectangle 48">
          <a:hlinkClick xmlns:r="http://schemas.openxmlformats.org/officeDocument/2006/relationships" r:id="rId1" tooltip="Newport"/>
        </xdr:cNvPr>
        <xdr:cNvSpPr/>
      </xdr:nvSpPr>
      <xdr:spPr>
        <a:xfrm>
          <a:off x="2257425" y="57150"/>
          <a:ext cx="15649575" cy="9467850"/>
        </a:xfrm>
        <a:prstGeom prst="rect">
          <a:avLst/>
        </a:prstGeom>
        <a:noFill/>
        <a:ln>
          <a:no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100"/>
        </a:p>
      </xdr:txBody>
    </xdr:sp>
    <xdr:clientData/>
  </xdr:twoCellAnchor>
  <xdr:twoCellAnchor>
    <xdr:from>
      <xdr:col>2</xdr:col>
      <xdr:colOff>76200</xdr:colOff>
      <xdr:row>6</xdr:row>
      <xdr:rowOff>53068</xdr:rowOff>
    </xdr:from>
    <xdr:to>
      <xdr:col>2</xdr:col>
      <xdr:colOff>228600</xdr:colOff>
      <xdr:row>7</xdr:row>
      <xdr:rowOff>14968</xdr:rowOff>
    </xdr:to>
    <xdr:sp macro="" textlink="">
      <xdr:nvSpPr>
        <xdr:cNvPr id="2" name="Rectangle 1"/>
        <xdr:cNvSpPr/>
      </xdr:nvSpPr>
      <xdr:spPr>
        <a:xfrm>
          <a:off x="2324100" y="1174297"/>
          <a:ext cx="152400" cy="141514"/>
        </a:xfrm>
        <a:prstGeom prst="rect">
          <a:avLst/>
        </a:prstGeom>
        <a:solidFill>
          <a:srgbClr val="C9C9FF"/>
        </a:solidFill>
        <a:ln>
          <a:solidFill>
            <a:srgbClr val="C9C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3</xdr:col>
      <xdr:colOff>285750</xdr:colOff>
      <xdr:row>6</xdr:row>
      <xdr:rowOff>53068</xdr:rowOff>
    </xdr:from>
    <xdr:to>
      <xdr:col>3</xdr:col>
      <xdr:colOff>438150</xdr:colOff>
      <xdr:row>7</xdr:row>
      <xdr:rowOff>14968</xdr:rowOff>
    </xdr:to>
    <xdr:sp macro="" textlink="">
      <xdr:nvSpPr>
        <xdr:cNvPr id="3" name="Rectangle 2"/>
        <xdr:cNvSpPr/>
      </xdr:nvSpPr>
      <xdr:spPr>
        <a:xfrm>
          <a:off x="3143250" y="1174297"/>
          <a:ext cx="152400" cy="141514"/>
        </a:xfrm>
        <a:prstGeom prst="rect">
          <a:avLst/>
        </a:prstGeom>
        <a:solidFill>
          <a:srgbClr val="6463FF"/>
        </a:solidFill>
        <a:ln>
          <a:solidFill>
            <a:srgbClr val="6463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5</xdr:col>
      <xdr:colOff>409575</xdr:colOff>
      <xdr:row>6</xdr:row>
      <xdr:rowOff>54429</xdr:rowOff>
    </xdr:from>
    <xdr:to>
      <xdr:col>5</xdr:col>
      <xdr:colOff>561975</xdr:colOff>
      <xdr:row>7</xdr:row>
      <xdr:rowOff>16329</xdr:rowOff>
    </xdr:to>
    <xdr:sp macro="" textlink="">
      <xdr:nvSpPr>
        <xdr:cNvPr id="4" name="Rectangle 3"/>
        <xdr:cNvSpPr/>
      </xdr:nvSpPr>
      <xdr:spPr>
        <a:xfrm>
          <a:off x="4322989" y="1175658"/>
          <a:ext cx="152400" cy="141514"/>
        </a:xfrm>
        <a:prstGeom prst="rect">
          <a:avLst/>
        </a:prstGeom>
        <a:solidFill>
          <a:srgbClr val="000080"/>
        </a:solidFill>
        <a:ln>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editAs="oneCell">
    <xdr:from>
      <xdr:col>7</xdr:col>
      <xdr:colOff>180975</xdr:colOff>
      <xdr:row>10</xdr:row>
      <xdr:rowOff>66675</xdr:rowOff>
    </xdr:from>
    <xdr:to>
      <xdr:col>7</xdr:col>
      <xdr:colOff>1695450</xdr:colOff>
      <xdr:row>10</xdr:row>
      <xdr:rowOff>257175</xdr:rowOff>
    </xdr:to>
    <xdr:pic>
      <xdr:nvPicPr>
        <xdr:cNvPr id="5" name="Picture 3"/>
        <xdr:cNvPicPr>
          <a:picLocks noChangeAspect="1" noChangeArrowheads="1"/>
        </xdr:cNvPicPr>
      </xdr:nvPicPr>
      <xdr:blipFill>
        <a:blip xmlns:r="http://schemas.openxmlformats.org/officeDocument/2006/relationships" r:embed="rId2" cstate="print"/>
        <a:srcRect l="6618" t="10891" r="34926" b="69307"/>
        <a:stretch>
          <a:fillRect/>
        </a:stretch>
      </xdr:blipFill>
      <xdr:spPr bwMode="auto">
        <a:xfrm>
          <a:off x="5238750" y="1800225"/>
          <a:ext cx="1514475" cy="190500"/>
        </a:xfrm>
        <a:prstGeom prst="rect">
          <a:avLst/>
        </a:prstGeom>
        <a:noFill/>
      </xdr:spPr>
    </xdr:pic>
    <xdr:clientData/>
  </xdr:twoCellAnchor>
  <xdr:twoCellAnchor>
    <xdr:from>
      <xdr:col>6</xdr:col>
      <xdr:colOff>495300</xdr:colOff>
      <xdr:row>6</xdr:row>
      <xdr:rowOff>42183</xdr:rowOff>
    </xdr:from>
    <xdr:to>
      <xdr:col>7</xdr:col>
      <xdr:colOff>123825</xdr:colOff>
      <xdr:row>7</xdr:row>
      <xdr:rowOff>13608</xdr:rowOff>
    </xdr:to>
    <xdr:sp macro="" textlink="">
      <xdr:nvSpPr>
        <xdr:cNvPr id="6" name="Rectangle 5"/>
        <xdr:cNvSpPr/>
      </xdr:nvSpPr>
      <xdr:spPr>
        <a:xfrm flipH="1">
          <a:off x="5007429" y="1163412"/>
          <a:ext cx="172810" cy="151039"/>
        </a:xfrm>
        <a:prstGeom prst="rect">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7</xdr:col>
      <xdr:colOff>159544</xdr:colOff>
      <xdr:row>15</xdr:row>
      <xdr:rowOff>0</xdr:rowOff>
    </xdr:from>
    <xdr:to>
      <xdr:col>7</xdr:col>
      <xdr:colOff>1721644</xdr:colOff>
      <xdr:row>15</xdr:row>
      <xdr:rowOff>314325</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209550</xdr:colOff>
      <xdr:row>20</xdr:row>
      <xdr:rowOff>0</xdr:rowOff>
    </xdr:from>
    <xdr:to>
      <xdr:col>7</xdr:col>
      <xdr:colOff>1724026</xdr:colOff>
      <xdr:row>20</xdr:row>
      <xdr:rowOff>314325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238125</xdr:colOff>
      <xdr:row>21</xdr:row>
      <xdr:rowOff>57150</xdr:rowOff>
    </xdr:from>
    <xdr:to>
      <xdr:col>7</xdr:col>
      <xdr:colOff>1724025</xdr:colOff>
      <xdr:row>22</xdr:row>
      <xdr:rowOff>28575</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1238250</xdr:colOff>
      <xdr:row>13</xdr:row>
      <xdr:rowOff>16669</xdr:rowOff>
    </xdr:from>
    <xdr:to>
      <xdr:col>7</xdr:col>
      <xdr:colOff>1695449</xdr:colOff>
      <xdr:row>13</xdr:row>
      <xdr:rowOff>330994</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1407318</xdr:colOff>
      <xdr:row>13</xdr:row>
      <xdr:rowOff>76199</xdr:rowOff>
    </xdr:from>
    <xdr:to>
      <xdr:col>8</xdr:col>
      <xdr:colOff>64293</xdr:colOff>
      <xdr:row>13</xdr:row>
      <xdr:rowOff>228599</xdr:rowOff>
    </xdr:to>
    <xdr:sp macro="" textlink="'Data for charts - Newport'!N8">
      <xdr:nvSpPr>
        <xdr:cNvPr id="13" name="TextBox 12"/>
        <xdr:cNvSpPr txBox="1"/>
      </xdr:nvSpPr>
      <xdr:spPr>
        <a:xfrm>
          <a:off x="6465093" y="3028949"/>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4F7A94AC-F1EF-4ADB-B59D-03E1FE1809E1}" type="TxLink">
            <a:rPr lang="en-US" sz="700" b="0" i="0" u="none" strike="noStrike">
              <a:solidFill>
                <a:srgbClr val="6463FF"/>
              </a:solidFill>
              <a:latin typeface="Verdana"/>
              <a:ea typeface="Verdana"/>
              <a:cs typeface="Verdana"/>
            </a:rPr>
            <a:pPr algn="r"/>
            <a:t>330</a:t>
          </a:fld>
          <a:endParaRPr lang="en-GB" sz="500">
            <a:solidFill>
              <a:srgbClr val="6463FF"/>
            </a:solidFill>
            <a:latin typeface="Verdana" pitchFamily="34" charset="0"/>
          </a:endParaRPr>
        </a:p>
      </xdr:txBody>
    </xdr:sp>
    <xdr:clientData/>
  </xdr:twoCellAnchor>
  <xdr:twoCellAnchor>
    <xdr:from>
      <xdr:col>7</xdr:col>
      <xdr:colOff>980964</xdr:colOff>
      <xdr:row>13</xdr:row>
      <xdr:rowOff>35717</xdr:rowOff>
    </xdr:from>
    <xdr:to>
      <xdr:col>7</xdr:col>
      <xdr:colOff>1514364</xdr:colOff>
      <xdr:row>13</xdr:row>
      <xdr:rowOff>188117</xdr:rowOff>
    </xdr:to>
    <xdr:sp macro="" textlink="'Data for charts - Newport'!L8">
      <xdr:nvSpPr>
        <xdr:cNvPr id="14" name="TextBox 13"/>
        <xdr:cNvSpPr txBox="1"/>
      </xdr:nvSpPr>
      <xdr:spPr>
        <a:xfrm>
          <a:off x="6076839" y="272176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6170A764-1057-47AC-889D-045F44CB739B}" type="TxLink">
            <a:rPr lang="en-US" sz="700" b="0" i="0" u="none" strike="noStrike">
              <a:solidFill>
                <a:srgbClr val="6463FF"/>
              </a:solidFill>
              <a:latin typeface="Verdana"/>
              <a:ea typeface="Verdana"/>
              <a:cs typeface="Verdana"/>
            </a:rPr>
            <a:pPr algn="l"/>
            <a:t>380</a:t>
          </a:fld>
          <a:endParaRPr lang="en-GB" sz="500" b="0">
            <a:solidFill>
              <a:srgbClr val="6463FF"/>
            </a:solidFill>
            <a:latin typeface="Verdana" pitchFamily="34" charset="0"/>
          </a:endParaRPr>
        </a:p>
      </xdr:txBody>
    </xdr:sp>
    <xdr:clientData/>
  </xdr:twoCellAnchor>
  <xdr:twoCellAnchor>
    <xdr:from>
      <xdr:col>6</xdr:col>
      <xdr:colOff>495305</xdr:colOff>
      <xdr:row>15</xdr:row>
      <xdr:rowOff>22542</xdr:rowOff>
    </xdr:from>
    <xdr:to>
      <xdr:col>7</xdr:col>
      <xdr:colOff>485780</xdr:colOff>
      <xdr:row>15</xdr:row>
      <xdr:rowOff>207307</xdr:rowOff>
    </xdr:to>
    <xdr:sp macro="" textlink="'Data for charts - Newport'!D12">
      <xdr:nvSpPr>
        <xdr:cNvPr id="15" name="TextBox 14"/>
        <xdr:cNvSpPr txBox="1"/>
      </xdr:nvSpPr>
      <xdr:spPr>
        <a:xfrm>
          <a:off x="5056099" y="3389910"/>
          <a:ext cx="533960" cy="184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173481B5-A6F8-46C2-90A8-8BBDFD3BC2CF}" type="TxLink">
            <a:rPr lang="en-US" sz="700" b="0" i="0" u="none" strike="noStrike">
              <a:solidFill>
                <a:srgbClr val="6463FF"/>
              </a:solidFill>
              <a:latin typeface="Verdana"/>
              <a:ea typeface="Verdana"/>
              <a:cs typeface="Verdana"/>
            </a:rPr>
            <a:pPr algn="l"/>
            <a:t>57.4</a:t>
          </a:fld>
          <a:endParaRPr lang="en-GB" sz="500">
            <a:solidFill>
              <a:srgbClr val="6463FF"/>
            </a:solidFill>
            <a:latin typeface="Verdana" pitchFamily="34" charset="0"/>
          </a:endParaRPr>
        </a:p>
      </xdr:txBody>
    </xdr:sp>
    <xdr:clientData/>
  </xdr:twoCellAnchor>
  <xdr:twoCellAnchor>
    <xdr:from>
      <xdr:col>7</xdr:col>
      <xdr:colOff>1409705</xdr:colOff>
      <xdr:row>15</xdr:row>
      <xdr:rowOff>88097</xdr:rowOff>
    </xdr:from>
    <xdr:to>
      <xdr:col>8</xdr:col>
      <xdr:colOff>66680</xdr:colOff>
      <xdr:row>15</xdr:row>
      <xdr:rowOff>240497</xdr:rowOff>
    </xdr:to>
    <xdr:sp macro="" textlink="'Data for charts - Newport'!M12">
      <xdr:nvSpPr>
        <xdr:cNvPr id="16" name="TextBox 15"/>
        <xdr:cNvSpPr txBox="1"/>
      </xdr:nvSpPr>
      <xdr:spPr>
        <a:xfrm>
          <a:off x="6467480" y="3726647"/>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8CABAF08-A49C-4467-A5D2-52F7ECB05DFE}" type="TxLink">
            <a:rPr lang="en-US" sz="700" b="0" i="0" u="none" strike="noStrike">
              <a:solidFill>
                <a:srgbClr val="6463FF"/>
              </a:solidFill>
              <a:latin typeface="Verdana"/>
              <a:ea typeface="Verdana"/>
              <a:cs typeface="Verdana"/>
            </a:rPr>
            <a:pPr algn="r"/>
            <a:t>38.1</a:t>
          </a:fld>
          <a:endParaRPr lang="en-GB" sz="500">
            <a:solidFill>
              <a:srgbClr val="6463FF"/>
            </a:solidFill>
            <a:latin typeface="Verdana" pitchFamily="34" charset="0"/>
          </a:endParaRPr>
        </a:p>
      </xdr:txBody>
    </xdr:sp>
    <xdr:clientData/>
  </xdr:twoCellAnchor>
  <xdr:twoCellAnchor>
    <xdr:from>
      <xdr:col>7</xdr:col>
      <xdr:colOff>152400</xdr:colOff>
      <xdr:row>16</xdr:row>
      <xdr:rowOff>66674</xdr:rowOff>
    </xdr:from>
    <xdr:to>
      <xdr:col>7</xdr:col>
      <xdr:colOff>1743075</xdr:colOff>
      <xdr:row>16</xdr:row>
      <xdr:rowOff>276225</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485774</xdr:colOff>
      <xdr:row>16</xdr:row>
      <xdr:rowOff>27453</xdr:rowOff>
    </xdr:from>
    <xdr:to>
      <xdr:col>7</xdr:col>
      <xdr:colOff>466724</xdr:colOff>
      <xdr:row>16</xdr:row>
      <xdr:rowOff>219074</xdr:rowOff>
    </xdr:to>
    <xdr:sp macro="" textlink="'Data for charts - Newport'!D14">
      <xdr:nvSpPr>
        <xdr:cNvPr id="20" name="TextBox 19"/>
        <xdr:cNvSpPr txBox="1"/>
      </xdr:nvSpPr>
      <xdr:spPr>
        <a:xfrm>
          <a:off x="5038724" y="3742203"/>
          <a:ext cx="523875" cy="19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5F63849F-FAE1-4F9E-B542-6EDB932BCE4C}" type="TxLink">
            <a:rPr lang="en-US" sz="700" b="0" i="0" u="none" strike="noStrike">
              <a:solidFill>
                <a:srgbClr val="6463FF"/>
              </a:solidFill>
              <a:latin typeface="Verdana"/>
              <a:ea typeface="Verdana"/>
              <a:cs typeface="Verdana"/>
            </a:rPr>
            <a:pPr algn="l"/>
            <a:t>38.4</a:t>
          </a:fld>
          <a:endParaRPr lang="en-GB" sz="100">
            <a:solidFill>
              <a:srgbClr val="6463FF"/>
            </a:solidFill>
            <a:latin typeface="Verdana" pitchFamily="34" charset="0"/>
          </a:endParaRPr>
        </a:p>
      </xdr:txBody>
    </xdr:sp>
    <xdr:clientData/>
  </xdr:twoCellAnchor>
  <xdr:twoCellAnchor>
    <xdr:from>
      <xdr:col>7</xdr:col>
      <xdr:colOff>1419225</xdr:colOff>
      <xdr:row>16</xdr:row>
      <xdr:rowOff>74518</xdr:rowOff>
    </xdr:from>
    <xdr:to>
      <xdr:col>8</xdr:col>
      <xdr:colOff>57150</xdr:colOff>
      <xdr:row>16</xdr:row>
      <xdr:rowOff>285750</xdr:rowOff>
    </xdr:to>
    <xdr:sp macro="" textlink="'Data for charts - Newport'!M14">
      <xdr:nvSpPr>
        <xdr:cNvPr id="21" name="TextBox 20"/>
        <xdr:cNvSpPr txBox="1"/>
      </xdr:nvSpPr>
      <xdr:spPr>
        <a:xfrm>
          <a:off x="6515100" y="3789268"/>
          <a:ext cx="514350" cy="211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55E491CA-AD20-469B-9372-3E43F4B2927A}" type="TxLink">
            <a:rPr lang="en-US" sz="700" b="0" i="0" u="none" strike="noStrike">
              <a:solidFill>
                <a:srgbClr val="6463FF"/>
              </a:solidFill>
              <a:latin typeface="Verdana"/>
              <a:ea typeface="Verdana"/>
              <a:cs typeface="Verdana"/>
            </a:rPr>
            <a:pPr algn="r"/>
            <a:t>27.6</a:t>
          </a:fld>
          <a:endParaRPr lang="en-GB" sz="300">
            <a:solidFill>
              <a:srgbClr val="6463FF"/>
            </a:solidFill>
            <a:latin typeface="Verdana" pitchFamily="34" charset="0"/>
          </a:endParaRPr>
        </a:p>
      </xdr:txBody>
    </xdr:sp>
    <xdr:clientData/>
  </xdr:twoCellAnchor>
  <xdr:twoCellAnchor>
    <xdr:from>
      <xdr:col>7</xdr:col>
      <xdr:colOff>180975</xdr:colOff>
      <xdr:row>19</xdr:row>
      <xdr:rowOff>57150</xdr:rowOff>
    </xdr:from>
    <xdr:to>
      <xdr:col>7</xdr:col>
      <xdr:colOff>1771650</xdr:colOff>
      <xdr:row>19</xdr:row>
      <xdr:rowOff>266701</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495299</xdr:colOff>
      <xdr:row>19</xdr:row>
      <xdr:rowOff>85725</xdr:rowOff>
    </xdr:from>
    <xdr:to>
      <xdr:col>7</xdr:col>
      <xdr:colOff>495300</xdr:colOff>
      <xdr:row>19</xdr:row>
      <xdr:rowOff>266700</xdr:rowOff>
    </xdr:to>
    <xdr:sp macro="" textlink="'Data for charts - Newport'!D20">
      <xdr:nvSpPr>
        <xdr:cNvPr id="24" name="TextBox 23"/>
        <xdr:cNvSpPr txBox="1"/>
      </xdr:nvSpPr>
      <xdr:spPr>
        <a:xfrm>
          <a:off x="5010149" y="4819650"/>
          <a:ext cx="542926"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9D7627C8-D838-4608-8B74-F493731D5838}" type="TxLink">
            <a:rPr lang="en-US" sz="700" b="0" i="0" u="none" strike="noStrike">
              <a:solidFill>
                <a:srgbClr val="6463FF"/>
              </a:solidFill>
              <a:latin typeface="Verdana"/>
              <a:ea typeface="Verdana"/>
              <a:cs typeface="Verdana"/>
            </a:rPr>
            <a:pPr algn="l"/>
            <a:t>136</a:t>
          </a:fld>
          <a:endParaRPr lang="en-GB" sz="100">
            <a:solidFill>
              <a:srgbClr val="6463FF"/>
            </a:solidFill>
            <a:latin typeface="Verdana" pitchFamily="34" charset="0"/>
          </a:endParaRPr>
        </a:p>
      </xdr:txBody>
    </xdr:sp>
    <xdr:clientData/>
  </xdr:twoCellAnchor>
  <xdr:twoCellAnchor>
    <xdr:from>
      <xdr:col>7</xdr:col>
      <xdr:colOff>1371600</xdr:colOff>
      <xdr:row>19</xdr:row>
      <xdr:rowOff>66675</xdr:rowOff>
    </xdr:from>
    <xdr:to>
      <xdr:col>8</xdr:col>
      <xdr:colOff>66674</xdr:colOff>
      <xdr:row>19</xdr:row>
      <xdr:rowOff>276224</xdr:rowOff>
    </xdr:to>
    <xdr:sp macro="" textlink="'Data for charts - Newport'!M20">
      <xdr:nvSpPr>
        <xdr:cNvPr id="25" name="TextBox 24"/>
        <xdr:cNvSpPr txBox="1"/>
      </xdr:nvSpPr>
      <xdr:spPr>
        <a:xfrm>
          <a:off x="6429375" y="4800600"/>
          <a:ext cx="571499" cy="20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B6870FAA-7C00-4C0A-9C4D-6675E4C81FDA}" type="TxLink">
            <a:rPr lang="en-US" sz="700" b="0" i="0" u="none" strike="noStrike">
              <a:solidFill>
                <a:srgbClr val="6463FF"/>
              </a:solidFill>
              <a:latin typeface="Verdana"/>
              <a:ea typeface="Verdana"/>
              <a:cs typeface="Verdana"/>
            </a:rPr>
            <a:pPr algn="r"/>
            <a:t>190</a:t>
          </a:fld>
          <a:endParaRPr lang="en-GB" sz="100">
            <a:solidFill>
              <a:srgbClr val="6463FF"/>
            </a:solidFill>
            <a:latin typeface="Verdana" pitchFamily="34" charset="0"/>
          </a:endParaRPr>
        </a:p>
      </xdr:txBody>
    </xdr:sp>
    <xdr:clientData/>
  </xdr:twoCellAnchor>
  <xdr:twoCellAnchor>
    <xdr:from>
      <xdr:col>7</xdr:col>
      <xdr:colOff>159545</xdr:colOff>
      <xdr:row>12</xdr:row>
      <xdr:rowOff>0</xdr:rowOff>
    </xdr:from>
    <xdr:to>
      <xdr:col>7</xdr:col>
      <xdr:colOff>1714501</xdr:colOff>
      <xdr:row>12</xdr:row>
      <xdr:rowOff>314325</xdr:rowOff>
    </xdr:to>
    <xdr:graphicFrame macro="">
      <xdr:nvGraphicFramePr>
        <xdr:cNvPr id="34" name="Chart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495305</xdr:colOff>
      <xdr:row>12</xdr:row>
      <xdr:rowOff>88098</xdr:rowOff>
    </xdr:from>
    <xdr:to>
      <xdr:col>7</xdr:col>
      <xdr:colOff>485780</xdr:colOff>
      <xdr:row>12</xdr:row>
      <xdr:rowOff>240498</xdr:rowOff>
    </xdr:to>
    <xdr:sp macro="" textlink="'Data for charts - Newport'!D6">
      <xdr:nvSpPr>
        <xdr:cNvPr id="35" name="TextBox 34"/>
        <xdr:cNvSpPr txBox="1"/>
      </xdr:nvSpPr>
      <xdr:spPr>
        <a:xfrm>
          <a:off x="5048255" y="243124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46AF3C08-0EBB-4CF2-AF33-9DD96CFE98E4}" type="TxLink">
            <a:rPr lang="en-US" sz="700" b="0" i="0" u="none" strike="noStrike">
              <a:solidFill>
                <a:srgbClr val="6463FF"/>
              </a:solidFill>
              <a:latin typeface="Verdana"/>
              <a:ea typeface="Verdana"/>
              <a:cs typeface="Verdana"/>
            </a:rPr>
            <a:pPr algn="l"/>
            <a:t>12.2</a:t>
          </a:fld>
          <a:endParaRPr lang="en-GB" sz="700">
            <a:solidFill>
              <a:srgbClr val="6463FF"/>
            </a:solidFill>
            <a:latin typeface="Verdana" pitchFamily="34" charset="0"/>
          </a:endParaRPr>
        </a:p>
      </xdr:txBody>
    </xdr:sp>
    <xdr:clientData/>
  </xdr:twoCellAnchor>
  <xdr:twoCellAnchor>
    <xdr:from>
      <xdr:col>7</xdr:col>
      <xdr:colOff>1495425</xdr:colOff>
      <xdr:row>12</xdr:row>
      <xdr:rowOff>40472</xdr:rowOff>
    </xdr:from>
    <xdr:to>
      <xdr:col>8</xdr:col>
      <xdr:colOff>76200</xdr:colOff>
      <xdr:row>12</xdr:row>
      <xdr:rowOff>276225</xdr:rowOff>
    </xdr:to>
    <xdr:sp macro="" textlink="'Data for charts - Newport'!N6">
      <xdr:nvSpPr>
        <xdr:cNvPr id="36" name="TextBox 35"/>
        <xdr:cNvSpPr txBox="1"/>
      </xdr:nvSpPr>
      <xdr:spPr>
        <a:xfrm>
          <a:off x="6591300" y="2383622"/>
          <a:ext cx="457200"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1C74BB42-74FA-4E45-A3CC-BBE9E02A54FF}" type="TxLink">
            <a:rPr lang="en-US" sz="700" b="0" i="0" u="none" strike="noStrike">
              <a:solidFill>
                <a:srgbClr val="6463FF"/>
              </a:solidFill>
              <a:latin typeface="Verdana"/>
              <a:ea typeface="Verdana"/>
              <a:cs typeface="Verdana"/>
            </a:rPr>
            <a:pPr algn="r"/>
            <a:t>37.0</a:t>
          </a:fld>
          <a:endParaRPr lang="en-GB" sz="700">
            <a:solidFill>
              <a:srgbClr val="6463FF"/>
            </a:solidFill>
            <a:latin typeface="Verdana" pitchFamily="34" charset="0"/>
          </a:endParaRPr>
        </a:p>
      </xdr:txBody>
    </xdr:sp>
    <xdr:clientData/>
  </xdr:twoCellAnchor>
  <xdr:twoCellAnchor>
    <xdr:from>
      <xdr:col>7</xdr:col>
      <xdr:colOff>169069</xdr:colOff>
      <xdr:row>23</xdr:row>
      <xdr:rowOff>57150</xdr:rowOff>
    </xdr:from>
    <xdr:to>
      <xdr:col>7</xdr:col>
      <xdr:colOff>1731169</xdr:colOff>
      <xdr:row>24</xdr:row>
      <xdr:rowOff>28575</xdr:rowOff>
    </xdr:to>
    <xdr:graphicFrame macro="">
      <xdr:nvGraphicFramePr>
        <xdr:cNvPr id="37" name="Chart 3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523880</xdr:colOff>
      <xdr:row>23</xdr:row>
      <xdr:rowOff>78573</xdr:rowOff>
    </xdr:from>
    <xdr:to>
      <xdr:col>7</xdr:col>
      <xdr:colOff>514355</xdr:colOff>
      <xdr:row>23</xdr:row>
      <xdr:rowOff>230973</xdr:rowOff>
    </xdr:to>
    <xdr:sp macro="" textlink="'Data for charts - Newport'!F28">
      <xdr:nvSpPr>
        <xdr:cNvPr id="38" name="TextBox 37"/>
        <xdr:cNvSpPr txBox="1"/>
      </xdr:nvSpPr>
      <xdr:spPr>
        <a:xfrm>
          <a:off x="5038730" y="6184098"/>
          <a:ext cx="5334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fld id="{CAEEB157-726B-4426-8BF0-584EA0FA60D1}" type="TxLink">
            <a:rPr lang="en-US" sz="700" b="0" i="0" u="none" strike="noStrike">
              <a:solidFill>
                <a:srgbClr val="6463FF"/>
              </a:solidFill>
              <a:latin typeface="Verdana"/>
              <a:ea typeface="Verdana"/>
              <a:cs typeface="Verdana"/>
            </a:rPr>
            <a:pPr algn="l"/>
            <a:t>7.2</a:t>
          </a:fld>
          <a:endParaRPr lang="en-GB" sz="700">
            <a:solidFill>
              <a:srgbClr val="6463FF"/>
            </a:solidFill>
            <a:latin typeface="Verdana" pitchFamily="34" charset="0"/>
          </a:endParaRPr>
        </a:p>
      </xdr:txBody>
    </xdr:sp>
    <xdr:clientData/>
  </xdr:twoCellAnchor>
  <xdr:twoCellAnchor>
    <xdr:from>
      <xdr:col>7</xdr:col>
      <xdr:colOff>1504950</xdr:colOff>
      <xdr:row>23</xdr:row>
      <xdr:rowOff>56160</xdr:rowOff>
    </xdr:from>
    <xdr:to>
      <xdr:col>8</xdr:col>
      <xdr:colOff>85725</xdr:colOff>
      <xdr:row>23</xdr:row>
      <xdr:rowOff>291913</xdr:rowOff>
    </xdr:to>
    <xdr:sp macro="" textlink="'Data for charts - Newport'!N28">
      <xdr:nvSpPr>
        <xdr:cNvPr id="39" name="TextBox 38"/>
        <xdr:cNvSpPr txBox="1"/>
      </xdr:nvSpPr>
      <xdr:spPr>
        <a:xfrm>
          <a:off x="6609229" y="6152160"/>
          <a:ext cx="457761" cy="23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fld id="{4752D629-9C24-49E1-BC56-227E6066EB80}" type="TxLink">
            <a:rPr lang="en-US" sz="700" b="0" i="0" u="none" strike="noStrike">
              <a:solidFill>
                <a:srgbClr val="6463FF"/>
              </a:solidFill>
              <a:latin typeface="Verdana"/>
              <a:ea typeface="Verdana"/>
              <a:cs typeface="Verdana"/>
            </a:rPr>
            <a:pPr algn="r"/>
            <a:t>10.0</a:t>
          </a:fld>
          <a:endParaRPr lang="en-GB" sz="700">
            <a:solidFill>
              <a:srgbClr val="6463FF"/>
            </a:solidFill>
            <a:latin typeface="Verdana" pitchFamily="34" charset="0"/>
          </a:endParaRPr>
        </a:p>
      </xdr:txBody>
    </xdr:sp>
    <xdr:clientData/>
  </xdr:twoCellAnchor>
  <xdr:twoCellAnchor editAs="oneCell">
    <xdr:from>
      <xdr:col>0</xdr:col>
      <xdr:colOff>9525</xdr:colOff>
      <xdr:row>0</xdr:row>
      <xdr:rowOff>0</xdr:rowOff>
    </xdr:from>
    <xdr:to>
      <xdr:col>1</xdr:col>
      <xdr:colOff>1000125</xdr:colOff>
      <xdr:row>1</xdr:row>
      <xdr:rowOff>66675</xdr:rowOff>
    </xdr:to>
    <xdr:pic>
      <xdr:nvPicPr>
        <xdr:cNvPr id="40" name="Picture 39" descr="Back_to_contents.jpg">
          <a:hlinkClick xmlns:r="http://schemas.openxmlformats.org/officeDocument/2006/relationships" r:id="rId11" tooltip="Back to contents"/>
        </xdr:cNvPr>
        <xdr:cNvPicPr>
          <a:picLocks noChangeAspect="1"/>
        </xdr:cNvPicPr>
      </xdr:nvPicPr>
      <xdr:blipFill>
        <a:blip xmlns:r="http://schemas.openxmlformats.org/officeDocument/2006/relationships" r:embed="rId12" cstate="print"/>
        <a:stretch>
          <a:fillRect/>
        </a:stretch>
      </xdr:blipFill>
      <xdr:spPr>
        <a:xfrm>
          <a:off x="9525" y="0"/>
          <a:ext cx="1190625" cy="257175"/>
        </a:xfrm>
        <a:prstGeom prst="rect">
          <a:avLst/>
        </a:prstGeom>
      </xdr:spPr>
    </xdr:pic>
    <xdr:clientData/>
  </xdr:twoCellAnchor>
  <xdr:twoCellAnchor>
    <xdr:from>
      <xdr:col>7</xdr:col>
      <xdr:colOff>114300</xdr:colOff>
      <xdr:row>10</xdr:row>
      <xdr:rowOff>228600</xdr:rowOff>
    </xdr:from>
    <xdr:to>
      <xdr:col>9</xdr:col>
      <xdr:colOff>295275</xdr:colOff>
      <xdr:row>12</xdr:row>
      <xdr:rowOff>19052</xdr:rowOff>
    </xdr:to>
    <xdr:grpSp>
      <xdr:nvGrpSpPr>
        <xdr:cNvPr id="45" name="Group 44"/>
        <xdr:cNvGrpSpPr/>
      </xdr:nvGrpSpPr>
      <xdr:grpSpPr>
        <a:xfrm>
          <a:off x="5210175" y="1962150"/>
          <a:ext cx="2428875" cy="400052"/>
          <a:chOff x="5172075" y="1962150"/>
          <a:chExt cx="2428875" cy="400052"/>
        </a:xfrm>
      </xdr:grpSpPr>
      <xdr:graphicFrame macro="">
        <xdr:nvGraphicFramePr>
          <xdr:cNvPr id="10" name="Chart 9"/>
          <xdr:cNvGraphicFramePr/>
        </xdr:nvGraphicFramePr>
        <xdr:xfrm>
          <a:off x="5241129" y="2085976"/>
          <a:ext cx="1419225" cy="276226"/>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11" name="Chart 10"/>
          <xdr:cNvGraphicFramePr/>
        </xdr:nvGraphicFramePr>
        <xdr:xfrm>
          <a:off x="6010275" y="2076451"/>
          <a:ext cx="1590675" cy="285750"/>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41" name="TextBox 40"/>
          <xdr:cNvSpPr txBox="1"/>
        </xdr:nvSpPr>
        <xdr:spPr>
          <a:xfrm>
            <a:off x="5172075" y="1971675"/>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2009 </a:t>
            </a:r>
          </a:p>
        </xdr:txBody>
      </xdr:sp>
      <xdr:sp macro="" textlink="">
        <xdr:nvSpPr>
          <xdr:cNvPr id="42" name="TextBox 41"/>
          <xdr:cNvSpPr txBox="1"/>
        </xdr:nvSpPr>
        <xdr:spPr>
          <a:xfrm>
            <a:off x="5953125" y="1962150"/>
            <a:ext cx="4572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2010 </a:t>
            </a:r>
          </a:p>
        </xdr:txBody>
      </xdr:sp>
    </xdr:grpSp>
    <xdr:clientData/>
  </xdr:twoCellAnchor>
  <xdr:twoCellAnchor>
    <xdr:from>
      <xdr:col>7</xdr:col>
      <xdr:colOff>133350</xdr:colOff>
      <xdr:row>17</xdr:row>
      <xdr:rowOff>295275</xdr:rowOff>
    </xdr:from>
    <xdr:to>
      <xdr:col>9</xdr:col>
      <xdr:colOff>314325</xdr:colOff>
      <xdr:row>19</xdr:row>
      <xdr:rowOff>9525</xdr:rowOff>
    </xdr:to>
    <xdr:grpSp>
      <xdr:nvGrpSpPr>
        <xdr:cNvPr id="46" name="Group 45"/>
        <xdr:cNvGrpSpPr/>
      </xdr:nvGrpSpPr>
      <xdr:grpSpPr>
        <a:xfrm>
          <a:off x="5229225" y="4352925"/>
          <a:ext cx="2428875" cy="390525"/>
          <a:chOff x="5191125" y="4352925"/>
          <a:chExt cx="2428875" cy="390525"/>
        </a:xfrm>
      </xdr:grpSpPr>
      <xdr:graphicFrame macro="">
        <xdr:nvGraphicFramePr>
          <xdr:cNvPr id="17" name="Chart 16"/>
          <xdr:cNvGraphicFramePr/>
        </xdr:nvGraphicFramePr>
        <xdr:xfrm>
          <a:off x="5260180" y="4467225"/>
          <a:ext cx="1245396" cy="257175"/>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18" name="Chart 17"/>
          <xdr:cNvGraphicFramePr/>
        </xdr:nvGraphicFramePr>
        <xdr:xfrm>
          <a:off x="6029325" y="4476750"/>
          <a:ext cx="1590675" cy="266700"/>
        </xdr:xfrm>
        <a:graphic>
          <a:graphicData uri="http://schemas.openxmlformats.org/drawingml/2006/chart">
            <c:chart xmlns:c="http://schemas.openxmlformats.org/drawingml/2006/chart" xmlns:r="http://schemas.openxmlformats.org/officeDocument/2006/relationships" r:id="rId16"/>
          </a:graphicData>
        </a:graphic>
      </xdr:graphicFrame>
      <xdr:sp macro="" textlink="">
        <xdr:nvSpPr>
          <xdr:cNvPr id="43" name="TextBox 42"/>
          <xdr:cNvSpPr txBox="1"/>
        </xdr:nvSpPr>
        <xdr:spPr>
          <a:xfrm>
            <a:off x="5191125" y="4352925"/>
            <a:ext cx="571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2007/8</a:t>
            </a:r>
          </a:p>
        </xdr:txBody>
      </xdr:sp>
      <xdr:sp macro="" textlink="">
        <xdr:nvSpPr>
          <xdr:cNvPr id="44" name="TextBox 43"/>
          <xdr:cNvSpPr txBox="1"/>
        </xdr:nvSpPr>
        <xdr:spPr>
          <a:xfrm>
            <a:off x="5962649" y="4362451"/>
            <a:ext cx="590551"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00">
                <a:solidFill>
                  <a:schemeClr val="tx1">
                    <a:lumMod val="50000"/>
                    <a:lumOff val="50000"/>
                  </a:schemeClr>
                </a:solidFill>
                <a:latin typeface="Verdana" pitchFamily="34" charset="0"/>
              </a:rPr>
              <a:t>2011/12</a:t>
            </a:r>
          </a:p>
        </xdr:txBody>
      </xdr:sp>
    </xdr:grpSp>
    <xdr:clientData/>
  </xdr:twoCellAnchor>
  <xdr:twoCellAnchor editAs="oneCell">
    <xdr:from>
      <xdr:col>7</xdr:col>
      <xdr:colOff>695325</xdr:colOff>
      <xdr:row>26</xdr:row>
      <xdr:rowOff>66675</xdr:rowOff>
    </xdr:from>
    <xdr:to>
      <xdr:col>8</xdr:col>
      <xdr:colOff>9525</xdr:colOff>
      <xdr:row>28</xdr:row>
      <xdr:rowOff>38100</xdr:rowOff>
    </xdr:to>
    <xdr:pic>
      <xdr:nvPicPr>
        <xdr:cNvPr id="47" name="Picture 46" descr="Forward_Indicator_Guide.jpg">
          <a:hlinkClick xmlns:r="http://schemas.openxmlformats.org/officeDocument/2006/relationships" r:id="rId17" tooltip="Indicator Guide"/>
        </xdr:cNvPr>
        <xdr:cNvPicPr>
          <a:picLocks noChangeAspect="1"/>
        </xdr:cNvPicPr>
      </xdr:nvPicPr>
      <xdr:blipFill>
        <a:blip xmlns:r="http://schemas.openxmlformats.org/officeDocument/2006/relationships" r:embed="rId18" cstate="print"/>
        <a:stretch>
          <a:fillRect/>
        </a:stretch>
      </xdr:blipFill>
      <xdr:spPr>
        <a:xfrm>
          <a:off x="5791200" y="6781800"/>
          <a:ext cx="1190625" cy="257175"/>
        </a:xfrm>
        <a:prstGeom prst="rect">
          <a:avLst/>
        </a:prstGeom>
      </xdr:spPr>
    </xdr:pic>
    <xdr:clientData/>
  </xdr:twoCellAnchor>
  <xdr:twoCellAnchor editAs="oneCell">
    <xdr:from>
      <xdr:col>7</xdr:col>
      <xdr:colOff>695325</xdr:colOff>
      <xdr:row>24</xdr:row>
      <xdr:rowOff>28575</xdr:rowOff>
    </xdr:from>
    <xdr:to>
      <xdr:col>8</xdr:col>
      <xdr:colOff>9525</xdr:colOff>
      <xdr:row>26</xdr:row>
      <xdr:rowOff>19050</xdr:rowOff>
    </xdr:to>
    <xdr:pic>
      <xdr:nvPicPr>
        <xdr:cNvPr id="48" name="Picture 47" descr="Forward_Interpretation.jpg">
          <a:hlinkClick xmlns:r="http://schemas.openxmlformats.org/officeDocument/2006/relationships" r:id="rId19" tooltip="Interpretation Guide"/>
        </xdr:cNvPr>
        <xdr:cNvPicPr>
          <a:picLocks noChangeAspect="1"/>
        </xdr:cNvPicPr>
      </xdr:nvPicPr>
      <xdr:blipFill>
        <a:blip xmlns:r="http://schemas.openxmlformats.org/officeDocument/2006/relationships" r:embed="rId20" cstate="print"/>
        <a:stretch>
          <a:fillRect/>
        </a:stretch>
      </xdr:blipFill>
      <xdr:spPr>
        <a:xfrm>
          <a:off x="5791200" y="6477000"/>
          <a:ext cx="1190625" cy="257175"/>
        </a:xfrm>
        <a:prstGeom prst="rect">
          <a:avLst/>
        </a:prstGeom>
      </xdr:spPr>
    </xdr:pic>
    <xdr:clientData/>
  </xdr:twoCellAnchor>
  <xdr:twoCellAnchor>
    <xdr:from>
      <xdr:col>0</xdr:col>
      <xdr:colOff>200024</xdr:colOff>
      <xdr:row>29</xdr:row>
      <xdr:rowOff>1</xdr:rowOff>
    </xdr:from>
    <xdr:to>
      <xdr:col>8</xdr:col>
      <xdr:colOff>104775</xdr:colOff>
      <xdr:row>39</xdr:row>
      <xdr:rowOff>9525</xdr:rowOff>
    </xdr:to>
    <xdr:sp macro="" textlink="">
      <xdr:nvSpPr>
        <xdr:cNvPr id="51" name="TextBox 50"/>
        <xdr:cNvSpPr txBox="1"/>
      </xdr:nvSpPr>
      <xdr:spPr>
        <a:xfrm>
          <a:off x="200024" y="7267576"/>
          <a:ext cx="6877051" cy="172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solidFill>
                <a:schemeClr val="tx1"/>
              </a:solidFill>
              <a:latin typeface="Verdana" pitchFamily="34" charset="0"/>
            </a:rPr>
            <a:t>Indicator and time period (counts and rates are presented for last year of trend unless stated otherwise):  1. </a:t>
          </a:r>
          <a:r>
            <a:rPr lang="en-GB" sz="750">
              <a:solidFill>
                <a:schemeClr val="tx1"/>
              </a:solidFill>
              <a:latin typeface="Verdana" pitchFamily="34" charset="0"/>
            </a:rPr>
            <a:t>% children living in families in receipt of CTC whose reported income is less than 60 per cent of the median income or in receipt of IS or JSA, 2009-2010;  </a:t>
          </a:r>
          <a:r>
            <a:rPr lang="en-GB" sz="750" b="1">
              <a:solidFill>
                <a:schemeClr val="tx1"/>
              </a:solidFill>
              <a:latin typeface="Verdana" pitchFamily="34" charset="0"/>
            </a:rPr>
            <a:t>2.</a:t>
          </a:r>
          <a:r>
            <a:rPr lang="en-GB" sz="750">
              <a:solidFill>
                <a:schemeClr val="tx1"/>
              </a:solidFill>
              <a:latin typeface="Verdana" pitchFamily="34" charset="0"/>
            </a:rPr>
            <a:t> Rate per 10,000 households (including dependent children or a pregnant woman) accepted as homeless (2002-2012);  </a:t>
          </a:r>
          <a:r>
            <a:rPr lang="en-GB" sz="750" b="1">
              <a:solidFill>
                <a:schemeClr val="tx1"/>
              </a:solidFill>
              <a:latin typeface="Verdana" pitchFamily="34" charset="0"/>
            </a:rPr>
            <a:t>3.</a:t>
          </a:r>
          <a:r>
            <a:rPr lang="en-GB" sz="750">
              <a:solidFill>
                <a:schemeClr val="tx1"/>
              </a:solidFill>
              <a:latin typeface="Verdana" pitchFamily="34" charset="0"/>
            </a:rPr>
            <a:t> Rate per 10,000 of children aged 0-17 looked after by local authorities and who had a case open for at least 3 months at the census date, 2009/10-2011/12;  </a:t>
          </a:r>
          <a:r>
            <a:rPr lang="en-GB" sz="750" b="1">
              <a:solidFill>
                <a:schemeClr val="tx1"/>
              </a:solidFill>
              <a:latin typeface="Verdana" pitchFamily="34" charset="0"/>
            </a:rPr>
            <a:t>4.</a:t>
          </a:r>
          <a:r>
            <a:rPr lang="en-GB" sz="750">
              <a:solidFill>
                <a:schemeClr val="tx1"/>
              </a:solidFill>
              <a:latin typeface="Verdana" pitchFamily="34" charset="0"/>
            </a:rPr>
            <a:t> % with body mass index in the 85th centile (UK1990) or above, 2011/12;  </a:t>
          </a:r>
          <a:r>
            <a:rPr lang="en-GB" sz="750" b="1">
              <a:solidFill>
                <a:schemeClr val="tx1"/>
              </a:solidFill>
              <a:latin typeface="Verdana" pitchFamily="34" charset="0"/>
            </a:rPr>
            <a:t>5.</a:t>
          </a:r>
          <a:r>
            <a:rPr lang="en-GB" sz="750">
              <a:solidFill>
                <a:schemeClr val="tx1"/>
              </a:solidFill>
              <a:latin typeface="Verdana" pitchFamily="34" charset="0"/>
            </a:rPr>
            <a:t> Conception rate per 1,000 females aged 15-17 years, 2002-2011;  </a:t>
          </a:r>
          <a:r>
            <a:rPr lang="en-GB" sz="750" b="1">
              <a:solidFill>
                <a:schemeClr val="tx1"/>
              </a:solidFill>
              <a:latin typeface="Verdana" pitchFamily="34" charset="0"/>
            </a:rPr>
            <a:t>6.</a:t>
          </a:r>
          <a:r>
            <a:rPr lang="en-GB" sz="750">
              <a:solidFill>
                <a:schemeClr val="tx1"/>
              </a:solidFill>
              <a:latin typeface="Verdana" pitchFamily="34" charset="0"/>
            </a:rPr>
            <a:t> Rate of live births per 1,000 females aged 15-19 years, 2002-2011;  </a:t>
          </a:r>
          <a:r>
            <a:rPr lang="en-GB" sz="750" b="1">
              <a:solidFill>
                <a:schemeClr val="tx1"/>
              </a:solidFill>
              <a:latin typeface="Verdana" pitchFamily="34" charset="0"/>
            </a:rPr>
            <a:t>7.</a:t>
          </a:r>
          <a:r>
            <a:rPr lang="en-GB" sz="750">
              <a:solidFill>
                <a:schemeClr val="tx1"/>
              </a:solidFill>
              <a:latin typeface="Verdana" pitchFamily="34" charset="0"/>
            </a:rPr>
            <a:t> % up to date with routine immunisations, 2012;  </a:t>
          </a:r>
          <a:r>
            <a:rPr lang="en-GB" sz="750" b="1">
              <a:solidFill>
                <a:schemeClr val="tx1"/>
              </a:solidFill>
              <a:latin typeface="Verdana" pitchFamily="34" charset="0"/>
            </a:rPr>
            <a:t>8.</a:t>
          </a:r>
          <a:r>
            <a:rPr lang="en-GB" sz="750">
              <a:solidFill>
                <a:schemeClr val="tx1"/>
              </a:solidFill>
              <a:latin typeface="Verdana" pitchFamily="34" charset="0"/>
            </a:rPr>
            <a:t> Number examined and average number of decayed, missing or filled teeth, 2007/8 &amp; 2011/12;  </a:t>
          </a:r>
          <a:r>
            <a:rPr lang="en-GB" sz="750" b="1">
              <a:solidFill>
                <a:schemeClr val="tx1"/>
              </a:solidFill>
              <a:latin typeface="Verdana" pitchFamily="34" charset="0"/>
            </a:rPr>
            <a:t>9.</a:t>
          </a:r>
          <a:r>
            <a:rPr lang="en-GB" sz="750">
              <a:solidFill>
                <a:schemeClr val="tx1"/>
              </a:solidFill>
              <a:latin typeface="Verdana" pitchFamily="34" charset="0"/>
            </a:rPr>
            <a:t> Age-standardised hospital admission injury rates per 10,000 children, 0-4yr olds, 2002-2011;  </a:t>
          </a:r>
          <a:r>
            <a:rPr lang="en-GB" sz="750" b="1">
              <a:solidFill>
                <a:schemeClr val="tx1"/>
              </a:solidFill>
              <a:latin typeface="Verdana" pitchFamily="34" charset="0"/>
            </a:rPr>
            <a:t>10.</a:t>
          </a:r>
          <a:r>
            <a:rPr lang="en-GB" sz="750">
              <a:solidFill>
                <a:schemeClr val="tx1"/>
              </a:solidFill>
              <a:latin typeface="Verdana" pitchFamily="34" charset="0"/>
            </a:rPr>
            <a:t> Rate of deaths in children aged &lt;1 year of age per 1,000 live births, 2002-2011 combined for local authority and health board and 2002-2011 single years for Wales trend;  </a:t>
          </a:r>
          <a:r>
            <a:rPr lang="en-GB" sz="750" b="1">
              <a:solidFill>
                <a:schemeClr val="tx1"/>
              </a:solidFill>
              <a:latin typeface="Verdana" pitchFamily="34" charset="0"/>
            </a:rPr>
            <a:t>11.</a:t>
          </a:r>
          <a:r>
            <a:rPr lang="en-GB" sz="750">
              <a:solidFill>
                <a:schemeClr val="tx1"/>
              </a:solidFill>
              <a:latin typeface="Verdana" pitchFamily="34" charset="0"/>
            </a:rPr>
            <a:t> Age-standardised mortality rate per 100,000, 2009-2011 combined for local authority and health board and 2002-2011 single years for Wales trend;  </a:t>
          </a:r>
          <a:r>
            <a:rPr lang="en-GB" sz="750" b="1">
              <a:solidFill>
                <a:schemeClr val="tx1"/>
              </a:solidFill>
              <a:latin typeface="Verdana" pitchFamily="34" charset="0"/>
            </a:rPr>
            <a:t>12.</a:t>
          </a:r>
          <a:r>
            <a:rPr lang="en-GB" sz="750">
              <a:solidFill>
                <a:schemeClr val="tx1"/>
              </a:solidFill>
              <a:latin typeface="Verdana" pitchFamily="34" charset="0"/>
            </a:rPr>
            <a:t> Counts and crude rates WTE health visitors per 1,000 children aged 0-3 in Flying Start areas;  </a:t>
          </a:r>
          <a:r>
            <a:rPr lang="en-GB" sz="750" b="1">
              <a:solidFill>
                <a:schemeClr val="tx1"/>
              </a:solidFill>
              <a:latin typeface="Verdana" pitchFamily="34" charset="0"/>
            </a:rPr>
            <a:t>13.</a:t>
          </a:r>
          <a:r>
            <a:rPr lang="en-GB" sz="750">
              <a:solidFill>
                <a:schemeClr val="tx1"/>
              </a:solidFill>
              <a:latin typeface="Verdana" pitchFamily="34" charset="0"/>
            </a:rPr>
            <a:t> Counts and crude rates WTE social workers per 1,000 children, 2004-12 (local authorities also provide services using the independent sector, whose staff are not included in these figures).</a:t>
          </a:r>
        </a:p>
      </xdr:txBody>
    </xdr:sp>
    <xdr:clientData/>
  </xdr:twoCellAnchor>
  <xdr:twoCellAnchor>
    <xdr:from>
      <xdr:col>0</xdr:col>
      <xdr:colOff>200024</xdr:colOff>
      <xdr:row>37</xdr:row>
      <xdr:rowOff>171449</xdr:rowOff>
    </xdr:from>
    <xdr:to>
      <xdr:col>8</xdr:col>
      <xdr:colOff>190499</xdr:colOff>
      <xdr:row>42</xdr:row>
      <xdr:rowOff>142874</xdr:rowOff>
    </xdr:to>
    <xdr:sp macro="" textlink="">
      <xdr:nvSpPr>
        <xdr:cNvPr id="52" name="TextBox 51"/>
        <xdr:cNvSpPr txBox="1"/>
      </xdr:nvSpPr>
      <xdr:spPr>
        <a:xfrm>
          <a:off x="200024" y="8810624"/>
          <a:ext cx="696277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750" b="1">
              <a:latin typeface="Verdana" pitchFamily="34" charset="0"/>
            </a:rPr>
            <a:t>Data source:  a. </a:t>
          </a:r>
          <a:r>
            <a:rPr lang="en-GB" sz="750">
              <a:latin typeface="Verdana" pitchFamily="34" charset="0"/>
            </a:rPr>
            <a:t>Mid-year population estimates (ONS);  </a:t>
          </a:r>
          <a:r>
            <a:rPr lang="en-GB" sz="750" b="1">
              <a:latin typeface="Verdana" pitchFamily="34" charset="0"/>
            </a:rPr>
            <a:t>b.</a:t>
          </a:r>
          <a:r>
            <a:rPr lang="en-GB" sz="750">
              <a:latin typeface="Verdana" pitchFamily="34" charset="0"/>
            </a:rPr>
            <a:t> DWP and Child Benefit Data (HMRC);  </a:t>
          </a:r>
          <a:r>
            <a:rPr lang="en-GB" sz="750" b="1">
              <a:latin typeface="Verdana" pitchFamily="34" charset="0"/>
            </a:rPr>
            <a:t>c.</a:t>
          </a:r>
          <a:r>
            <a:rPr lang="en-GB" sz="750">
              <a:latin typeface="Verdana" pitchFamily="34" charset="0"/>
            </a:rPr>
            <a:t> Homelessness Data Collection (WG);  </a:t>
          </a:r>
          <a:r>
            <a:rPr lang="en-GB" sz="750" b="1">
              <a:latin typeface="Verdana" pitchFamily="34" charset="0"/>
            </a:rPr>
            <a:t>d.</a:t>
          </a:r>
          <a:r>
            <a:rPr lang="en-GB" sz="750">
              <a:latin typeface="Verdana" pitchFamily="34" charset="0"/>
            </a:rPr>
            <a:t> Household estimates (WG);  </a:t>
          </a:r>
          <a:r>
            <a:rPr lang="en-GB" sz="750" b="1">
              <a:latin typeface="Verdana" pitchFamily="34" charset="0"/>
            </a:rPr>
            <a:t>e.</a:t>
          </a:r>
          <a:r>
            <a:rPr lang="en-GB" sz="750">
              <a:latin typeface="Verdana" pitchFamily="34" charset="0"/>
            </a:rPr>
            <a:t> Children in Need Census (WG);  </a:t>
          </a:r>
          <a:r>
            <a:rPr lang="en-GB" sz="750" b="1">
              <a:latin typeface="Verdana" pitchFamily="34" charset="0"/>
            </a:rPr>
            <a:t>f.</a:t>
          </a:r>
          <a:r>
            <a:rPr lang="en-GB" sz="750">
              <a:latin typeface="Verdana" pitchFamily="34" charset="0"/>
            </a:rPr>
            <a:t> Child Measurement Programme (PHW &amp; NWIS);  </a:t>
          </a:r>
          <a:r>
            <a:rPr lang="en-GB" sz="750" b="1">
              <a:latin typeface="Verdana" pitchFamily="34" charset="0"/>
            </a:rPr>
            <a:t>g.</a:t>
          </a:r>
          <a:r>
            <a:rPr lang="en-GB" sz="750">
              <a:latin typeface="Verdana" pitchFamily="34" charset="0"/>
            </a:rPr>
            <a:t> Conceptions (ONS);  </a:t>
          </a:r>
          <a:r>
            <a:rPr lang="en-GB" sz="750" b="1">
              <a:latin typeface="Verdana" pitchFamily="34" charset="0"/>
            </a:rPr>
            <a:t>h.</a:t>
          </a:r>
          <a:r>
            <a:rPr lang="en-GB" sz="750">
              <a:latin typeface="Verdana" pitchFamily="34" charset="0"/>
            </a:rPr>
            <a:t> Live births (WG);  </a:t>
          </a:r>
          <a:r>
            <a:rPr lang="en-GB" sz="750" b="1">
              <a:latin typeface="Verdana" pitchFamily="34" charset="0"/>
            </a:rPr>
            <a:t>i.</a:t>
          </a:r>
          <a:r>
            <a:rPr lang="en-GB" sz="750">
              <a:latin typeface="Verdana" pitchFamily="34" charset="0"/>
            </a:rPr>
            <a:t> Welsh COVER reporting scheme (PHW);  </a:t>
          </a:r>
          <a:r>
            <a:rPr lang="en-GB" sz="750" b="1">
              <a:latin typeface="Verdana" pitchFamily="34" charset="0"/>
            </a:rPr>
            <a:t>j.</a:t>
          </a:r>
          <a:r>
            <a:rPr lang="en-GB" sz="750">
              <a:latin typeface="Verdana" pitchFamily="34" charset="0"/>
            </a:rPr>
            <a:t> Welsh Dental Survey (WOHIU);  </a:t>
          </a:r>
          <a:r>
            <a:rPr lang="en-GB" sz="750" b="1">
              <a:latin typeface="Verdana" pitchFamily="34" charset="0"/>
            </a:rPr>
            <a:t>k.</a:t>
          </a:r>
          <a:r>
            <a:rPr lang="en-GB" sz="750">
              <a:latin typeface="Verdana" pitchFamily="34" charset="0"/>
            </a:rPr>
            <a:t> Patient Episode Database Wales (NWIS);  </a:t>
          </a:r>
          <a:r>
            <a:rPr lang="en-GB" sz="750" b="1">
              <a:latin typeface="Verdana" pitchFamily="34" charset="0"/>
            </a:rPr>
            <a:t>l.</a:t>
          </a:r>
          <a:r>
            <a:rPr lang="en-GB" sz="750">
              <a:latin typeface="Verdana" pitchFamily="34" charset="0"/>
            </a:rPr>
            <a:t> Annual District Deaths Extract (ONS);  </a:t>
          </a:r>
          <a:r>
            <a:rPr lang="en-GB" sz="750" b="1">
              <a:latin typeface="Verdana" pitchFamily="34" charset="0"/>
            </a:rPr>
            <a:t>m.</a:t>
          </a:r>
          <a:r>
            <a:rPr lang="en-GB" sz="750">
              <a:latin typeface="Verdana" pitchFamily="34" charset="0"/>
            </a:rPr>
            <a:t> Public Health Mortality File (PHMF);  </a:t>
          </a:r>
          <a:r>
            <a:rPr lang="en-GB" sz="750" b="1">
              <a:latin typeface="Verdana" pitchFamily="34" charset="0"/>
            </a:rPr>
            <a:t>n.</a:t>
          </a:r>
          <a:r>
            <a:rPr lang="en-GB" sz="750">
              <a:latin typeface="Verdana" pitchFamily="34" charset="0"/>
            </a:rPr>
            <a:t> Annual District Births Extract (ONS);  </a:t>
          </a:r>
          <a:r>
            <a:rPr lang="en-GB" sz="750" b="1">
              <a:latin typeface="Verdana" pitchFamily="34" charset="0"/>
            </a:rPr>
            <a:t>o.</a:t>
          </a:r>
          <a:r>
            <a:rPr lang="en-GB" sz="750">
              <a:latin typeface="Verdana" pitchFamily="34" charset="0"/>
            </a:rPr>
            <a:t> Health Visitors &amp; School Nurses Manager, Aneurin Bevan University Health Board;  </a:t>
          </a:r>
          <a:r>
            <a:rPr lang="en-GB" sz="750" b="1">
              <a:latin typeface="Verdana" pitchFamily="34" charset="0"/>
            </a:rPr>
            <a:t>p.</a:t>
          </a:r>
          <a:r>
            <a:rPr lang="en-GB" sz="750">
              <a:latin typeface="Verdana" pitchFamily="34" charset="0"/>
            </a:rPr>
            <a:t> Social Services Data Collection (WG).</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2009775</xdr:colOff>
      <xdr:row>5</xdr:row>
      <xdr:rowOff>9525</xdr:rowOff>
    </xdr:from>
    <xdr:to>
      <xdr:col>9</xdr:col>
      <xdr:colOff>438150</xdr:colOff>
      <xdr:row>8</xdr:row>
      <xdr:rowOff>95250</xdr:rowOff>
    </xdr:to>
    <xdr:pic>
      <xdr:nvPicPr>
        <xdr:cNvPr id="2"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2209800" y="933450"/>
          <a:ext cx="4733925" cy="466725"/>
        </a:xfrm>
        <a:prstGeom prst="rect">
          <a:avLst/>
        </a:prstGeom>
        <a:noFill/>
        <a:ln w="1">
          <a:noFill/>
          <a:miter lim="800000"/>
          <a:headEnd/>
          <a:tailEnd type="none" w="med" len="med"/>
        </a:ln>
        <a:effectLst/>
      </xdr:spPr>
    </xdr:pic>
    <xdr:clientData/>
  </xdr:twoCellAnchor>
  <xdr:twoCellAnchor editAs="oneCell">
    <xdr:from>
      <xdr:col>1</xdr:col>
      <xdr:colOff>9525</xdr:colOff>
      <xdr:row>13</xdr:row>
      <xdr:rowOff>0</xdr:rowOff>
    </xdr:from>
    <xdr:to>
      <xdr:col>9</xdr:col>
      <xdr:colOff>485775</xdr:colOff>
      <xdr:row>23</xdr:row>
      <xdr:rowOff>28575</xdr:rowOff>
    </xdr:to>
    <xdr:pic>
      <xdr:nvPicPr>
        <xdr:cNvPr id="3" name="Picture 5"/>
        <xdr:cNvPicPr>
          <a:picLocks noChangeAspect="1" noChangeArrowheads="1"/>
        </xdr:cNvPicPr>
      </xdr:nvPicPr>
      <xdr:blipFill>
        <a:blip xmlns:r="http://schemas.openxmlformats.org/officeDocument/2006/relationships" r:embed="rId2" cstate="print"/>
        <a:srcRect/>
        <a:stretch>
          <a:fillRect/>
        </a:stretch>
      </xdr:blipFill>
      <xdr:spPr bwMode="auto">
        <a:xfrm>
          <a:off x="209550" y="2257425"/>
          <a:ext cx="7315200" cy="1933575"/>
        </a:xfrm>
        <a:prstGeom prst="rect">
          <a:avLst/>
        </a:prstGeom>
        <a:noFill/>
        <a:ln w="1">
          <a:noFill/>
          <a:miter lim="800000"/>
          <a:headEnd/>
          <a:tailEnd type="none" w="med" len="med"/>
        </a:ln>
        <a:effectLst/>
      </xdr:spPr>
    </xdr:pic>
    <xdr:clientData/>
  </xdr:twoCellAnchor>
  <xdr:twoCellAnchor editAs="oneCell">
    <xdr:from>
      <xdr:col>0</xdr:col>
      <xdr:colOff>9525</xdr:colOff>
      <xdr:row>0</xdr:row>
      <xdr:rowOff>0</xdr:rowOff>
    </xdr:from>
    <xdr:to>
      <xdr:col>1</xdr:col>
      <xdr:colOff>1019175</xdr:colOff>
      <xdr:row>1</xdr:row>
      <xdr:rowOff>66675</xdr:rowOff>
    </xdr:to>
    <xdr:pic>
      <xdr:nvPicPr>
        <xdr:cNvPr id="4" name="Picture 3" descr="Back_to_contents.jpg">
          <a:hlinkClick xmlns:r="http://schemas.openxmlformats.org/officeDocument/2006/relationships" r:id="rId3" tooltip="Back to contents"/>
        </xdr:cNvPr>
        <xdr:cNvPicPr>
          <a:picLocks noChangeAspect="1"/>
        </xdr:cNvPicPr>
      </xdr:nvPicPr>
      <xdr:blipFill>
        <a:blip xmlns:r="http://schemas.openxmlformats.org/officeDocument/2006/relationships" r:embed="rId4" cstate="print"/>
        <a:stretch>
          <a:fillRect/>
        </a:stretch>
      </xdr:blipFill>
      <xdr:spPr>
        <a:xfrm>
          <a:off x="9525" y="0"/>
          <a:ext cx="1209675" cy="257175"/>
        </a:xfrm>
        <a:prstGeom prst="rect">
          <a:avLst/>
        </a:prstGeom>
      </xdr:spPr>
    </xdr:pic>
    <xdr:clientData/>
  </xdr:twoCellAnchor>
  <xdr:twoCellAnchor>
    <xdr:from>
      <xdr:col>1</xdr:col>
      <xdr:colOff>19050</xdr:colOff>
      <xdr:row>8</xdr:row>
      <xdr:rowOff>66577</xdr:rowOff>
    </xdr:from>
    <xdr:to>
      <xdr:col>9</xdr:col>
      <xdr:colOff>418805</xdr:colOff>
      <xdr:row>27</xdr:row>
      <xdr:rowOff>38168</xdr:rowOff>
    </xdr:to>
    <xdr:grpSp>
      <xdr:nvGrpSpPr>
        <xdr:cNvPr id="5" name="Group 24"/>
        <xdr:cNvGrpSpPr>
          <a:grpSpLocks/>
        </xdr:cNvGrpSpPr>
      </xdr:nvGrpSpPr>
      <xdr:grpSpPr bwMode="auto">
        <a:xfrm>
          <a:off x="219075" y="1371502"/>
          <a:ext cx="7238705" cy="3591091"/>
          <a:chOff x="524" y="7431"/>
          <a:chExt cx="10531" cy="5648"/>
        </a:xfrm>
      </xdr:grpSpPr>
      <xdr:sp macro="" textlink="">
        <xdr:nvSpPr>
          <xdr:cNvPr id="6" name="Text Box 42"/>
          <xdr:cNvSpPr txBox="1">
            <a:spLocks noChangeArrowheads="1"/>
          </xdr:cNvSpPr>
        </xdr:nvSpPr>
        <xdr:spPr bwMode="auto">
          <a:xfrm>
            <a:off x="616" y="9704"/>
            <a:ext cx="3195" cy="588"/>
          </a:xfrm>
          <a:prstGeom prst="rect">
            <a:avLst/>
          </a:prstGeom>
          <a:solidFill>
            <a:srgbClr val="FFFFFF"/>
          </a:solid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Dark blue indicates that this rate is higher than Wales. See below.</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sp macro="" textlink="">
        <xdr:nvSpPr>
          <xdr:cNvPr id="7" name="Text Box 25"/>
          <xdr:cNvSpPr txBox="1">
            <a:spLocks noChangeArrowheads="1"/>
          </xdr:cNvSpPr>
        </xdr:nvSpPr>
        <xdr:spPr bwMode="auto">
          <a:xfrm>
            <a:off x="5445" y="7431"/>
            <a:ext cx="3210" cy="749"/>
          </a:xfrm>
          <a:prstGeom prst="rect">
            <a:avLst/>
          </a:prstGeom>
          <a:no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These columns show the count and rate for the health board for each indicator, along with the Wales  rate.</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cxnSp macro="">
        <xdr:nvCxnSpPr>
          <xdr:cNvPr id="8" name="AutoShape 26"/>
          <xdr:cNvCxnSpPr>
            <a:cxnSpLocks noChangeShapeType="1"/>
          </xdr:cNvCxnSpPr>
        </xdr:nvCxnSpPr>
        <xdr:spPr bwMode="auto">
          <a:xfrm flipH="1">
            <a:off x="6180" y="8212"/>
            <a:ext cx="600" cy="538"/>
          </a:xfrm>
          <a:prstGeom prst="straightConnector1">
            <a:avLst/>
          </a:prstGeom>
          <a:noFill/>
          <a:ln w="9525" cap="rnd">
            <a:solidFill>
              <a:srgbClr val="000000"/>
            </a:solidFill>
            <a:prstDash val="sysDot"/>
            <a:round/>
            <a:headEnd/>
            <a:tailEnd type="triangle" w="med" len="med"/>
          </a:ln>
        </xdr:spPr>
      </xdr:cxnSp>
      <xdr:cxnSp macro="">
        <xdr:nvCxnSpPr>
          <xdr:cNvPr id="9" name="AutoShape 27"/>
          <xdr:cNvCxnSpPr>
            <a:cxnSpLocks noChangeShapeType="1"/>
          </xdr:cNvCxnSpPr>
        </xdr:nvCxnSpPr>
        <xdr:spPr bwMode="auto">
          <a:xfrm>
            <a:off x="6780" y="8272"/>
            <a:ext cx="1" cy="538"/>
          </a:xfrm>
          <a:prstGeom prst="straightConnector1">
            <a:avLst/>
          </a:prstGeom>
          <a:noFill/>
          <a:ln w="9525" cap="rnd">
            <a:solidFill>
              <a:srgbClr val="000000"/>
            </a:solidFill>
            <a:prstDash val="sysDot"/>
            <a:round/>
            <a:headEnd/>
            <a:tailEnd type="triangle" w="med" len="med"/>
          </a:ln>
        </xdr:spPr>
      </xdr:cxnSp>
      <xdr:cxnSp macro="">
        <xdr:nvCxnSpPr>
          <xdr:cNvPr id="10" name="AutoShape 28"/>
          <xdr:cNvCxnSpPr>
            <a:cxnSpLocks noChangeShapeType="1"/>
          </xdr:cNvCxnSpPr>
        </xdr:nvCxnSpPr>
        <xdr:spPr bwMode="auto">
          <a:xfrm>
            <a:off x="6780" y="8212"/>
            <a:ext cx="736" cy="538"/>
          </a:xfrm>
          <a:prstGeom prst="straightConnector1">
            <a:avLst/>
          </a:prstGeom>
          <a:noFill/>
          <a:ln w="9525" cap="rnd">
            <a:solidFill>
              <a:srgbClr val="000000"/>
            </a:solidFill>
            <a:prstDash val="sysDot"/>
            <a:round/>
            <a:headEnd/>
            <a:tailEnd type="triangle" w="med" len="med"/>
          </a:ln>
        </xdr:spPr>
      </xdr:cxnSp>
      <xdr:sp macro="" textlink="">
        <xdr:nvSpPr>
          <xdr:cNvPr id="11" name="Text Box 30"/>
          <xdr:cNvSpPr txBox="1">
            <a:spLocks noChangeArrowheads="1"/>
          </xdr:cNvSpPr>
        </xdr:nvSpPr>
        <xdr:spPr bwMode="auto">
          <a:xfrm>
            <a:off x="2985" y="7762"/>
            <a:ext cx="2370" cy="583"/>
          </a:xfrm>
          <a:prstGeom prst="rect">
            <a:avLst/>
          </a:prstGeom>
          <a:solidFill>
            <a:srgbClr val="FFFFFF"/>
          </a:solid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This column displays the local authority rate / percentage.</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sp macro="" textlink="">
        <xdr:nvSpPr>
          <xdr:cNvPr id="12" name="Text Box 32"/>
          <xdr:cNvSpPr txBox="1">
            <a:spLocks noChangeArrowheads="1"/>
          </xdr:cNvSpPr>
        </xdr:nvSpPr>
        <xdr:spPr bwMode="auto">
          <a:xfrm>
            <a:off x="524" y="12316"/>
            <a:ext cx="3210" cy="763"/>
          </a:xfrm>
          <a:prstGeom prst="rect">
            <a:avLst/>
          </a:prstGeom>
          <a:no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Superscript numbers and letters refer to footnotes which contain information about the indicator and data source.</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cxnSp macro="">
        <xdr:nvCxnSpPr>
          <xdr:cNvPr id="13" name="AutoShape 34"/>
          <xdr:cNvCxnSpPr>
            <a:cxnSpLocks noChangeShapeType="1"/>
          </xdr:cNvCxnSpPr>
        </xdr:nvCxnSpPr>
        <xdr:spPr bwMode="auto">
          <a:xfrm flipV="1">
            <a:off x="8641" y="11460"/>
            <a:ext cx="1" cy="675"/>
          </a:xfrm>
          <a:prstGeom prst="straightConnector1">
            <a:avLst/>
          </a:prstGeom>
          <a:noFill/>
          <a:ln w="9525" cap="rnd">
            <a:solidFill>
              <a:srgbClr val="000000"/>
            </a:solidFill>
            <a:prstDash val="sysDot"/>
            <a:round/>
            <a:headEnd/>
            <a:tailEnd type="triangle" w="med" len="med"/>
          </a:ln>
        </xdr:spPr>
      </xdr:cxnSp>
      <xdr:sp macro="" textlink="">
        <xdr:nvSpPr>
          <xdr:cNvPr id="14" name="Text Box 35"/>
          <xdr:cNvSpPr txBox="1">
            <a:spLocks noChangeArrowheads="1"/>
          </xdr:cNvSpPr>
        </xdr:nvSpPr>
        <xdr:spPr bwMode="auto">
          <a:xfrm>
            <a:off x="6750" y="12061"/>
            <a:ext cx="4305" cy="988"/>
          </a:xfrm>
          <a:prstGeom prst="rect">
            <a:avLst/>
          </a:prstGeom>
          <a:no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This column displays a summary trend (where available). Time period is shown in footnotes.</a:t>
            </a:r>
          </a:p>
          <a:p>
            <a:pPr algn="l" rtl="0">
              <a:defRPr sz="1000"/>
            </a:pPr>
            <a:endParaRPr lang="en-GB" sz="800" b="0" i="0" u="none" strike="noStrike" baseline="0">
              <a:solidFill>
                <a:srgbClr val="000000"/>
              </a:solidFill>
              <a:latin typeface="Calibri"/>
            </a:endParaRPr>
          </a:p>
          <a:p>
            <a:pPr algn="l" rtl="0">
              <a:defRPr sz="1000"/>
            </a:pPr>
            <a:r>
              <a:rPr lang="en-GB" sz="800" b="0" i="0" u="none" strike="noStrike" baseline="0">
                <a:solidFill>
                  <a:srgbClr val="000000"/>
                </a:solidFill>
                <a:latin typeface="Calibri"/>
              </a:rPr>
              <a:t>Values for the first year and last year of the trend are shown. </a:t>
            </a:r>
          </a:p>
          <a:p>
            <a:pPr algn="l" rtl="0">
              <a:defRPr sz="1000"/>
            </a:pPr>
            <a:endParaRPr lang="en-GB" sz="800" b="0" i="0" u="none" strike="noStrike" baseline="0">
              <a:solidFill>
                <a:srgbClr val="000000"/>
              </a:solidFill>
              <a:latin typeface="Calibri"/>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cxnSp macro="">
        <xdr:nvCxnSpPr>
          <xdr:cNvPr id="15" name="AutoShape 36"/>
          <xdr:cNvCxnSpPr>
            <a:cxnSpLocks noChangeShapeType="1"/>
          </xdr:cNvCxnSpPr>
        </xdr:nvCxnSpPr>
        <xdr:spPr bwMode="auto">
          <a:xfrm>
            <a:off x="1890" y="8083"/>
            <a:ext cx="0" cy="1194"/>
          </a:xfrm>
          <a:prstGeom prst="straightConnector1">
            <a:avLst/>
          </a:prstGeom>
          <a:noFill/>
          <a:ln w="9525" cap="rnd">
            <a:solidFill>
              <a:srgbClr val="000000"/>
            </a:solidFill>
            <a:prstDash val="sysDot"/>
            <a:round/>
            <a:headEnd/>
            <a:tailEnd type="triangle" w="med" len="med"/>
          </a:ln>
        </xdr:spPr>
      </xdr:cxnSp>
      <xdr:cxnSp macro="">
        <xdr:nvCxnSpPr>
          <xdr:cNvPr id="16" name="AutoShape 37"/>
          <xdr:cNvCxnSpPr>
            <a:cxnSpLocks noChangeShapeType="1"/>
          </xdr:cNvCxnSpPr>
        </xdr:nvCxnSpPr>
        <xdr:spPr bwMode="auto">
          <a:xfrm flipV="1">
            <a:off x="3510" y="10093"/>
            <a:ext cx="1170" cy="5"/>
          </a:xfrm>
          <a:prstGeom prst="straightConnector1">
            <a:avLst/>
          </a:prstGeom>
          <a:noFill/>
          <a:ln w="9525" cap="rnd">
            <a:solidFill>
              <a:srgbClr val="000000"/>
            </a:solidFill>
            <a:prstDash val="sysDot"/>
            <a:round/>
            <a:headEnd/>
            <a:tailEnd type="triangle" w="med" len="med"/>
          </a:ln>
        </xdr:spPr>
      </xdr:cxnSp>
      <xdr:sp macro="" textlink="">
        <xdr:nvSpPr>
          <xdr:cNvPr id="17" name="Text Box 38"/>
          <xdr:cNvSpPr txBox="1">
            <a:spLocks noChangeArrowheads="1"/>
          </xdr:cNvSpPr>
        </xdr:nvSpPr>
        <xdr:spPr bwMode="auto">
          <a:xfrm>
            <a:off x="1455" y="11467"/>
            <a:ext cx="2838" cy="654"/>
          </a:xfrm>
          <a:prstGeom prst="rect">
            <a:avLst/>
          </a:prstGeom>
          <a:solidFill>
            <a:srgbClr val="FFFFFF"/>
          </a:solid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Medium blue indicates that this rate is comparable to Wales. See below.</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sp macro="" textlink="">
        <xdr:nvSpPr>
          <xdr:cNvPr id="18" name="Text Box 39"/>
          <xdr:cNvSpPr txBox="1">
            <a:spLocks noChangeArrowheads="1"/>
          </xdr:cNvSpPr>
        </xdr:nvSpPr>
        <xdr:spPr bwMode="auto">
          <a:xfrm>
            <a:off x="540" y="7650"/>
            <a:ext cx="2355" cy="590"/>
          </a:xfrm>
          <a:prstGeom prst="rect">
            <a:avLst/>
          </a:prstGeom>
          <a:no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List of indicators. Click on an indicator for more information.</a:t>
            </a: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1100" b="0" i="0" u="none" strike="noStrike" baseline="0">
              <a:solidFill>
                <a:srgbClr val="000000"/>
              </a:solidFill>
              <a:latin typeface="Times New Roman"/>
              <a:cs typeface="Times New Roman"/>
            </a:endParaRPr>
          </a:p>
          <a:p>
            <a:pPr algn="l" rtl="0">
              <a:defRPr sz="1000"/>
            </a:pPr>
            <a:endParaRPr lang="en-GB" sz="1100" b="0" i="0" u="none" strike="noStrike" baseline="0">
              <a:solidFill>
                <a:srgbClr val="000000"/>
              </a:solidFill>
              <a:latin typeface="Times New Roman"/>
              <a:cs typeface="Times New Roman"/>
            </a:endParaRPr>
          </a:p>
        </xdr:txBody>
      </xdr:sp>
      <xdr:sp macro="" textlink="">
        <xdr:nvSpPr>
          <xdr:cNvPr id="19" name="Text Box 40"/>
          <xdr:cNvSpPr txBox="1">
            <a:spLocks noChangeArrowheads="1"/>
          </xdr:cNvSpPr>
        </xdr:nvSpPr>
        <xdr:spPr bwMode="auto">
          <a:xfrm>
            <a:off x="1036" y="10394"/>
            <a:ext cx="3195" cy="543"/>
          </a:xfrm>
          <a:prstGeom prst="rect">
            <a:avLst/>
          </a:prstGeom>
          <a:solidFill>
            <a:srgbClr val="FFFFFF"/>
          </a:solid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Pale blue indicates that this rate is lower than Wales. See below.</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cxnSp macro="">
        <xdr:nvCxnSpPr>
          <xdr:cNvPr id="20" name="AutoShape 41"/>
          <xdr:cNvCxnSpPr>
            <a:cxnSpLocks noChangeShapeType="1"/>
          </xdr:cNvCxnSpPr>
        </xdr:nvCxnSpPr>
        <xdr:spPr bwMode="auto">
          <a:xfrm>
            <a:off x="4230" y="11711"/>
            <a:ext cx="495" cy="5"/>
          </a:xfrm>
          <a:prstGeom prst="straightConnector1">
            <a:avLst/>
          </a:prstGeom>
          <a:noFill/>
          <a:ln w="9525" cap="rnd">
            <a:solidFill>
              <a:srgbClr val="000000"/>
            </a:solidFill>
            <a:prstDash val="sysDot"/>
            <a:round/>
            <a:headEnd/>
            <a:tailEnd type="triangle" w="med" len="med"/>
          </a:ln>
        </xdr:spPr>
      </xdr:cxnSp>
      <xdr:cxnSp macro="">
        <xdr:nvCxnSpPr>
          <xdr:cNvPr id="21" name="AutoShape 43"/>
          <xdr:cNvCxnSpPr>
            <a:cxnSpLocks noChangeShapeType="1"/>
          </xdr:cNvCxnSpPr>
        </xdr:nvCxnSpPr>
        <xdr:spPr bwMode="auto">
          <a:xfrm>
            <a:off x="4006" y="10624"/>
            <a:ext cx="720" cy="0"/>
          </a:xfrm>
          <a:prstGeom prst="straightConnector1">
            <a:avLst/>
          </a:prstGeom>
          <a:noFill/>
          <a:ln w="9525" cap="rnd">
            <a:solidFill>
              <a:srgbClr val="000000"/>
            </a:solidFill>
            <a:prstDash val="sysDot"/>
            <a:round/>
            <a:headEnd/>
            <a:tailEnd type="triangle" w="med" len="med"/>
          </a:ln>
        </xdr:spPr>
      </xdr:cxnSp>
    </xdr:grpSp>
    <xdr:clientData/>
  </xdr:twoCellAnchor>
  <xdr:twoCellAnchor>
    <xdr:from>
      <xdr:col>1</xdr:col>
      <xdr:colOff>504825</xdr:colOff>
      <xdr:row>22</xdr:row>
      <xdr:rowOff>152401</xdr:rowOff>
    </xdr:from>
    <xdr:to>
      <xdr:col>1</xdr:col>
      <xdr:colOff>504825</xdr:colOff>
      <xdr:row>24</xdr:row>
      <xdr:rowOff>161925</xdr:rowOff>
    </xdr:to>
    <xdr:cxnSp macro="">
      <xdr:nvCxnSpPr>
        <xdr:cNvPr id="22" name="AutoShape 31"/>
        <xdr:cNvCxnSpPr>
          <a:cxnSpLocks noChangeShapeType="1"/>
        </xdr:cNvCxnSpPr>
      </xdr:nvCxnSpPr>
      <xdr:spPr bwMode="auto">
        <a:xfrm flipV="1">
          <a:off x="704850" y="4124326"/>
          <a:ext cx="0" cy="390524"/>
        </a:xfrm>
        <a:prstGeom prst="straightConnector1">
          <a:avLst/>
        </a:prstGeom>
        <a:noFill/>
        <a:ln w="9525" cap="rnd">
          <a:solidFill>
            <a:srgbClr val="000000"/>
          </a:solidFill>
          <a:prstDash val="sysDot"/>
          <a:round/>
          <a:headEnd/>
          <a:tailEnd type="triangle" w="med" len="med"/>
        </a:ln>
      </xdr:spPr>
    </xdr:cxnSp>
    <xdr:clientData/>
  </xdr:twoCellAnchor>
  <xdr:twoCellAnchor>
    <xdr:from>
      <xdr:col>3</xdr:col>
      <xdr:colOff>276225</xdr:colOff>
      <xdr:row>10</xdr:row>
      <xdr:rowOff>142875</xdr:rowOff>
    </xdr:from>
    <xdr:to>
      <xdr:col>3</xdr:col>
      <xdr:colOff>276225</xdr:colOff>
      <xdr:row>13</xdr:row>
      <xdr:rowOff>111367</xdr:rowOff>
    </xdr:to>
    <xdr:cxnSp macro="">
      <xdr:nvCxnSpPr>
        <xdr:cNvPr id="23" name="AutoShape 36"/>
        <xdr:cNvCxnSpPr>
          <a:cxnSpLocks noChangeShapeType="1"/>
        </xdr:cNvCxnSpPr>
      </xdr:nvCxnSpPr>
      <xdr:spPr bwMode="auto">
        <a:xfrm>
          <a:off x="3124200" y="1828800"/>
          <a:ext cx="0" cy="539992"/>
        </a:xfrm>
        <a:prstGeom prst="straightConnector1">
          <a:avLst/>
        </a:prstGeom>
        <a:noFill/>
        <a:ln w="9525" cap="rnd">
          <a:solidFill>
            <a:srgbClr val="000000"/>
          </a:solidFill>
          <a:prstDash val="sysDot"/>
          <a:round/>
          <a:headEnd/>
          <a:tailEnd type="triangle" w="med" len="med"/>
        </a:ln>
      </xdr:spPr>
    </xdr:cxnSp>
    <xdr:clientData/>
  </xdr:twoCellAnchor>
  <xdr:twoCellAnchor>
    <xdr:from>
      <xdr:col>4</xdr:col>
      <xdr:colOff>133350</xdr:colOff>
      <xdr:row>19</xdr:row>
      <xdr:rowOff>76102</xdr:rowOff>
    </xdr:from>
    <xdr:to>
      <xdr:col>7</xdr:col>
      <xdr:colOff>9525</xdr:colOff>
      <xdr:row>21</xdr:row>
      <xdr:rowOff>38100</xdr:rowOff>
    </xdr:to>
    <xdr:sp macro="" textlink="">
      <xdr:nvSpPr>
        <xdr:cNvPr id="24" name="Text Box 38"/>
        <xdr:cNvSpPr txBox="1">
          <a:spLocks noChangeArrowheads="1"/>
        </xdr:cNvSpPr>
      </xdr:nvSpPr>
      <xdr:spPr bwMode="auto">
        <a:xfrm>
          <a:off x="3743325" y="3476527"/>
          <a:ext cx="1933575" cy="342998"/>
        </a:xfrm>
        <a:prstGeom prst="rect">
          <a:avLst/>
        </a:prstGeom>
        <a:solidFill>
          <a:srgbClr val="FFFFFF"/>
        </a:solidFill>
        <a:ln w="3175">
          <a:solidFill>
            <a:schemeClr val="tx1"/>
          </a:solidFill>
          <a:miter lim="800000"/>
          <a:headEnd/>
          <a:tailEnd/>
        </a:ln>
      </xdr:spPr>
      <xdr:txBody>
        <a:bodyPr vertOverflow="clip" wrap="square" lIns="91440" tIns="45720" rIns="91440" bIns="45720" anchor="t" upright="1"/>
        <a:lstStyle/>
        <a:p>
          <a:pPr algn="l" rtl="0">
            <a:defRPr sz="1000"/>
          </a:pPr>
          <a:r>
            <a:rPr lang="en-GB" sz="800" b="0" i="0" u="none" strike="noStrike" baseline="0">
              <a:solidFill>
                <a:srgbClr val="000000"/>
              </a:solidFill>
              <a:latin typeface="Calibri"/>
            </a:rPr>
            <a:t>Grey indicates that the comparability could not be calculated. See below.</a:t>
          </a: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xdr:txBody>
    </xdr:sp>
    <xdr:clientData/>
  </xdr:twoCellAnchor>
  <xdr:twoCellAnchor>
    <xdr:from>
      <xdr:col>3</xdr:col>
      <xdr:colOff>590550</xdr:colOff>
      <xdr:row>20</xdr:row>
      <xdr:rowOff>57053</xdr:rowOff>
    </xdr:from>
    <xdr:to>
      <xdr:col>4</xdr:col>
      <xdr:colOff>295276</xdr:colOff>
      <xdr:row>20</xdr:row>
      <xdr:rowOff>57150</xdr:rowOff>
    </xdr:to>
    <xdr:cxnSp macro="">
      <xdr:nvCxnSpPr>
        <xdr:cNvPr id="25" name="AutoShape 41"/>
        <xdr:cNvCxnSpPr>
          <a:cxnSpLocks noChangeShapeType="1"/>
        </xdr:cNvCxnSpPr>
      </xdr:nvCxnSpPr>
      <xdr:spPr bwMode="auto">
        <a:xfrm flipH="1">
          <a:off x="3514725" y="3647978"/>
          <a:ext cx="390526" cy="97"/>
        </a:xfrm>
        <a:prstGeom prst="straightConnector1">
          <a:avLst/>
        </a:prstGeom>
        <a:noFill/>
        <a:ln w="9525" cap="rnd">
          <a:solidFill>
            <a:srgbClr val="000000"/>
          </a:solidFill>
          <a:prstDash val="sysDot"/>
          <a:round/>
          <a:headEnd/>
          <a:tailEnd type="triangle" w="med" len="med"/>
        </a:ln>
      </xdr:spPr>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1019175</xdr:colOff>
      <xdr:row>1</xdr:row>
      <xdr:rowOff>57150</xdr:rowOff>
    </xdr:to>
    <xdr:pic>
      <xdr:nvPicPr>
        <xdr:cNvPr id="2" name="Picture 1" descr="Back_to_contents.jpg">
          <a:hlinkClick xmlns:r="http://schemas.openxmlformats.org/officeDocument/2006/relationships" r:id="rId1" tooltip="Back to contents"/>
        </xdr:cNvPr>
        <xdr:cNvPicPr>
          <a:picLocks noChangeAspect="1"/>
        </xdr:cNvPicPr>
      </xdr:nvPicPr>
      <xdr:blipFill>
        <a:blip xmlns:r="http://schemas.openxmlformats.org/officeDocument/2006/relationships" r:embed="rId2" cstate="print"/>
        <a:stretch>
          <a:fillRect/>
        </a:stretch>
      </xdr:blipFill>
      <xdr:spPr>
        <a:xfrm>
          <a:off x="9525" y="0"/>
          <a:ext cx="1209675" cy="257175"/>
        </a:xfrm>
        <a:prstGeom prst="rect">
          <a:avLst/>
        </a:prstGeom>
      </xdr:spPr>
    </xdr:pic>
    <xdr:clientData/>
  </xdr:twoCellAnchor>
  <xdr:twoCellAnchor editAs="oneCell">
    <xdr:from>
      <xdr:col>1</xdr:col>
      <xdr:colOff>0</xdr:colOff>
      <xdr:row>15</xdr:row>
      <xdr:rowOff>0</xdr:rowOff>
    </xdr:from>
    <xdr:to>
      <xdr:col>1</xdr:col>
      <xdr:colOff>1190625</xdr:colOff>
      <xdr:row>16</xdr:row>
      <xdr:rowOff>66675</xdr:rowOff>
    </xdr:to>
    <xdr:pic>
      <xdr:nvPicPr>
        <xdr:cNvPr id="3" name="Picture 2" descr="Back_to_contents.jpg">
          <a:hlinkClick xmlns:r="http://schemas.openxmlformats.org/officeDocument/2006/relationships" r:id="rId3" tooltip="Back to contents"/>
        </xdr:cNvPr>
        <xdr:cNvPicPr>
          <a:picLocks noChangeAspect="1"/>
        </xdr:cNvPicPr>
      </xdr:nvPicPr>
      <xdr:blipFill>
        <a:blip xmlns:r="http://schemas.openxmlformats.org/officeDocument/2006/relationships" r:embed="rId2" cstate="print"/>
        <a:stretch>
          <a:fillRect/>
        </a:stretch>
      </xdr:blipFill>
      <xdr:spPr>
        <a:xfrm>
          <a:off x="200025" y="6562725"/>
          <a:ext cx="1190625" cy="257175"/>
        </a:xfrm>
        <a:prstGeom prst="rect">
          <a:avLst/>
        </a:prstGeom>
      </xdr:spPr>
    </xdr:pic>
    <xdr:clientData/>
  </xdr:twoCellAnchor>
  <xdr:twoCellAnchor editAs="oneCell">
    <xdr:from>
      <xdr:col>1</xdr:col>
      <xdr:colOff>0</xdr:colOff>
      <xdr:row>26</xdr:row>
      <xdr:rowOff>0</xdr:rowOff>
    </xdr:from>
    <xdr:to>
      <xdr:col>1</xdr:col>
      <xdr:colOff>1190625</xdr:colOff>
      <xdr:row>27</xdr:row>
      <xdr:rowOff>66675</xdr:rowOff>
    </xdr:to>
    <xdr:pic>
      <xdr:nvPicPr>
        <xdr:cNvPr id="4" name="Picture 3" descr="Back_to_contents.jpg">
          <a:hlinkClick xmlns:r="http://schemas.openxmlformats.org/officeDocument/2006/relationships" r:id="rId4" tooltip="Back to contents"/>
        </xdr:cNvPr>
        <xdr:cNvPicPr>
          <a:picLocks noChangeAspect="1"/>
        </xdr:cNvPicPr>
      </xdr:nvPicPr>
      <xdr:blipFill>
        <a:blip xmlns:r="http://schemas.openxmlformats.org/officeDocument/2006/relationships" r:embed="rId2" cstate="print"/>
        <a:stretch>
          <a:fillRect/>
        </a:stretch>
      </xdr:blipFill>
      <xdr:spPr>
        <a:xfrm>
          <a:off x="200025" y="10858500"/>
          <a:ext cx="1190625" cy="257175"/>
        </a:xfrm>
        <a:prstGeom prst="rect">
          <a:avLst/>
        </a:prstGeom>
      </xdr:spPr>
    </xdr:pic>
    <xdr:clientData/>
  </xdr:twoCellAnchor>
  <xdr:twoCellAnchor editAs="oneCell">
    <xdr:from>
      <xdr:col>1</xdr:col>
      <xdr:colOff>0</xdr:colOff>
      <xdr:row>37</xdr:row>
      <xdr:rowOff>0</xdr:rowOff>
    </xdr:from>
    <xdr:to>
      <xdr:col>1</xdr:col>
      <xdr:colOff>1190625</xdr:colOff>
      <xdr:row>38</xdr:row>
      <xdr:rowOff>66675</xdr:rowOff>
    </xdr:to>
    <xdr:pic>
      <xdr:nvPicPr>
        <xdr:cNvPr id="5" name="Picture 4" descr="Back_to_contents.jpg">
          <a:hlinkClick xmlns:r="http://schemas.openxmlformats.org/officeDocument/2006/relationships" r:id="rId5" tooltip="Back to contents"/>
        </xdr:cNvPr>
        <xdr:cNvPicPr>
          <a:picLocks noChangeAspect="1"/>
        </xdr:cNvPicPr>
      </xdr:nvPicPr>
      <xdr:blipFill>
        <a:blip xmlns:r="http://schemas.openxmlformats.org/officeDocument/2006/relationships" r:embed="rId2" cstate="print"/>
        <a:stretch>
          <a:fillRect/>
        </a:stretch>
      </xdr:blipFill>
      <xdr:spPr>
        <a:xfrm>
          <a:off x="200025" y="15287625"/>
          <a:ext cx="1190625" cy="257175"/>
        </a:xfrm>
        <a:prstGeom prst="rect">
          <a:avLst/>
        </a:prstGeom>
      </xdr:spPr>
    </xdr:pic>
    <xdr:clientData/>
  </xdr:twoCellAnchor>
  <xdr:twoCellAnchor editAs="oneCell">
    <xdr:from>
      <xdr:col>1</xdr:col>
      <xdr:colOff>0</xdr:colOff>
      <xdr:row>47</xdr:row>
      <xdr:rowOff>0</xdr:rowOff>
    </xdr:from>
    <xdr:to>
      <xdr:col>1</xdr:col>
      <xdr:colOff>1190625</xdr:colOff>
      <xdr:row>48</xdr:row>
      <xdr:rowOff>66675</xdr:rowOff>
    </xdr:to>
    <xdr:pic>
      <xdr:nvPicPr>
        <xdr:cNvPr id="6" name="Picture 5" descr="Back_to_contents.jpg">
          <a:hlinkClick xmlns:r="http://schemas.openxmlformats.org/officeDocument/2006/relationships" r:id="rId6" tooltip="Back to contents"/>
        </xdr:cNvPr>
        <xdr:cNvPicPr>
          <a:picLocks noChangeAspect="1"/>
        </xdr:cNvPicPr>
      </xdr:nvPicPr>
      <xdr:blipFill>
        <a:blip xmlns:r="http://schemas.openxmlformats.org/officeDocument/2006/relationships" r:embed="rId2" cstate="print"/>
        <a:stretch>
          <a:fillRect/>
        </a:stretch>
      </xdr:blipFill>
      <xdr:spPr>
        <a:xfrm>
          <a:off x="200025" y="21421725"/>
          <a:ext cx="1190625" cy="257175"/>
        </a:xfrm>
        <a:prstGeom prst="rect">
          <a:avLst/>
        </a:prstGeom>
      </xdr:spPr>
    </xdr:pic>
    <xdr:clientData/>
  </xdr:twoCellAnchor>
  <xdr:twoCellAnchor editAs="oneCell">
    <xdr:from>
      <xdr:col>1</xdr:col>
      <xdr:colOff>0</xdr:colOff>
      <xdr:row>57</xdr:row>
      <xdr:rowOff>0</xdr:rowOff>
    </xdr:from>
    <xdr:to>
      <xdr:col>1</xdr:col>
      <xdr:colOff>1190625</xdr:colOff>
      <xdr:row>58</xdr:row>
      <xdr:rowOff>66675</xdr:rowOff>
    </xdr:to>
    <xdr:pic>
      <xdr:nvPicPr>
        <xdr:cNvPr id="7" name="Picture 6" descr="Back_to_contents.jpg">
          <a:hlinkClick xmlns:r="http://schemas.openxmlformats.org/officeDocument/2006/relationships" r:id="rId7" tooltip="Back to contents"/>
        </xdr:cNvPr>
        <xdr:cNvPicPr>
          <a:picLocks noChangeAspect="1"/>
        </xdr:cNvPicPr>
      </xdr:nvPicPr>
      <xdr:blipFill>
        <a:blip xmlns:r="http://schemas.openxmlformats.org/officeDocument/2006/relationships" r:embed="rId2" cstate="print"/>
        <a:stretch>
          <a:fillRect/>
        </a:stretch>
      </xdr:blipFill>
      <xdr:spPr>
        <a:xfrm>
          <a:off x="200025" y="24603075"/>
          <a:ext cx="1190625" cy="257175"/>
        </a:xfrm>
        <a:prstGeom prst="rect">
          <a:avLst/>
        </a:prstGeom>
      </xdr:spPr>
    </xdr:pic>
    <xdr:clientData/>
  </xdr:twoCellAnchor>
  <xdr:twoCellAnchor editAs="oneCell">
    <xdr:from>
      <xdr:col>1</xdr:col>
      <xdr:colOff>0</xdr:colOff>
      <xdr:row>67</xdr:row>
      <xdr:rowOff>0</xdr:rowOff>
    </xdr:from>
    <xdr:to>
      <xdr:col>1</xdr:col>
      <xdr:colOff>1190625</xdr:colOff>
      <xdr:row>68</xdr:row>
      <xdr:rowOff>66675</xdr:rowOff>
    </xdr:to>
    <xdr:pic>
      <xdr:nvPicPr>
        <xdr:cNvPr id="8" name="Picture 7" descr="Back_to_contents.jpg">
          <a:hlinkClick xmlns:r="http://schemas.openxmlformats.org/officeDocument/2006/relationships" r:id="rId8" tooltip="Back to contents"/>
        </xdr:cNvPr>
        <xdr:cNvPicPr>
          <a:picLocks noChangeAspect="1"/>
        </xdr:cNvPicPr>
      </xdr:nvPicPr>
      <xdr:blipFill>
        <a:blip xmlns:r="http://schemas.openxmlformats.org/officeDocument/2006/relationships" r:embed="rId2" cstate="print"/>
        <a:stretch>
          <a:fillRect/>
        </a:stretch>
      </xdr:blipFill>
      <xdr:spPr>
        <a:xfrm>
          <a:off x="200025" y="28032075"/>
          <a:ext cx="1190625" cy="257175"/>
        </a:xfrm>
        <a:prstGeom prst="rect">
          <a:avLst/>
        </a:prstGeom>
      </xdr:spPr>
    </xdr:pic>
    <xdr:clientData/>
  </xdr:twoCellAnchor>
  <xdr:twoCellAnchor editAs="oneCell">
    <xdr:from>
      <xdr:col>1</xdr:col>
      <xdr:colOff>0</xdr:colOff>
      <xdr:row>76</xdr:row>
      <xdr:rowOff>0</xdr:rowOff>
    </xdr:from>
    <xdr:to>
      <xdr:col>1</xdr:col>
      <xdr:colOff>1190625</xdr:colOff>
      <xdr:row>77</xdr:row>
      <xdr:rowOff>66675</xdr:rowOff>
    </xdr:to>
    <xdr:pic>
      <xdr:nvPicPr>
        <xdr:cNvPr id="9" name="Picture 8" descr="Back_to_contents.jpg">
          <a:hlinkClick xmlns:r="http://schemas.openxmlformats.org/officeDocument/2006/relationships" r:id="rId9" tooltip="Back to contents"/>
        </xdr:cNvPr>
        <xdr:cNvPicPr>
          <a:picLocks noChangeAspect="1"/>
        </xdr:cNvPicPr>
      </xdr:nvPicPr>
      <xdr:blipFill>
        <a:blip xmlns:r="http://schemas.openxmlformats.org/officeDocument/2006/relationships" r:embed="rId2" cstate="print"/>
        <a:stretch>
          <a:fillRect/>
        </a:stretch>
      </xdr:blipFill>
      <xdr:spPr>
        <a:xfrm>
          <a:off x="200025" y="33785175"/>
          <a:ext cx="1190625" cy="257175"/>
        </a:xfrm>
        <a:prstGeom prst="rect">
          <a:avLst/>
        </a:prstGeom>
      </xdr:spPr>
    </xdr:pic>
    <xdr:clientData/>
  </xdr:twoCellAnchor>
  <xdr:twoCellAnchor editAs="oneCell">
    <xdr:from>
      <xdr:col>1</xdr:col>
      <xdr:colOff>0</xdr:colOff>
      <xdr:row>87</xdr:row>
      <xdr:rowOff>0</xdr:rowOff>
    </xdr:from>
    <xdr:to>
      <xdr:col>1</xdr:col>
      <xdr:colOff>1190625</xdr:colOff>
      <xdr:row>88</xdr:row>
      <xdr:rowOff>66675</xdr:rowOff>
    </xdr:to>
    <xdr:pic>
      <xdr:nvPicPr>
        <xdr:cNvPr id="10" name="Picture 9" descr="Back_to_contents.jpg">
          <a:hlinkClick xmlns:r="http://schemas.openxmlformats.org/officeDocument/2006/relationships" r:id="rId10" tooltip="Back to contents"/>
        </xdr:cNvPr>
        <xdr:cNvPicPr>
          <a:picLocks noChangeAspect="1"/>
        </xdr:cNvPicPr>
      </xdr:nvPicPr>
      <xdr:blipFill>
        <a:blip xmlns:r="http://schemas.openxmlformats.org/officeDocument/2006/relationships" r:embed="rId2" cstate="print"/>
        <a:stretch>
          <a:fillRect/>
        </a:stretch>
      </xdr:blipFill>
      <xdr:spPr>
        <a:xfrm>
          <a:off x="200025" y="37004625"/>
          <a:ext cx="1190625" cy="257175"/>
        </a:xfrm>
        <a:prstGeom prst="rect">
          <a:avLst/>
        </a:prstGeom>
      </xdr:spPr>
    </xdr:pic>
    <xdr:clientData/>
  </xdr:twoCellAnchor>
  <xdr:twoCellAnchor editAs="oneCell">
    <xdr:from>
      <xdr:col>1</xdr:col>
      <xdr:colOff>0</xdr:colOff>
      <xdr:row>97</xdr:row>
      <xdr:rowOff>0</xdr:rowOff>
    </xdr:from>
    <xdr:to>
      <xdr:col>1</xdr:col>
      <xdr:colOff>1190625</xdr:colOff>
      <xdr:row>98</xdr:row>
      <xdr:rowOff>66675</xdr:rowOff>
    </xdr:to>
    <xdr:pic>
      <xdr:nvPicPr>
        <xdr:cNvPr id="11" name="Picture 10" descr="Back_to_contents.jpg">
          <a:hlinkClick xmlns:r="http://schemas.openxmlformats.org/officeDocument/2006/relationships" r:id="rId11" tooltip="Back to contents"/>
        </xdr:cNvPr>
        <xdr:cNvPicPr>
          <a:picLocks noChangeAspect="1"/>
        </xdr:cNvPicPr>
      </xdr:nvPicPr>
      <xdr:blipFill>
        <a:blip xmlns:r="http://schemas.openxmlformats.org/officeDocument/2006/relationships" r:embed="rId2" cstate="print"/>
        <a:stretch>
          <a:fillRect/>
        </a:stretch>
      </xdr:blipFill>
      <xdr:spPr>
        <a:xfrm>
          <a:off x="200025" y="40347900"/>
          <a:ext cx="1190625" cy="257175"/>
        </a:xfrm>
        <a:prstGeom prst="rect">
          <a:avLst/>
        </a:prstGeom>
      </xdr:spPr>
    </xdr:pic>
    <xdr:clientData/>
  </xdr:twoCellAnchor>
  <xdr:twoCellAnchor editAs="oneCell">
    <xdr:from>
      <xdr:col>1</xdr:col>
      <xdr:colOff>0</xdr:colOff>
      <xdr:row>109</xdr:row>
      <xdr:rowOff>0</xdr:rowOff>
    </xdr:from>
    <xdr:to>
      <xdr:col>1</xdr:col>
      <xdr:colOff>1190625</xdr:colOff>
      <xdr:row>110</xdr:row>
      <xdr:rowOff>66675</xdr:rowOff>
    </xdr:to>
    <xdr:pic>
      <xdr:nvPicPr>
        <xdr:cNvPr id="12" name="Picture 11" descr="Back_to_contents.jpg">
          <a:hlinkClick xmlns:r="http://schemas.openxmlformats.org/officeDocument/2006/relationships" r:id="rId12" tooltip="Back to contents"/>
        </xdr:cNvPr>
        <xdr:cNvPicPr>
          <a:picLocks noChangeAspect="1"/>
        </xdr:cNvPicPr>
      </xdr:nvPicPr>
      <xdr:blipFill>
        <a:blip xmlns:r="http://schemas.openxmlformats.org/officeDocument/2006/relationships" r:embed="rId2" cstate="print"/>
        <a:stretch>
          <a:fillRect/>
        </a:stretch>
      </xdr:blipFill>
      <xdr:spPr>
        <a:xfrm>
          <a:off x="200025" y="44662725"/>
          <a:ext cx="1190625" cy="257175"/>
        </a:xfrm>
        <a:prstGeom prst="rect">
          <a:avLst/>
        </a:prstGeom>
      </xdr:spPr>
    </xdr:pic>
    <xdr:clientData/>
  </xdr:twoCellAnchor>
  <xdr:twoCellAnchor editAs="oneCell">
    <xdr:from>
      <xdr:col>1</xdr:col>
      <xdr:colOff>0</xdr:colOff>
      <xdr:row>119</xdr:row>
      <xdr:rowOff>0</xdr:rowOff>
    </xdr:from>
    <xdr:to>
      <xdr:col>1</xdr:col>
      <xdr:colOff>1190625</xdr:colOff>
      <xdr:row>120</xdr:row>
      <xdr:rowOff>66675</xdr:rowOff>
    </xdr:to>
    <xdr:pic>
      <xdr:nvPicPr>
        <xdr:cNvPr id="13" name="Picture 12" descr="Back_to_contents.jpg">
          <a:hlinkClick xmlns:r="http://schemas.openxmlformats.org/officeDocument/2006/relationships" r:id="rId13" tooltip="Back to contents"/>
        </xdr:cNvPr>
        <xdr:cNvPicPr>
          <a:picLocks noChangeAspect="1"/>
        </xdr:cNvPicPr>
      </xdr:nvPicPr>
      <xdr:blipFill>
        <a:blip xmlns:r="http://schemas.openxmlformats.org/officeDocument/2006/relationships" r:embed="rId2" cstate="print"/>
        <a:stretch>
          <a:fillRect/>
        </a:stretch>
      </xdr:blipFill>
      <xdr:spPr>
        <a:xfrm>
          <a:off x="200025" y="49015650"/>
          <a:ext cx="1190625" cy="257175"/>
        </a:xfrm>
        <a:prstGeom prst="rect">
          <a:avLst/>
        </a:prstGeom>
      </xdr:spPr>
    </xdr:pic>
    <xdr:clientData/>
  </xdr:twoCellAnchor>
  <xdr:twoCellAnchor editAs="oneCell">
    <xdr:from>
      <xdr:col>1</xdr:col>
      <xdr:colOff>0</xdr:colOff>
      <xdr:row>128</xdr:row>
      <xdr:rowOff>0</xdr:rowOff>
    </xdr:from>
    <xdr:to>
      <xdr:col>1</xdr:col>
      <xdr:colOff>1190625</xdr:colOff>
      <xdr:row>129</xdr:row>
      <xdr:rowOff>66675</xdr:rowOff>
    </xdr:to>
    <xdr:pic>
      <xdr:nvPicPr>
        <xdr:cNvPr id="14" name="Picture 13" descr="Back_to_contents.jpg">
          <a:hlinkClick xmlns:r="http://schemas.openxmlformats.org/officeDocument/2006/relationships" r:id="rId14" tooltip="Back to contents"/>
        </xdr:cNvPr>
        <xdr:cNvPicPr>
          <a:picLocks noChangeAspect="1"/>
        </xdr:cNvPicPr>
      </xdr:nvPicPr>
      <xdr:blipFill>
        <a:blip xmlns:r="http://schemas.openxmlformats.org/officeDocument/2006/relationships" r:embed="rId2" cstate="print"/>
        <a:stretch>
          <a:fillRect/>
        </a:stretch>
      </xdr:blipFill>
      <xdr:spPr>
        <a:xfrm>
          <a:off x="200025" y="51663600"/>
          <a:ext cx="1190625" cy="257175"/>
        </a:xfrm>
        <a:prstGeom prst="rect">
          <a:avLst/>
        </a:prstGeom>
      </xdr:spPr>
    </xdr:pic>
    <xdr:clientData/>
  </xdr:twoCellAnchor>
  <xdr:twoCellAnchor editAs="oneCell">
    <xdr:from>
      <xdr:col>1</xdr:col>
      <xdr:colOff>0</xdr:colOff>
      <xdr:row>137</xdr:row>
      <xdr:rowOff>0</xdr:rowOff>
    </xdr:from>
    <xdr:to>
      <xdr:col>1</xdr:col>
      <xdr:colOff>1190625</xdr:colOff>
      <xdr:row>138</xdr:row>
      <xdr:rowOff>66675</xdr:rowOff>
    </xdr:to>
    <xdr:pic>
      <xdr:nvPicPr>
        <xdr:cNvPr id="15" name="Picture 14" descr="Back_to_contents.jpg">
          <a:hlinkClick xmlns:r="http://schemas.openxmlformats.org/officeDocument/2006/relationships" r:id="rId15" tooltip="Back to contents"/>
        </xdr:cNvPr>
        <xdr:cNvPicPr>
          <a:picLocks noChangeAspect="1"/>
        </xdr:cNvPicPr>
      </xdr:nvPicPr>
      <xdr:blipFill>
        <a:blip xmlns:r="http://schemas.openxmlformats.org/officeDocument/2006/relationships" r:embed="rId2" cstate="print"/>
        <a:stretch>
          <a:fillRect/>
        </a:stretch>
      </xdr:blipFill>
      <xdr:spPr>
        <a:xfrm>
          <a:off x="200025" y="54911625"/>
          <a:ext cx="1190625" cy="2571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6_AsthmaPrevalence_2012_JA_v1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Data\Deprivation\20130207_%25ChildrenLivingInPoverty_JA_v1b.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6_HPVImmunisations_2012_JA_v1b.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731_UpdateToDateWithImmsAge4_2003to2012_TP_v1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Infant_mortality_rate_MJW_v1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Educ_Attainment_Score_2009-11_MJW_v1a.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LBW_MJW_v1a.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Year11_leavers_NEET_MJW_v1a.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6_OverweightObese_2011_JA_v1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722_PopulationAged0to24_2002to2011_TP_v1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6_ChildrenLivingInPoverty_2010_JA_v1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726_BreastfeedingAtBirth_2004to2011_TP_v1a.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503_PreTermBirthsByLA_2004to2011_TP_v1a.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BA37\RW_Stats\stats\HSA\NHSPrimaryCommunityHealth\General%20Medical\Releases\GP%20Workforce%20(Bulletin)\2008\2007%20calcs%20and%20charts\Bulletin%20Calculations%20200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pobclstr.nhswales.wales.nhs\observatory\Health%20Intelligence\Information%20resources\Information%20products\Children%20and%20YP%20profile\Data\Conceptions\20130625_E&amp;W_TeenageConceptions_BarChart_JA_v1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ealth%20Intelligence/Information%20resources/Information%20products/Maternal&amp;ChildPathfinder/Plentyn%20Gwent%20Child/Final%20versions/Indicators/20140107_ChildrenLivingInPoverty_2010_MJ_IF_v2b.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7_Mortality_0to17_2002-2011_JA_v1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ChildrenInNeed_2011_MJW_v1b.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observatory\HIAT\Documents%20and%20Settings\rhian.hughes\Local%20Settings\Temporary%20Internet%20Files\OLK21\MPH\Revision\20070105_revis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Observatory\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DMFT_5yrolds_MJW_v1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7_EmergencyAdmissions_2011_JA_v1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Children%20and%20YP%20profile\LA%20profiles\Indicators\20130801_Eligiible_School_Meals_2011-12_MJW_v1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Persons data"/>
      <sheetName val="sql data"/>
    </sheetNames>
    <sheetDataSet>
      <sheetData sheetId="0"/>
      <sheetData sheetId="1"/>
      <sheetData sheetId="2">
        <row r="5">
          <cell r="A5" t="str">
            <v>Isle of Anglesey</v>
          </cell>
          <cell r="B5">
            <v>1285</v>
          </cell>
          <cell r="C5">
            <v>69.5485456400381</v>
          </cell>
          <cell r="D5">
            <v>65.788431225673193</v>
          </cell>
          <cell r="E5">
            <v>73.467158570745397</v>
          </cell>
          <cell r="F5" t="str">
            <v>-</v>
          </cell>
          <cell r="G5" t="str">
            <v>-</v>
          </cell>
          <cell r="H5" t="str">
            <v>-</v>
          </cell>
          <cell r="I5" t="str">
            <v>-</v>
          </cell>
          <cell r="J5" t="str">
            <v>-</v>
          </cell>
          <cell r="K5" t="str">
            <v>-</v>
          </cell>
          <cell r="L5" t="str">
            <v>-</v>
          </cell>
          <cell r="M5" t="str">
            <v>-</v>
          </cell>
          <cell r="N5" t="str">
            <v>-</v>
          </cell>
          <cell r="O5" t="str">
            <v>-</v>
          </cell>
          <cell r="P5" t="str">
            <v>-</v>
          </cell>
        </row>
        <row r="6">
          <cell r="A6" t="str">
            <v>Gwynedd</v>
          </cell>
          <cell r="B6">
            <v>2325</v>
          </cell>
          <cell r="C6">
            <v>58.105457270124703</v>
          </cell>
          <cell r="D6">
            <v>55.724136439651097</v>
          </cell>
          <cell r="E6">
            <v>60.560963326015397</v>
          </cell>
          <cell r="F6" t="str">
            <v>-</v>
          </cell>
          <cell r="G6" t="str">
            <v>-</v>
          </cell>
          <cell r="H6" t="str">
            <v>-</v>
          </cell>
          <cell r="I6" t="str">
            <v>-</v>
          </cell>
          <cell r="J6" t="str">
            <v>-</v>
          </cell>
          <cell r="K6" t="str">
            <v>-</v>
          </cell>
          <cell r="L6" t="str">
            <v>-</v>
          </cell>
          <cell r="M6" t="str">
            <v>-</v>
          </cell>
          <cell r="N6" t="str">
            <v>-</v>
          </cell>
          <cell r="O6" t="str">
            <v>-</v>
          </cell>
          <cell r="P6" t="str">
            <v>-</v>
          </cell>
        </row>
        <row r="7">
          <cell r="A7" t="str">
            <v>Conwy</v>
          </cell>
          <cell r="B7">
            <v>1629</v>
          </cell>
          <cell r="C7">
            <v>51.570058046821899</v>
          </cell>
          <cell r="D7">
            <v>49.083276213058802</v>
          </cell>
          <cell r="E7">
            <v>54.149701126722</v>
          </cell>
          <cell r="F7" t="str">
            <v>-</v>
          </cell>
          <cell r="G7" t="str">
            <v>-</v>
          </cell>
          <cell r="H7" t="str">
            <v>-</v>
          </cell>
          <cell r="I7" t="str">
            <v>-</v>
          </cell>
          <cell r="J7" t="str">
            <v>-</v>
          </cell>
          <cell r="K7" t="str">
            <v>-</v>
          </cell>
          <cell r="L7" t="str">
            <v>-</v>
          </cell>
          <cell r="M7" t="str">
            <v>-</v>
          </cell>
          <cell r="N7" t="str">
            <v>-</v>
          </cell>
          <cell r="O7" t="str">
            <v>-</v>
          </cell>
          <cell r="P7" t="str">
            <v>-</v>
          </cell>
        </row>
        <row r="8">
          <cell r="A8" t="str">
            <v>Denbighshire</v>
          </cell>
          <cell r="B8">
            <v>1433</v>
          </cell>
          <cell r="C8">
            <v>49.005559112488299</v>
          </cell>
          <cell r="D8">
            <v>46.494643441607799</v>
          </cell>
          <cell r="E8">
            <v>51.616579427675802</v>
          </cell>
          <cell r="F8" t="str">
            <v>-</v>
          </cell>
          <cell r="G8" t="str">
            <v>-</v>
          </cell>
          <cell r="H8" t="str">
            <v>-</v>
          </cell>
          <cell r="I8" t="str">
            <v>-</v>
          </cell>
          <cell r="J8" t="str">
            <v>-</v>
          </cell>
          <cell r="K8" t="str">
            <v>-</v>
          </cell>
          <cell r="L8" t="str">
            <v>-</v>
          </cell>
          <cell r="M8" t="str">
            <v>-</v>
          </cell>
          <cell r="N8" t="str">
            <v>-</v>
          </cell>
          <cell r="O8" t="str">
            <v>-</v>
          </cell>
          <cell r="P8" t="str">
            <v>-</v>
          </cell>
        </row>
        <row r="9">
          <cell r="A9" t="str">
            <v>Flintshire</v>
          </cell>
          <cell r="B9">
            <v>2257</v>
          </cell>
          <cell r="C9">
            <v>51.1275168681886</v>
          </cell>
          <cell r="D9">
            <v>49.037466324542997</v>
          </cell>
          <cell r="E9">
            <v>53.283669176591197</v>
          </cell>
          <cell r="F9" t="str">
            <v>-</v>
          </cell>
          <cell r="G9" t="str">
            <v>-</v>
          </cell>
          <cell r="H9" t="str">
            <v>-</v>
          </cell>
          <cell r="I9" t="str">
            <v>-</v>
          </cell>
          <cell r="J9" t="str">
            <v>-</v>
          </cell>
          <cell r="K9" t="str">
            <v>-</v>
          </cell>
          <cell r="L9" t="str">
            <v>-</v>
          </cell>
          <cell r="M9" t="str">
            <v>-</v>
          </cell>
          <cell r="N9" t="str">
            <v>-</v>
          </cell>
          <cell r="O9" t="str">
            <v>-</v>
          </cell>
          <cell r="P9" t="str">
            <v>-</v>
          </cell>
        </row>
        <row r="10">
          <cell r="A10" t="str">
            <v>Wrexham</v>
          </cell>
          <cell r="B10">
            <v>2357</v>
          </cell>
          <cell r="C10">
            <v>53.735847497939602</v>
          </cell>
          <cell r="D10">
            <v>51.585025765946099</v>
          </cell>
          <cell r="E10">
            <v>55.953209571175798</v>
          </cell>
          <cell r="F10" t="str">
            <v>-</v>
          </cell>
          <cell r="G10" t="str">
            <v>-</v>
          </cell>
          <cell r="H10" t="str">
            <v>-</v>
          </cell>
          <cell r="I10" t="str">
            <v>-</v>
          </cell>
          <cell r="J10" t="str">
            <v>-</v>
          </cell>
          <cell r="K10" t="str">
            <v>-</v>
          </cell>
          <cell r="L10" t="str">
            <v>-</v>
          </cell>
          <cell r="M10" t="str">
            <v>-</v>
          </cell>
          <cell r="N10" t="str">
            <v>-</v>
          </cell>
          <cell r="O10" t="str">
            <v>-</v>
          </cell>
          <cell r="P10" t="str">
            <v>-</v>
          </cell>
        </row>
        <row r="11">
          <cell r="A11" t="str">
            <v>Powys</v>
          </cell>
          <cell r="B11">
            <v>1888</v>
          </cell>
          <cell r="C11">
            <v>52.313373718288801</v>
          </cell>
          <cell r="D11">
            <v>49.975788994051001</v>
          </cell>
          <cell r="E11">
            <v>54.731922516679397</v>
          </cell>
          <cell r="F11" t="str">
            <v>-</v>
          </cell>
          <cell r="G11" t="str">
            <v>-</v>
          </cell>
          <cell r="H11" t="str">
            <v>-</v>
          </cell>
          <cell r="I11" t="str">
            <v>-</v>
          </cell>
          <cell r="J11" t="str">
            <v>-</v>
          </cell>
          <cell r="K11" t="str">
            <v>-</v>
          </cell>
          <cell r="L11" t="str">
            <v>-</v>
          </cell>
          <cell r="M11" t="str">
            <v>-</v>
          </cell>
          <cell r="N11" t="str">
            <v>-</v>
          </cell>
          <cell r="O11" t="str">
            <v>-</v>
          </cell>
          <cell r="P11" t="str">
            <v>-</v>
          </cell>
        </row>
        <row r="12">
          <cell r="A12" t="str">
            <v>Ceredigion</v>
          </cell>
          <cell r="B12">
            <v>1294</v>
          </cell>
          <cell r="C12">
            <v>43.345280600569197</v>
          </cell>
          <cell r="D12">
            <v>40.858912349045802</v>
          </cell>
          <cell r="E12">
            <v>45.936082193891998</v>
          </cell>
          <cell r="F12" t="str">
            <v>-</v>
          </cell>
          <cell r="G12" t="str">
            <v>-</v>
          </cell>
          <cell r="H12" t="str">
            <v>-</v>
          </cell>
          <cell r="I12" t="str">
            <v>-</v>
          </cell>
          <cell r="J12" t="str">
            <v>-</v>
          </cell>
          <cell r="K12" t="str">
            <v>-</v>
          </cell>
          <cell r="L12" t="str">
            <v>-</v>
          </cell>
          <cell r="M12" t="str">
            <v>-</v>
          </cell>
          <cell r="N12" t="str">
            <v>-</v>
          </cell>
          <cell r="O12" t="str">
            <v>-</v>
          </cell>
          <cell r="P12" t="str">
            <v>-</v>
          </cell>
        </row>
        <row r="13">
          <cell r="A13" t="str">
            <v>Pembrokeshire</v>
          </cell>
          <cell r="B13">
            <v>1486</v>
          </cell>
          <cell r="C13">
            <v>55.647136997113201</v>
          </cell>
          <cell r="D13">
            <v>52.846100200833902</v>
          </cell>
          <cell r="E13">
            <v>58.557792383917501</v>
          </cell>
          <cell r="F13" t="str">
            <v>-</v>
          </cell>
          <cell r="G13" t="str">
            <v>-</v>
          </cell>
          <cell r="H13" t="str">
            <v>-</v>
          </cell>
          <cell r="I13" t="str">
            <v>-</v>
          </cell>
          <cell r="J13" t="str">
            <v>-</v>
          </cell>
          <cell r="K13" t="str">
            <v>-</v>
          </cell>
          <cell r="L13" t="str">
            <v>-</v>
          </cell>
          <cell r="M13" t="str">
            <v>-</v>
          </cell>
          <cell r="N13" t="str">
            <v>-</v>
          </cell>
          <cell r="O13" t="str">
            <v>-</v>
          </cell>
          <cell r="P13" t="str">
            <v>-</v>
          </cell>
        </row>
        <row r="14">
          <cell r="A14" t="str">
            <v>Carmarthenshire</v>
          </cell>
          <cell r="B14">
            <v>2559</v>
          </cell>
          <cell r="C14">
            <v>50.036001120881302</v>
          </cell>
          <cell r="D14">
            <v>48.112246928260497</v>
          </cell>
          <cell r="E14">
            <v>52.016834494991897</v>
          </cell>
          <cell r="F14" t="str">
            <v>-</v>
          </cell>
          <cell r="G14" t="str">
            <v>-</v>
          </cell>
          <cell r="H14" t="str">
            <v>-</v>
          </cell>
          <cell r="I14" t="str">
            <v>-</v>
          </cell>
          <cell r="J14" t="str">
            <v>-</v>
          </cell>
          <cell r="K14" t="str">
            <v>-</v>
          </cell>
          <cell r="L14" t="str">
            <v>-</v>
          </cell>
          <cell r="M14" t="str">
            <v>-</v>
          </cell>
          <cell r="N14" t="str">
            <v>-</v>
          </cell>
          <cell r="O14" t="str">
            <v>-</v>
          </cell>
          <cell r="P14" t="str">
            <v>-</v>
          </cell>
        </row>
        <row r="15">
          <cell r="A15" t="str">
            <v>Swansea</v>
          </cell>
          <cell r="B15">
            <v>3953</v>
          </cell>
          <cell r="C15">
            <v>51.872462895213999</v>
          </cell>
          <cell r="D15">
            <v>50.238195865690003</v>
          </cell>
          <cell r="E15">
            <v>53.545620121154002</v>
          </cell>
          <cell r="F15" t="str">
            <v>-</v>
          </cell>
          <cell r="G15" t="str">
            <v>-</v>
          </cell>
          <cell r="H15" t="str">
            <v>-</v>
          </cell>
          <cell r="I15" t="str">
            <v>-</v>
          </cell>
          <cell r="J15" t="str">
            <v>-</v>
          </cell>
          <cell r="K15" t="str">
            <v>-</v>
          </cell>
          <cell r="L15" t="str">
            <v>-</v>
          </cell>
          <cell r="M15" t="str">
            <v>-</v>
          </cell>
          <cell r="N15" t="str">
            <v>-</v>
          </cell>
          <cell r="O15" t="str">
            <v>-</v>
          </cell>
          <cell r="P15" t="str">
            <v>-</v>
          </cell>
        </row>
        <row r="16">
          <cell r="A16" t="str">
            <v>Neath Port Talbot</v>
          </cell>
          <cell r="B16">
            <v>2427</v>
          </cell>
          <cell r="C16">
            <v>60.5009486148425</v>
          </cell>
          <cell r="D16">
            <v>58.110579681312302</v>
          </cell>
          <cell r="E16">
            <v>62.964176563379802</v>
          </cell>
          <cell r="F16" t="str">
            <v>-</v>
          </cell>
          <cell r="G16" t="str">
            <v>-</v>
          </cell>
          <cell r="H16" t="str">
            <v>-</v>
          </cell>
          <cell r="I16" t="str">
            <v>-</v>
          </cell>
          <cell r="J16" t="str">
            <v>-</v>
          </cell>
          <cell r="K16" t="str">
            <v>-</v>
          </cell>
          <cell r="L16" t="str">
            <v>-</v>
          </cell>
          <cell r="M16" t="str">
            <v>-</v>
          </cell>
          <cell r="N16" t="str">
            <v>-</v>
          </cell>
          <cell r="O16" t="str">
            <v>-</v>
          </cell>
          <cell r="P16" t="str">
            <v>-</v>
          </cell>
        </row>
        <row r="17">
          <cell r="A17" t="str">
            <v>Bridgend</v>
          </cell>
          <cell r="B17">
            <v>2491</v>
          </cell>
          <cell r="C17">
            <v>54.784273505656103</v>
          </cell>
          <cell r="D17">
            <v>52.651309824016799</v>
          </cell>
          <cell r="E17">
            <v>56.981395932505201</v>
          </cell>
          <cell r="F17" t="str">
            <v>-</v>
          </cell>
          <cell r="G17" t="str">
            <v>-</v>
          </cell>
          <cell r="H17" t="str">
            <v>-</v>
          </cell>
          <cell r="I17" t="str">
            <v>-</v>
          </cell>
          <cell r="J17" t="str">
            <v>-</v>
          </cell>
          <cell r="K17" t="str">
            <v>-</v>
          </cell>
          <cell r="L17" t="str">
            <v>-</v>
          </cell>
          <cell r="M17" t="str">
            <v>-</v>
          </cell>
          <cell r="N17" t="str">
            <v>-</v>
          </cell>
          <cell r="O17" t="str">
            <v>-</v>
          </cell>
          <cell r="P17" t="str">
            <v>-</v>
          </cell>
        </row>
        <row r="18">
          <cell r="A18" t="str">
            <v>Vale of Glamorgan</v>
          </cell>
          <cell r="B18">
            <v>2038</v>
          </cell>
          <cell r="C18">
            <v>54.985520325322703</v>
          </cell>
          <cell r="D18">
            <v>52.620378401837598</v>
          </cell>
          <cell r="E18">
            <v>57.429452394660402</v>
          </cell>
          <cell r="F18" t="str">
            <v>-</v>
          </cell>
          <cell r="G18" t="str">
            <v>-</v>
          </cell>
          <cell r="H18" t="str">
            <v>-</v>
          </cell>
          <cell r="I18" t="str">
            <v>-</v>
          </cell>
          <cell r="J18" t="str">
            <v>-</v>
          </cell>
          <cell r="K18" t="str">
            <v>-</v>
          </cell>
          <cell r="L18" t="str">
            <v>-</v>
          </cell>
          <cell r="M18" t="str">
            <v>-</v>
          </cell>
          <cell r="N18" t="str">
            <v>-</v>
          </cell>
          <cell r="O18" t="str">
            <v>-</v>
          </cell>
          <cell r="P18" t="str">
            <v>-</v>
          </cell>
        </row>
        <row r="19">
          <cell r="A19" t="str">
            <v>Cardiff</v>
          </cell>
          <cell r="B19">
            <v>6454</v>
          </cell>
          <cell r="C19">
            <v>50.723750921201997</v>
          </cell>
          <cell r="D19">
            <v>49.459200228711602</v>
          </cell>
          <cell r="E19">
            <v>52.011785252409702</v>
          </cell>
          <cell r="F19" t="str">
            <v>-</v>
          </cell>
          <cell r="G19" t="str">
            <v>-</v>
          </cell>
          <cell r="H19" t="str">
            <v>-</v>
          </cell>
          <cell r="I19" t="str">
            <v>-</v>
          </cell>
          <cell r="J19" t="str">
            <v>-</v>
          </cell>
          <cell r="K19" t="str">
            <v>-</v>
          </cell>
          <cell r="L19" t="str">
            <v>-</v>
          </cell>
          <cell r="M19" t="str">
            <v>-</v>
          </cell>
          <cell r="N19" t="str">
            <v>-</v>
          </cell>
          <cell r="O19" t="str">
            <v>-</v>
          </cell>
          <cell r="P19" t="str">
            <v>-</v>
          </cell>
        </row>
        <row r="20">
          <cell r="A20" t="str">
            <v>Rhondda Cynon Taf</v>
          </cell>
          <cell r="B20">
            <v>3448</v>
          </cell>
          <cell r="C20">
            <v>45.652933566780902</v>
          </cell>
          <cell r="D20">
            <v>44.135980831645902</v>
          </cell>
          <cell r="E20">
            <v>47.208573879829601</v>
          </cell>
          <cell r="F20" t="str">
            <v>-</v>
          </cell>
          <cell r="G20" t="str">
            <v>-</v>
          </cell>
          <cell r="H20" t="str">
            <v>-</v>
          </cell>
          <cell r="I20" t="str">
            <v>-</v>
          </cell>
          <cell r="J20" t="str">
            <v>-</v>
          </cell>
          <cell r="K20" t="str">
            <v>-</v>
          </cell>
          <cell r="L20" t="str">
            <v>-</v>
          </cell>
          <cell r="M20" t="str">
            <v>-</v>
          </cell>
          <cell r="N20" t="str">
            <v>-</v>
          </cell>
          <cell r="O20" t="str">
            <v>-</v>
          </cell>
          <cell r="P20" t="str">
            <v>-</v>
          </cell>
        </row>
        <row r="21">
          <cell r="A21" t="str">
            <v>Merthyr Tydfil</v>
          </cell>
          <cell r="B21">
            <v>879</v>
          </cell>
          <cell r="C21">
            <v>48.633463512112399</v>
          </cell>
          <cell r="D21">
            <v>45.4575235338962</v>
          </cell>
          <cell r="E21">
            <v>51.972050400313499</v>
          </cell>
          <cell r="F21" t="str">
            <v>-</v>
          </cell>
          <cell r="G21" t="str">
            <v>-</v>
          </cell>
          <cell r="H21" t="str">
            <v>-</v>
          </cell>
          <cell r="I21" t="str">
            <v>-</v>
          </cell>
          <cell r="J21" t="str">
            <v>-</v>
          </cell>
          <cell r="K21" t="str">
            <v>-</v>
          </cell>
          <cell r="L21" t="str">
            <v>-</v>
          </cell>
          <cell r="M21" t="str">
            <v>-</v>
          </cell>
          <cell r="N21" t="str">
            <v>-</v>
          </cell>
          <cell r="O21" t="str">
            <v>-</v>
          </cell>
          <cell r="P21" t="str">
            <v>-</v>
          </cell>
        </row>
        <row r="22">
          <cell r="A22" t="str">
            <v>Caerphilly</v>
          </cell>
          <cell r="B22">
            <v>2397</v>
          </cell>
          <cell r="C22">
            <v>47.972634866470798</v>
          </cell>
          <cell r="D22">
            <v>46.068172557545303</v>
          </cell>
          <cell r="E22">
            <v>49.935513867259999</v>
          </cell>
          <cell r="F22" t="str">
            <v>-</v>
          </cell>
          <cell r="G22" t="str">
            <v>-</v>
          </cell>
          <cell r="H22" t="str">
            <v>-</v>
          </cell>
          <cell r="I22" t="str">
            <v>-</v>
          </cell>
          <cell r="J22" t="str">
            <v>-</v>
          </cell>
          <cell r="K22" t="str">
            <v>-</v>
          </cell>
          <cell r="L22" t="str">
            <v>-</v>
          </cell>
          <cell r="M22" t="str">
            <v>-</v>
          </cell>
          <cell r="N22" t="str">
            <v>-</v>
          </cell>
          <cell r="O22" t="str">
            <v>-</v>
          </cell>
          <cell r="P22" t="str">
            <v>-</v>
          </cell>
        </row>
        <row r="23">
          <cell r="A23" t="str">
            <v>Blaenau Gwent</v>
          </cell>
          <cell r="B23">
            <v>1006</v>
          </cell>
          <cell r="C23">
            <v>45.439993553009501</v>
          </cell>
          <cell r="D23">
            <v>42.656738174845103</v>
          </cell>
          <cell r="E23">
            <v>48.356243021265101</v>
          </cell>
          <cell r="F23" t="str">
            <v>-</v>
          </cell>
          <cell r="G23" t="str">
            <v>-</v>
          </cell>
          <cell r="H23" t="str">
            <v>-</v>
          </cell>
          <cell r="I23" t="str">
            <v>-</v>
          </cell>
          <cell r="J23" t="str">
            <v>-</v>
          </cell>
          <cell r="K23" t="str">
            <v>-</v>
          </cell>
          <cell r="L23" t="str">
            <v>-</v>
          </cell>
          <cell r="M23" t="str">
            <v>-</v>
          </cell>
          <cell r="N23" t="str">
            <v>-</v>
          </cell>
          <cell r="O23" t="str">
            <v>-</v>
          </cell>
          <cell r="P23" t="str">
            <v>-</v>
          </cell>
        </row>
        <row r="24">
          <cell r="A24" t="str">
            <v>Torfaen</v>
          </cell>
          <cell r="B24">
            <v>1622</v>
          </cell>
          <cell r="C24">
            <v>55.453967071169203</v>
          </cell>
          <cell r="D24">
            <v>52.778709639771698</v>
          </cell>
          <cell r="E24">
            <v>58.229343537805804</v>
          </cell>
          <cell r="F24" t="str">
            <v>-</v>
          </cell>
          <cell r="G24" t="str">
            <v>-</v>
          </cell>
          <cell r="H24" t="str">
            <v>-</v>
          </cell>
          <cell r="I24" t="str">
            <v>-</v>
          </cell>
          <cell r="J24" t="str">
            <v>-</v>
          </cell>
          <cell r="K24" t="str">
            <v>-</v>
          </cell>
          <cell r="L24" t="str">
            <v>-</v>
          </cell>
          <cell r="M24" t="str">
            <v>-</v>
          </cell>
          <cell r="N24" t="str">
            <v>-</v>
          </cell>
          <cell r="O24" t="str">
            <v>-</v>
          </cell>
          <cell r="P24" t="str">
            <v>-</v>
          </cell>
        </row>
        <row r="25">
          <cell r="A25" t="str">
            <v>Monmouthshire</v>
          </cell>
          <cell r="B25">
            <v>1254</v>
          </cell>
          <cell r="C25">
            <v>50.865822789509899</v>
          </cell>
          <cell r="D25">
            <v>48.084817450009403</v>
          </cell>
          <cell r="E25">
            <v>53.7655283799618</v>
          </cell>
          <cell r="F25" t="str">
            <v>-</v>
          </cell>
          <cell r="G25" t="str">
            <v>-</v>
          </cell>
          <cell r="H25" t="str">
            <v>-</v>
          </cell>
          <cell r="I25" t="str">
            <v>-</v>
          </cell>
          <cell r="J25" t="str">
            <v>-</v>
          </cell>
          <cell r="K25" t="str">
            <v>-</v>
          </cell>
          <cell r="L25" t="str">
            <v>-</v>
          </cell>
          <cell r="M25" t="str">
            <v>-</v>
          </cell>
          <cell r="N25" t="str">
            <v>-</v>
          </cell>
          <cell r="O25" t="str">
            <v>-</v>
          </cell>
          <cell r="P25" t="str">
            <v>-</v>
          </cell>
        </row>
        <row r="26">
          <cell r="A26" t="str">
            <v>Newport</v>
          </cell>
          <cell r="B26">
            <v>2340</v>
          </cell>
          <cell r="C26">
            <v>48.900513599887901</v>
          </cell>
          <cell r="D26">
            <v>46.930329670062299</v>
          </cell>
          <cell r="E26">
            <v>50.931874221596402</v>
          </cell>
          <cell r="F26" t="str">
            <v>-</v>
          </cell>
          <cell r="G26" t="str">
            <v>-</v>
          </cell>
          <cell r="H26" t="str">
            <v>-</v>
          </cell>
          <cell r="I26" t="str">
            <v>-</v>
          </cell>
          <cell r="J26" t="str">
            <v>-</v>
          </cell>
          <cell r="K26" t="str">
            <v>-</v>
          </cell>
          <cell r="L26" t="str">
            <v>-</v>
          </cell>
          <cell r="M26" t="str">
            <v>-</v>
          </cell>
          <cell r="N26" t="str">
            <v>-</v>
          </cell>
          <cell r="O26" t="str">
            <v>-</v>
          </cell>
          <cell r="P26" t="str">
            <v>-</v>
          </cell>
        </row>
        <row r="27">
          <cell r="A27" t="str">
            <v>Wales</v>
          </cell>
          <cell r="B27">
            <v>48822</v>
          </cell>
          <cell r="C27">
            <v>51.596943707540198</v>
          </cell>
          <cell r="D27">
            <v>51.1372557803832</v>
          </cell>
          <cell r="E27">
            <v>52.059715302476903</v>
          </cell>
          <cell r="F27" t="str">
            <v>-</v>
          </cell>
          <cell r="G27" t="str">
            <v>-</v>
          </cell>
          <cell r="H27" t="str">
            <v>-</v>
          </cell>
          <cell r="I27" t="str">
            <v>-</v>
          </cell>
          <cell r="J27" t="str">
            <v>-</v>
          </cell>
          <cell r="K27" t="str">
            <v>-</v>
          </cell>
          <cell r="L27" t="str">
            <v>-</v>
          </cell>
          <cell r="M27" t="str">
            <v>-</v>
          </cell>
          <cell r="N27" t="str">
            <v>-</v>
          </cell>
          <cell r="O27" t="str">
            <v>-</v>
          </cell>
          <cell r="P27" t="str">
            <v>-</v>
          </cell>
        </row>
      </sheetData>
      <sheetData sheetId="3"/>
      <sheetData sheetId="4"/>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README"/>
      <sheetName val="QC sheet"/>
      <sheetName val="Table &amp; Chart"/>
      <sheetName val="Data for table &amp; chart"/>
      <sheetName val="Wilson method"/>
      <sheetName val="Wales HB calcs"/>
      <sheetName val="Notes"/>
      <sheetName val="Summary"/>
      <sheetName val="Child Benefit LA data"/>
      <sheetName val="CB data QC"/>
    </sheetNames>
    <sheetDataSet>
      <sheetData sheetId="0"/>
      <sheetData sheetId="1"/>
      <sheetData sheetId="2"/>
      <sheetData sheetId="3"/>
      <sheetData sheetId="4"/>
      <sheetData sheetId="5">
        <row r="3">
          <cell r="C3" t="str">
            <v>Wales</v>
          </cell>
          <cell r="D3">
            <v>102155</v>
          </cell>
          <cell r="E3">
            <v>114910</v>
          </cell>
          <cell r="F3">
            <v>7350</v>
          </cell>
          <cell r="G3">
            <v>9450</v>
          </cell>
          <cell r="H3">
            <v>14995</v>
          </cell>
          <cell r="I3">
            <v>18235</v>
          </cell>
          <cell r="J3">
            <v>124500</v>
          </cell>
          <cell r="K3">
            <v>142595</v>
          </cell>
          <cell r="L3">
            <v>0.22900000000000001</v>
          </cell>
          <cell r="M3">
            <v>0.222</v>
          </cell>
          <cell r="O3">
            <v>543365</v>
          </cell>
          <cell r="P3">
            <v>642970</v>
          </cell>
        </row>
        <row r="4">
          <cell r="C4" t="str">
            <v>Isle of Anglesey</v>
          </cell>
          <cell r="D4">
            <v>1985</v>
          </cell>
          <cell r="E4">
            <v>2220</v>
          </cell>
          <cell r="F4">
            <v>175</v>
          </cell>
          <cell r="G4">
            <v>235</v>
          </cell>
          <cell r="H4">
            <v>320</v>
          </cell>
          <cell r="I4">
            <v>385</v>
          </cell>
          <cell r="J4">
            <v>2485</v>
          </cell>
          <cell r="K4">
            <v>2840</v>
          </cell>
          <cell r="L4">
            <v>0.20799999999999999</v>
          </cell>
          <cell r="M4">
            <v>0.20200000000000001</v>
          </cell>
          <cell r="O4">
            <v>11930</v>
          </cell>
          <cell r="P4">
            <v>14075</v>
          </cell>
        </row>
        <row r="5">
          <cell r="C5" t="str">
            <v>Gwynedd</v>
          </cell>
          <cell r="D5">
            <v>2620</v>
          </cell>
          <cell r="E5">
            <v>2915</v>
          </cell>
          <cell r="F5">
            <v>355</v>
          </cell>
          <cell r="G5">
            <v>455</v>
          </cell>
          <cell r="H5">
            <v>480</v>
          </cell>
          <cell r="I5">
            <v>555</v>
          </cell>
          <cell r="J5">
            <v>3455</v>
          </cell>
          <cell r="K5">
            <v>3930</v>
          </cell>
          <cell r="L5">
            <v>0.17299999999999999</v>
          </cell>
          <cell r="M5">
            <v>0.16700000000000001</v>
          </cell>
          <cell r="O5">
            <v>19985</v>
          </cell>
          <cell r="P5">
            <v>23550</v>
          </cell>
        </row>
        <row r="6">
          <cell r="C6" t="str">
            <v>Conwy</v>
          </cell>
          <cell r="D6">
            <v>3130</v>
          </cell>
          <cell r="E6">
            <v>3545</v>
          </cell>
          <cell r="F6">
            <v>320</v>
          </cell>
          <cell r="G6">
            <v>410</v>
          </cell>
          <cell r="H6">
            <v>445</v>
          </cell>
          <cell r="I6">
            <v>560</v>
          </cell>
          <cell r="J6">
            <v>3895</v>
          </cell>
          <cell r="K6">
            <v>4510</v>
          </cell>
          <cell r="L6">
            <v>0.20499999999999999</v>
          </cell>
          <cell r="M6">
            <v>0.19800000000000001</v>
          </cell>
          <cell r="O6">
            <v>18955</v>
          </cell>
          <cell r="P6">
            <v>22760</v>
          </cell>
        </row>
        <row r="7">
          <cell r="C7" t="str">
            <v>Denbighshire</v>
          </cell>
          <cell r="D7">
            <v>3200</v>
          </cell>
          <cell r="E7">
            <v>3635</v>
          </cell>
          <cell r="F7">
            <v>245</v>
          </cell>
          <cell r="G7">
            <v>325</v>
          </cell>
          <cell r="H7">
            <v>425</v>
          </cell>
          <cell r="I7">
            <v>520</v>
          </cell>
          <cell r="J7">
            <v>3875</v>
          </cell>
          <cell r="K7">
            <v>4480</v>
          </cell>
          <cell r="L7">
            <v>0.22900000000000001</v>
          </cell>
          <cell r="M7">
            <v>0.221</v>
          </cell>
          <cell r="O7">
            <v>16950</v>
          </cell>
          <cell r="P7">
            <v>20285</v>
          </cell>
        </row>
        <row r="8">
          <cell r="C8" t="str">
            <v>Flintshire</v>
          </cell>
          <cell r="D8">
            <v>3980</v>
          </cell>
          <cell r="E8">
            <v>4480</v>
          </cell>
          <cell r="F8">
            <v>305</v>
          </cell>
          <cell r="G8">
            <v>400</v>
          </cell>
          <cell r="H8">
            <v>655</v>
          </cell>
          <cell r="I8">
            <v>760</v>
          </cell>
          <cell r="J8">
            <v>4940</v>
          </cell>
          <cell r="K8">
            <v>5640</v>
          </cell>
          <cell r="L8">
            <v>0.17499999999999999</v>
          </cell>
          <cell r="M8">
            <v>0.16900000000000001</v>
          </cell>
          <cell r="O8">
            <v>28175</v>
          </cell>
          <cell r="P8">
            <v>33340</v>
          </cell>
        </row>
        <row r="9">
          <cell r="C9" t="str">
            <v>Wrexham</v>
          </cell>
          <cell r="D9">
            <v>4305</v>
          </cell>
          <cell r="E9">
            <v>4780</v>
          </cell>
          <cell r="F9">
            <v>265</v>
          </cell>
          <cell r="G9">
            <v>330</v>
          </cell>
          <cell r="H9">
            <v>655</v>
          </cell>
          <cell r="I9">
            <v>760</v>
          </cell>
          <cell r="J9">
            <v>5225</v>
          </cell>
          <cell r="K9">
            <v>5875</v>
          </cell>
          <cell r="L9">
            <v>0.20799999999999999</v>
          </cell>
          <cell r="M9">
            <v>0.20100000000000001</v>
          </cell>
          <cell r="O9">
            <v>25110</v>
          </cell>
          <cell r="P9">
            <v>29270</v>
          </cell>
        </row>
        <row r="10">
          <cell r="C10" t="str">
            <v>Powys</v>
          </cell>
          <cell r="D10">
            <v>2205</v>
          </cell>
          <cell r="E10">
            <v>2500</v>
          </cell>
          <cell r="F10">
            <v>365</v>
          </cell>
          <cell r="G10">
            <v>465</v>
          </cell>
          <cell r="H10">
            <v>465</v>
          </cell>
          <cell r="I10">
            <v>565</v>
          </cell>
          <cell r="J10">
            <v>3035</v>
          </cell>
          <cell r="K10">
            <v>3535</v>
          </cell>
          <cell r="L10">
            <v>0.13800000000000001</v>
          </cell>
          <cell r="M10">
            <v>0.13400000000000001</v>
          </cell>
          <cell r="O10">
            <v>21940</v>
          </cell>
          <cell r="P10">
            <v>26305</v>
          </cell>
        </row>
        <row r="11">
          <cell r="C11" t="str">
            <v>Ceredigion</v>
          </cell>
          <cell r="D11">
            <v>1285</v>
          </cell>
          <cell r="E11">
            <v>1470</v>
          </cell>
          <cell r="F11">
            <v>315</v>
          </cell>
          <cell r="G11">
            <v>410</v>
          </cell>
          <cell r="H11">
            <v>245</v>
          </cell>
          <cell r="I11">
            <v>290</v>
          </cell>
          <cell r="J11">
            <v>1845</v>
          </cell>
          <cell r="K11">
            <v>2170</v>
          </cell>
          <cell r="L11">
            <v>0.17299999999999999</v>
          </cell>
          <cell r="M11">
            <v>0.16900000000000001</v>
          </cell>
          <cell r="O11">
            <v>10665</v>
          </cell>
          <cell r="P11">
            <v>12820</v>
          </cell>
        </row>
        <row r="12">
          <cell r="C12" t="str">
            <v>Pembrokeshire</v>
          </cell>
          <cell r="D12">
            <v>3360</v>
          </cell>
          <cell r="E12">
            <v>3775</v>
          </cell>
          <cell r="F12">
            <v>410</v>
          </cell>
          <cell r="G12">
            <v>520</v>
          </cell>
          <cell r="H12">
            <v>540</v>
          </cell>
          <cell r="I12">
            <v>650</v>
          </cell>
          <cell r="J12">
            <v>4305</v>
          </cell>
          <cell r="K12">
            <v>4945</v>
          </cell>
          <cell r="L12">
            <v>0.20599999999999999</v>
          </cell>
          <cell r="M12">
            <v>0.19800000000000001</v>
          </cell>
          <cell r="O12">
            <v>20935</v>
          </cell>
          <cell r="P12">
            <v>25010</v>
          </cell>
        </row>
        <row r="13">
          <cell r="C13" t="str">
            <v>Carmarthenshire</v>
          </cell>
          <cell r="D13">
            <v>5155</v>
          </cell>
          <cell r="E13">
            <v>5795</v>
          </cell>
          <cell r="F13">
            <v>540</v>
          </cell>
          <cell r="G13">
            <v>700</v>
          </cell>
          <cell r="H13">
            <v>915</v>
          </cell>
          <cell r="I13">
            <v>1140</v>
          </cell>
          <cell r="J13">
            <v>6610</v>
          </cell>
          <cell r="K13">
            <v>7635</v>
          </cell>
          <cell r="L13">
            <v>0.21</v>
          </cell>
          <cell r="M13">
            <v>0.20399999999999999</v>
          </cell>
          <cell r="O13">
            <v>31510</v>
          </cell>
          <cell r="P13">
            <v>37385</v>
          </cell>
        </row>
        <row r="14">
          <cell r="C14" t="str">
            <v>Swansea</v>
          </cell>
          <cell r="D14">
            <v>7850</v>
          </cell>
          <cell r="E14">
            <v>8850</v>
          </cell>
          <cell r="F14">
            <v>585</v>
          </cell>
          <cell r="G14">
            <v>745</v>
          </cell>
          <cell r="H14">
            <v>1070</v>
          </cell>
          <cell r="I14">
            <v>1285</v>
          </cell>
          <cell r="J14">
            <v>9505</v>
          </cell>
          <cell r="K14">
            <v>10880</v>
          </cell>
          <cell r="L14">
            <v>0.23499999999999999</v>
          </cell>
          <cell r="M14">
            <v>0.22800000000000001</v>
          </cell>
          <cell r="O14">
            <v>40445</v>
          </cell>
          <cell r="P14">
            <v>47675</v>
          </cell>
        </row>
        <row r="15">
          <cell r="C15" t="str">
            <v>Neath Port Talbot</v>
          </cell>
          <cell r="D15">
            <v>5620</v>
          </cell>
          <cell r="E15">
            <v>6375</v>
          </cell>
          <cell r="F15">
            <v>265</v>
          </cell>
          <cell r="G15">
            <v>345</v>
          </cell>
          <cell r="H15">
            <v>790</v>
          </cell>
          <cell r="I15">
            <v>975</v>
          </cell>
          <cell r="J15">
            <v>6675</v>
          </cell>
          <cell r="K15">
            <v>7690</v>
          </cell>
          <cell r="L15">
            <v>0.27</v>
          </cell>
          <cell r="M15">
            <v>0.26200000000000001</v>
          </cell>
          <cell r="O15">
            <v>24700</v>
          </cell>
          <cell r="P15">
            <v>29330</v>
          </cell>
        </row>
        <row r="16">
          <cell r="C16" t="str">
            <v>Bridgend</v>
          </cell>
          <cell r="D16">
            <v>5005</v>
          </cell>
          <cell r="E16">
            <v>5575</v>
          </cell>
          <cell r="F16">
            <v>240</v>
          </cell>
          <cell r="G16">
            <v>310</v>
          </cell>
          <cell r="H16">
            <v>765</v>
          </cell>
          <cell r="I16">
            <v>930</v>
          </cell>
          <cell r="J16">
            <v>6015</v>
          </cell>
          <cell r="K16">
            <v>6815</v>
          </cell>
          <cell r="L16">
            <v>0.23699999999999999</v>
          </cell>
          <cell r="M16">
            <v>0.22700000000000001</v>
          </cell>
          <cell r="O16">
            <v>25410</v>
          </cell>
          <cell r="P16">
            <v>30010</v>
          </cell>
        </row>
        <row r="17">
          <cell r="C17" t="str">
            <v>Vale of Glamorgan</v>
          </cell>
          <cell r="D17">
            <v>3540</v>
          </cell>
          <cell r="E17">
            <v>3955</v>
          </cell>
          <cell r="F17">
            <v>190</v>
          </cell>
          <cell r="G17">
            <v>245</v>
          </cell>
          <cell r="H17">
            <v>550</v>
          </cell>
          <cell r="I17">
            <v>660</v>
          </cell>
          <cell r="J17">
            <v>4280</v>
          </cell>
          <cell r="K17">
            <v>4860</v>
          </cell>
          <cell r="L17">
            <v>0.185</v>
          </cell>
          <cell r="M17">
            <v>0.17699999999999999</v>
          </cell>
          <cell r="O17">
            <v>23135</v>
          </cell>
          <cell r="P17">
            <v>27475</v>
          </cell>
        </row>
        <row r="18">
          <cell r="C18" t="str">
            <v>Rhondda Cynon Taf</v>
          </cell>
          <cell r="D18">
            <v>10225</v>
          </cell>
          <cell r="E18">
            <v>11440</v>
          </cell>
          <cell r="F18">
            <v>400</v>
          </cell>
          <cell r="G18">
            <v>520</v>
          </cell>
          <cell r="H18">
            <v>1310</v>
          </cell>
          <cell r="I18">
            <v>1585</v>
          </cell>
          <cell r="J18">
            <v>11935</v>
          </cell>
          <cell r="K18">
            <v>13545</v>
          </cell>
          <cell r="L18">
            <v>0.27200000000000002</v>
          </cell>
          <cell r="M18">
            <v>0.26200000000000001</v>
          </cell>
          <cell r="O18">
            <v>43930</v>
          </cell>
          <cell r="P18">
            <v>51710</v>
          </cell>
        </row>
        <row r="19">
          <cell r="C19" t="str">
            <v>Merthyr Tydfil</v>
          </cell>
          <cell r="D19">
            <v>2755</v>
          </cell>
          <cell r="E19">
            <v>3115</v>
          </cell>
          <cell r="F19">
            <v>130</v>
          </cell>
          <cell r="G19">
            <v>180</v>
          </cell>
          <cell r="H19">
            <v>320</v>
          </cell>
          <cell r="I19">
            <v>390</v>
          </cell>
          <cell r="J19">
            <v>3205</v>
          </cell>
          <cell r="K19">
            <v>3685</v>
          </cell>
          <cell r="L19">
            <v>0.29299999999999998</v>
          </cell>
          <cell r="M19">
            <v>0.28199999999999997</v>
          </cell>
          <cell r="O19">
            <v>10955</v>
          </cell>
          <cell r="P19">
            <v>13055</v>
          </cell>
        </row>
        <row r="20">
          <cell r="C20" t="str">
            <v>Caerphilly</v>
          </cell>
          <cell r="D20">
            <v>7600</v>
          </cell>
          <cell r="E20">
            <v>8630</v>
          </cell>
          <cell r="F20">
            <v>370</v>
          </cell>
          <cell r="G20">
            <v>460</v>
          </cell>
          <cell r="H20">
            <v>1025</v>
          </cell>
          <cell r="I20">
            <v>1275</v>
          </cell>
          <cell r="J20">
            <v>8995</v>
          </cell>
          <cell r="K20">
            <v>10365</v>
          </cell>
          <cell r="L20">
            <v>0.26400000000000001</v>
          </cell>
          <cell r="M20">
            <v>0.25700000000000001</v>
          </cell>
          <cell r="O20">
            <v>34070</v>
          </cell>
          <cell r="P20">
            <v>40295</v>
          </cell>
        </row>
        <row r="21">
          <cell r="C21" t="str">
            <v>Blaenau Gwent</v>
          </cell>
          <cell r="D21">
            <v>3270</v>
          </cell>
          <cell r="E21">
            <v>3735</v>
          </cell>
          <cell r="F21">
            <v>150</v>
          </cell>
          <cell r="G21">
            <v>195</v>
          </cell>
          <cell r="H21">
            <v>475</v>
          </cell>
          <cell r="I21">
            <v>600</v>
          </cell>
          <cell r="J21">
            <v>3895</v>
          </cell>
          <cell r="K21">
            <v>4525</v>
          </cell>
          <cell r="L21">
            <v>0.314</v>
          </cell>
          <cell r="M21">
            <v>0.30399999999999999</v>
          </cell>
          <cell r="O21">
            <v>12405</v>
          </cell>
          <cell r="P21">
            <v>14905</v>
          </cell>
        </row>
        <row r="22">
          <cell r="C22" t="str">
            <v>Torfaen</v>
          </cell>
          <cell r="D22">
            <v>3490</v>
          </cell>
          <cell r="E22">
            <v>3905</v>
          </cell>
          <cell r="F22">
            <v>185</v>
          </cell>
          <cell r="G22">
            <v>235</v>
          </cell>
          <cell r="H22">
            <v>555</v>
          </cell>
          <cell r="I22">
            <v>685</v>
          </cell>
          <cell r="J22">
            <v>4230</v>
          </cell>
          <cell r="K22">
            <v>4830</v>
          </cell>
          <cell r="L22">
            <v>0.247</v>
          </cell>
          <cell r="M22">
            <v>0.23799999999999999</v>
          </cell>
          <cell r="O22">
            <v>17140</v>
          </cell>
          <cell r="P22">
            <v>20275</v>
          </cell>
        </row>
        <row r="23">
          <cell r="C23" t="str">
            <v>Monmouthshire</v>
          </cell>
          <cell r="D23">
            <v>1560</v>
          </cell>
          <cell r="E23">
            <v>1760</v>
          </cell>
          <cell r="F23">
            <v>190</v>
          </cell>
          <cell r="G23">
            <v>250</v>
          </cell>
          <cell r="H23">
            <v>335</v>
          </cell>
          <cell r="I23">
            <v>415</v>
          </cell>
          <cell r="J23">
            <v>2090</v>
          </cell>
          <cell r="K23">
            <v>2425</v>
          </cell>
          <cell r="L23">
            <v>0.13600000000000001</v>
          </cell>
          <cell r="M23">
            <v>0.13100000000000001</v>
          </cell>
          <cell r="O23">
            <v>15300</v>
          </cell>
          <cell r="P23">
            <v>18445</v>
          </cell>
        </row>
        <row r="24">
          <cell r="C24" t="str">
            <v>Newport</v>
          </cell>
          <cell r="D24">
            <v>6135</v>
          </cell>
          <cell r="E24">
            <v>6900</v>
          </cell>
          <cell r="F24">
            <v>445</v>
          </cell>
          <cell r="G24">
            <v>575</v>
          </cell>
          <cell r="H24">
            <v>875</v>
          </cell>
          <cell r="I24">
            <v>1080</v>
          </cell>
          <cell r="J24">
            <v>7455</v>
          </cell>
          <cell r="K24">
            <v>8555</v>
          </cell>
          <cell r="L24">
            <v>0.26100000000000001</v>
          </cell>
          <cell r="M24">
            <v>0.255</v>
          </cell>
          <cell r="O24">
            <v>28580</v>
          </cell>
          <cell r="P24">
            <v>33570</v>
          </cell>
        </row>
        <row r="25">
          <cell r="C25" t="str">
            <v>Cardiff</v>
          </cell>
          <cell r="D25">
            <v>13870</v>
          </cell>
          <cell r="E25">
            <v>15555</v>
          </cell>
          <cell r="F25">
            <v>900</v>
          </cell>
          <cell r="G25">
            <v>1145</v>
          </cell>
          <cell r="H25">
            <v>1790</v>
          </cell>
          <cell r="I25">
            <v>2175</v>
          </cell>
          <cell r="J25">
            <v>16555</v>
          </cell>
          <cell r="K25">
            <v>18870</v>
          </cell>
          <cell r="L25">
            <v>0.27100000000000002</v>
          </cell>
          <cell r="M25">
            <v>0.26400000000000001</v>
          </cell>
          <cell r="O25">
            <v>61140</v>
          </cell>
          <cell r="P25">
            <v>71425</v>
          </cell>
        </row>
        <row r="29">
          <cell r="C29" t="str">
            <v>Betsi Cadwaladr</v>
          </cell>
          <cell r="D29">
            <v>19220</v>
          </cell>
          <cell r="E29">
            <v>21575</v>
          </cell>
          <cell r="F29">
            <v>1665</v>
          </cell>
          <cell r="G29">
            <v>2155</v>
          </cell>
          <cell r="H29">
            <v>2980</v>
          </cell>
          <cell r="I29">
            <v>3540</v>
          </cell>
          <cell r="J29">
            <v>23875</v>
          </cell>
          <cell r="K29">
            <v>27275</v>
          </cell>
          <cell r="L29">
            <v>121105</v>
          </cell>
          <cell r="M29">
            <v>143280</v>
          </cell>
          <cell r="O29">
            <v>0.19714297510424839</v>
          </cell>
          <cell r="P29">
            <v>0.19036152987158012</v>
          </cell>
        </row>
        <row r="30">
          <cell r="C30" t="str">
            <v>Powys</v>
          </cell>
          <cell r="D30">
            <v>2205</v>
          </cell>
          <cell r="E30">
            <v>2500</v>
          </cell>
          <cell r="F30">
            <v>365</v>
          </cell>
          <cell r="G30">
            <v>465</v>
          </cell>
          <cell r="H30">
            <v>465</v>
          </cell>
          <cell r="I30">
            <v>565</v>
          </cell>
          <cell r="J30">
            <v>3035</v>
          </cell>
          <cell r="K30">
            <v>3535</v>
          </cell>
          <cell r="L30">
            <v>21940</v>
          </cell>
          <cell r="M30">
            <v>26305</v>
          </cell>
          <cell r="O30">
            <v>0.13833181403828623</v>
          </cell>
          <cell r="P30">
            <v>0.13438509789013495</v>
          </cell>
        </row>
        <row r="31">
          <cell r="C31" t="str">
            <v>Hywel Dda</v>
          </cell>
          <cell r="D31">
            <v>9800</v>
          </cell>
          <cell r="E31">
            <v>11040</v>
          </cell>
          <cell r="F31">
            <v>1265</v>
          </cell>
          <cell r="G31">
            <v>1630</v>
          </cell>
          <cell r="H31">
            <v>1700</v>
          </cell>
          <cell r="I31">
            <v>2080</v>
          </cell>
          <cell r="J31">
            <v>12760</v>
          </cell>
          <cell r="K31">
            <v>14750</v>
          </cell>
          <cell r="L31">
            <v>63110</v>
          </cell>
          <cell r="M31">
            <v>75215</v>
          </cell>
          <cell r="O31">
            <v>0.20218665821581366</v>
          </cell>
          <cell r="P31">
            <v>0.19610450043209465</v>
          </cell>
        </row>
        <row r="32">
          <cell r="C32" t="str">
            <v>ABM</v>
          </cell>
          <cell r="D32">
            <v>18475</v>
          </cell>
          <cell r="E32">
            <v>20800</v>
          </cell>
          <cell r="F32">
            <v>1090</v>
          </cell>
          <cell r="G32">
            <v>1400</v>
          </cell>
          <cell r="H32">
            <v>2625</v>
          </cell>
          <cell r="I32">
            <v>3190</v>
          </cell>
          <cell r="J32">
            <v>22195</v>
          </cell>
          <cell r="K32">
            <v>25385</v>
          </cell>
          <cell r="L32">
            <v>90555</v>
          </cell>
          <cell r="M32">
            <v>107015</v>
          </cell>
          <cell r="O32">
            <v>0.24509966318811771</v>
          </cell>
          <cell r="P32">
            <v>0.23720973695276362</v>
          </cell>
        </row>
        <row r="33">
          <cell r="C33" t="str">
            <v>Cardiff &amp; Vale</v>
          </cell>
          <cell r="D33">
            <v>17410</v>
          </cell>
          <cell r="E33">
            <v>19510</v>
          </cell>
          <cell r="F33">
            <v>1090</v>
          </cell>
          <cell r="G33">
            <v>1390</v>
          </cell>
          <cell r="H33">
            <v>2340</v>
          </cell>
          <cell r="I33">
            <v>2835</v>
          </cell>
          <cell r="J33">
            <v>20835</v>
          </cell>
          <cell r="K33">
            <v>23730</v>
          </cell>
          <cell r="L33">
            <v>84275</v>
          </cell>
          <cell r="M33">
            <v>98900</v>
          </cell>
          <cell r="O33">
            <v>0.24722634233165233</v>
          </cell>
          <cell r="P33">
            <v>0.23993933265925177</v>
          </cell>
        </row>
        <row r="34">
          <cell r="C34" t="str">
            <v>Cwm Taf</v>
          </cell>
          <cell r="D34">
            <v>12980</v>
          </cell>
          <cell r="E34">
            <v>14555</v>
          </cell>
          <cell r="F34">
            <v>530</v>
          </cell>
          <cell r="G34">
            <v>700</v>
          </cell>
          <cell r="H34">
            <v>1630</v>
          </cell>
          <cell r="I34">
            <v>1975</v>
          </cell>
          <cell r="J34">
            <v>15140</v>
          </cell>
          <cell r="K34">
            <v>17230</v>
          </cell>
          <cell r="L34">
            <v>54885</v>
          </cell>
          <cell r="M34">
            <v>64765</v>
          </cell>
          <cell r="O34">
            <v>0.2758495035073335</v>
          </cell>
          <cell r="P34">
            <v>0.2660387555006562</v>
          </cell>
        </row>
        <row r="35">
          <cell r="C35" t="str">
            <v>Aneurin Bevan</v>
          </cell>
          <cell r="D35">
            <v>22055</v>
          </cell>
          <cell r="E35">
            <v>24930</v>
          </cell>
          <cell r="F35">
            <v>1340</v>
          </cell>
          <cell r="G35">
            <v>1715</v>
          </cell>
          <cell r="H35">
            <v>3265</v>
          </cell>
          <cell r="I35">
            <v>4055</v>
          </cell>
          <cell r="J35">
            <v>26665</v>
          </cell>
          <cell r="K35">
            <v>30700</v>
          </cell>
          <cell r="L35">
            <v>107495</v>
          </cell>
          <cell r="M35">
            <v>127490</v>
          </cell>
          <cell r="O35">
            <v>0.24805804921159125</v>
          </cell>
          <cell r="P35">
            <v>0.24080320025100008</v>
          </cell>
        </row>
      </sheetData>
      <sheetData sheetId="6"/>
      <sheetData sheetId="7"/>
      <sheetData sheetId="8"/>
      <sheetData sheetId="9"/>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Wilson method"/>
      <sheetName val="Data for table &amp; chart"/>
      <sheetName val="Trend data"/>
      <sheetName val="2009-10"/>
      <sheetName val="2010-11"/>
      <sheetName val="2011-12"/>
    </sheetNames>
    <sheetDataSet>
      <sheetData sheetId="0"/>
      <sheetData sheetId="1"/>
      <sheetData sheetId="2">
        <row r="5">
          <cell r="A5" t="str">
            <v>Isle of Anglesey</v>
          </cell>
          <cell r="B5">
            <v>309</v>
          </cell>
          <cell r="C5">
            <v>84.890109890109883</v>
          </cell>
          <cell r="D5">
            <v>80.847605504575981</v>
          </cell>
          <cell r="E5">
            <v>88.203855776584177</v>
          </cell>
          <cell r="F5" t="str">
            <v>-</v>
          </cell>
          <cell r="G5" t="str">
            <v>-</v>
          </cell>
          <cell r="H5" t="str">
            <v>-</v>
          </cell>
          <cell r="I5" t="str">
            <v>-</v>
          </cell>
          <cell r="J5" t="str">
            <v>-</v>
          </cell>
          <cell r="K5" t="str">
            <v>-</v>
          </cell>
          <cell r="L5" t="str">
            <v>-</v>
          </cell>
          <cell r="M5">
            <v>85.7</v>
          </cell>
          <cell r="N5" t="str">
            <v>78.9</v>
          </cell>
          <cell r="O5" t="str">
            <v>88.9</v>
          </cell>
          <cell r="P5">
            <v>84.890109890109883</v>
          </cell>
        </row>
        <row r="6">
          <cell r="A6" t="str">
            <v>Gwynedd</v>
          </cell>
          <cell r="B6">
            <v>558</v>
          </cell>
          <cell r="C6">
            <v>86.377708978328172</v>
          </cell>
          <cell r="D6">
            <v>83.516492265259146</v>
          </cell>
          <cell r="E6">
            <v>88.808825165942551</v>
          </cell>
          <cell r="F6" t="str">
            <v>-</v>
          </cell>
          <cell r="G6" t="str">
            <v>-</v>
          </cell>
          <cell r="H6" t="str">
            <v>-</v>
          </cell>
          <cell r="I6" t="str">
            <v>-</v>
          </cell>
          <cell r="J6" t="str">
            <v>-</v>
          </cell>
          <cell r="K6" t="str">
            <v>-</v>
          </cell>
          <cell r="L6" t="str">
            <v>-</v>
          </cell>
          <cell r="M6">
            <v>83.9</v>
          </cell>
          <cell r="N6" t="str">
            <v>79.2</v>
          </cell>
          <cell r="O6" t="str">
            <v>85.6</v>
          </cell>
          <cell r="P6">
            <v>86.377708978328172</v>
          </cell>
        </row>
        <row r="7">
          <cell r="A7" t="str">
            <v>Conwy</v>
          </cell>
          <cell r="B7">
            <v>529</v>
          </cell>
          <cell r="C7">
            <v>88.01996672212978</v>
          </cell>
          <cell r="D7">
            <v>85.179300402772768</v>
          </cell>
          <cell r="E7">
            <v>90.377671868975725</v>
          </cell>
          <cell r="F7" t="str">
            <v>-</v>
          </cell>
          <cell r="G7" t="str">
            <v>-</v>
          </cell>
          <cell r="H7" t="str">
            <v>-</v>
          </cell>
          <cell r="I7" t="str">
            <v>-</v>
          </cell>
          <cell r="J7" t="str">
            <v>-</v>
          </cell>
          <cell r="K7" t="str">
            <v>-</v>
          </cell>
          <cell r="L7" t="str">
            <v>-</v>
          </cell>
          <cell r="M7">
            <v>84.6</v>
          </cell>
          <cell r="N7" t="str">
            <v>80.5</v>
          </cell>
          <cell r="O7" t="str">
            <v>84.7</v>
          </cell>
          <cell r="P7">
            <v>88.01996672212978</v>
          </cell>
        </row>
        <row r="8">
          <cell r="A8" t="str">
            <v>Denbighshire</v>
          </cell>
          <cell r="B8">
            <v>475</v>
          </cell>
          <cell r="C8">
            <v>86.678832116788314</v>
          </cell>
          <cell r="D8">
            <v>83.576867533817847</v>
          </cell>
          <cell r="E8">
            <v>89.270123341824743</v>
          </cell>
          <cell r="F8" t="str">
            <v>-</v>
          </cell>
          <cell r="G8" t="str">
            <v>-</v>
          </cell>
          <cell r="H8" t="str">
            <v>-</v>
          </cell>
          <cell r="I8" t="str">
            <v>-</v>
          </cell>
          <cell r="J8" t="str">
            <v>-</v>
          </cell>
          <cell r="K8" t="str">
            <v>-</v>
          </cell>
          <cell r="L8" t="str">
            <v>-</v>
          </cell>
          <cell r="M8">
            <v>85.3</v>
          </cell>
          <cell r="N8" t="str">
            <v>75.7</v>
          </cell>
          <cell r="O8" t="str">
            <v>84.2</v>
          </cell>
          <cell r="P8">
            <v>86.678832116788314</v>
          </cell>
        </row>
        <row r="9">
          <cell r="A9" t="str">
            <v>Flintshire</v>
          </cell>
          <cell r="B9">
            <v>703</v>
          </cell>
          <cell r="C9">
            <v>89.554140127388536</v>
          </cell>
          <cell r="D9">
            <v>87.218438557094288</v>
          </cell>
          <cell r="E9">
            <v>91.504590248688771</v>
          </cell>
          <cell r="F9" t="str">
            <v>-</v>
          </cell>
          <cell r="G9" t="str">
            <v>-</v>
          </cell>
          <cell r="H9" t="str">
            <v>-</v>
          </cell>
          <cell r="I9" t="str">
            <v>-</v>
          </cell>
          <cell r="J9" t="str">
            <v>-</v>
          </cell>
          <cell r="K9" t="str">
            <v>-</v>
          </cell>
          <cell r="L9" t="str">
            <v>-</v>
          </cell>
          <cell r="M9">
            <v>91.4</v>
          </cell>
          <cell r="N9" t="str">
            <v>85.7</v>
          </cell>
          <cell r="O9" t="str">
            <v>86.6</v>
          </cell>
          <cell r="P9">
            <v>89.554140127388536</v>
          </cell>
        </row>
        <row r="10">
          <cell r="A10" t="str">
            <v>Wrexham</v>
          </cell>
          <cell r="B10">
            <v>595</v>
          </cell>
          <cell r="C10">
            <v>88.673621460506695</v>
          </cell>
          <cell r="D10">
            <v>86.052253690074792</v>
          </cell>
          <cell r="E10">
            <v>90.854682693218706</v>
          </cell>
          <cell r="F10" t="str">
            <v>-</v>
          </cell>
          <cell r="G10" t="str">
            <v>-</v>
          </cell>
          <cell r="H10" t="str">
            <v>-</v>
          </cell>
          <cell r="I10" t="str">
            <v>-</v>
          </cell>
          <cell r="J10" t="str">
            <v>-</v>
          </cell>
          <cell r="K10" t="str">
            <v>-</v>
          </cell>
          <cell r="L10" t="str">
            <v>-</v>
          </cell>
          <cell r="M10">
            <v>86.7</v>
          </cell>
          <cell r="N10" t="str">
            <v>83.8</v>
          </cell>
          <cell r="O10" t="str">
            <v>88.6</v>
          </cell>
          <cell r="P10">
            <v>88.673621460506695</v>
          </cell>
        </row>
        <row r="11">
          <cell r="A11" t="str">
            <v>Powys</v>
          </cell>
          <cell r="B11">
            <v>570</v>
          </cell>
          <cell r="C11">
            <v>82.369942196531781</v>
          </cell>
          <cell r="D11">
            <v>79.354129321778203</v>
          </cell>
          <cell r="E11">
            <v>85.028339332007377</v>
          </cell>
          <cell r="F11" t="str">
            <v>-</v>
          </cell>
          <cell r="G11" t="str">
            <v>-</v>
          </cell>
          <cell r="H11" t="str">
            <v>-</v>
          </cell>
          <cell r="I11" t="str">
            <v>-</v>
          </cell>
          <cell r="J11" t="str">
            <v>-</v>
          </cell>
          <cell r="K11" t="str">
            <v>-</v>
          </cell>
          <cell r="L11" t="str">
            <v>-</v>
          </cell>
          <cell r="M11">
            <v>83.2</v>
          </cell>
          <cell r="N11" t="str">
            <v>78.3</v>
          </cell>
          <cell r="O11" t="str">
            <v>81.1</v>
          </cell>
          <cell r="P11">
            <v>82.369942196531781</v>
          </cell>
        </row>
        <row r="12">
          <cell r="A12" t="str">
            <v>Ceredigion</v>
          </cell>
          <cell r="B12">
            <v>251</v>
          </cell>
          <cell r="C12">
            <v>83.11258278145695</v>
          </cell>
          <cell r="D12">
            <v>78.477337415378983</v>
          </cell>
          <cell r="E12">
            <v>86.915990372600149</v>
          </cell>
          <cell r="F12" t="str">
            <v>-</v>
          </cell>
          <cell r="G12" t="str">
            <v>-</v>
          </cell>
          <cell r="H12" t="str">
            <v>-</v>
          </cell>
          <cell r="I12" t="str">
            <v>-</v>
          </cell>
          <cell r="J12" t="str">
            <v>-</v>
          </cell>
          <cell r="K12" t="str">
            <v>-</v>
          </cell>
          <cell r="L12" t="str">
            <v>-</v>
          </cell>
          <cell r="M12">
            <v>82.2</v>
          </cell>
          <cell r="N12" t="str">
            <v>76.5</v>
          </cell>
          <cell r="O12" t="str">
            <v>82.4</v>
          </cell>
          <cell r="P12">
            <v>83.11258278145695</v>
          </cell>
        </row>
        <row r="13">
          <cell r="A13" t="str">
            <v>Pembrokeshire</v>
          </cell>
          <cell r="B13">
            <v>531</v>
          </cell>
          <cell r="C13">
            <v>81.692307692307693</v>
          </cell>
          <cell r="D13">
            <v>78.535924923673832</v>
          </cell>
          <cell r="E13">
            <v>84.476278643673368</v>
          </cell>
          <cell r="F13" t="str">
            <v>-</v>
          </cell>
          <cell r="G13" t="str">
            <v>-</v>
          </cell>
          <cell r="H13" t="str">
            <v>-</v>
          </cell>
          <cell r="I13" t="str">
            <v>-</v>
          </cell>
          <cell r="J13" t="str">
            <v>-</v>
          </cell>
          <cell r="K13" t="str">
            <v>-</v>
          </cell>
          <cell r="L13" t="str">
            <v>-</v>
          </cell>
          <cell r="M13">
            <v>84.4</v>
          </cell>
          <cell r="N13" t="str">
            <v>78.0</v>
          </cell>
          <cell r="O13" t="str">
            <v>82.7</v>
          </cell>
          <cell r="P13">
            <v>81.692307692307693</v>
          </cell>
        </row>
        <row r="14">
          <cell r="A14" t="str">
            <v>Carmarthenshire</v>
          </cell>
          <cell r="B14">
            <v>835</v>
          </cell>
          <cell r="C14">
            <v>88.829787234042556</v>
          </cell>
          <cell r="D14">
            <v>86.6559062099264</v>
          </cell>
          <cell r="E14">
            <v>90.687580239494778</v>
          </cell>
          <cell r="F14" t="str">
            <v>-</v>
          </cell>
          <cell r="G14" t="str">
            <v>-</v>
          </cell>
          <cell r="H14" t="str">
            <v>-</v>
          </cell>
          <cell r="I14" t="str">
            <v>-</v>
          </cell>
          <cell r="J14" t="str">
            <v>-</v>
          </cell>
          <cell r="K14" t="str">
            <v>-</v>
          </cell>
          <cell r="L14" t="str">
            <v>-</v>
          </cell>
          <cell r="M14">
            <v>87.1</v>
          </cell>
          <cell r="N14" t="str">
            <v>77.9</v>
          </cell>
          <cell r="O14" t="str">
            <v>86.7</v>
          </cell>
          <cell r="P14">
            <v>88.829787234042556</v>
          </cell>
        </row>
        <row r="15">
          <cell r="A15" t="str">
            <v>Swansea</v>
          </cell>
          <cell r="B15">
            <v>1025</v>
          </cell>
          <cell r="C15">
            <v>87.907375643224697</v>
          </cell>
          <cell r="D15">
            <v>85.910369545415904</v>
          </cell>
          <cell r="E15">
            <v>89.655416455013579</v>
          </cell>
          <cell r="F15" t="str">
            <v>-</v>
          </cell>
          <cell r="G15" t="str">
            <v>-</v>
          </cell>
          <cell r="H15" t="str">
            <v>-</v>
          </cell>
          <cell r="I15" t="str">
            <v>-</v>
          </cell>
          <cell r="J15" t="str">
            <v>-</v>
          </cell>
          <cell r="K15" t="str">
            <v>-</v>
          </cell>
          <cell r="L15" t="str">
            <v>-</v>
          </cell>
          <cell r="M15">
            <v>90.5</v>
          </cell>
          <cell r="N15" t="str">
            <v>82.2</v>
          </cell>
          <cell r="O15" t="str">
            <v>88.0</v>
          </cell>
          <cell r="P15">
            <v>87.907375643224697</v>
          </cell>
        </row>
        <row r="16">
          <cell r="A16" t="str">
            <v>Neath Port Talbot</v>
          </cell>
          <cell r="B16">
            <v>639</v>
          </cell>
          <cell r="C16">
            <v>88.873435326842838</v>
          </cell>
          <cell r="D16">
            <v>86.365092799476557</v>
          </cell>
          <cell r="E16">
            <v>90.968585837724177</v>
          </cell>
          <cell r="F16" t="str">
            <v>-</v>
          </cell>
          <cell r="G16" t="str">
            <v>-</v>
          </cell>
          <cell r="H16" t="str">
            <v>-</v>
          </cell>
          <cell r="I16" t="str">
            <v>-</v>
          </cell>
          <cell r="J16" t="str">
            <v>-</v>
          </cell>
          <cell r="K16" t="str">
            <v>-</v>
          </cell>
          <cell r="L16" t="str">
            <v>-</v>
          </cell>
          <cell r="M16">
            <v>90.5</v>
          </cell>
          <cell r="N16" t="str">
            <v>83.1</v>
          </cell>
          <cell r="O16" t="str">
            <v>91.3</v>
          </cell>
          <cell r="P16">
            <v>88.873435326842838</v>
          </cell>
        </row>
        <row r="17">
          <cell r="A17" t="str">
            <v>Bridgend</v>
          </cell>
          <cell r="B17">
            <v>686</v>
          </cell>
          <cell r="C17">
            <v>88.174807197943451</v>
          </cell>
          <cell r="D17">
            <v>85.716014235815535</v>
          </cell>
          <cell r="E17">
            <v>90.258454249872614</v>
          </cell>
          <cell r="F17" t="str">
            <v>-</v>
          </cell>
          <cell r="G17" t="str">
            <v>-</v>
          </cell>
          <cell r="H17" t="str">
            <v>-</v>
          </cell>
          <cell r="I17" t="str">
            <v>-</v>
          </cell>
          <cell r="J17" t="str">
            <v>-</v>
          </cell>
          <cell r="K17" t="str">
            <v>-</v>
          </cell>
          <cell r="L17" t="str">
            <v>-</v>
          </cell>
          <cell r="M17">
            <v>84.8</v>
          </cell>
          <cell r="N17" t="str">
            <v>87.3</v>
          </cell>
          <cell r="O17" t="str">
            <v>90.0</v>
          </cell>
          <cell r="P17">
            <v>88.174807197943451</v>
          </cell>
        </row>
        <row r="18">
          <cell r="A18" t="str">
            <v>Vale of Glamorgan</v>
          </cell>
          <cell r="B18">
            <v>629</v>
          </cell>
          <cell r="C18">
            <v>88.591549295774655</v>
          </cell>
          <cell r="D18">
            <v>86.042442854746653</v>
          </cell>
          <cell r="E18">
            <v>90.725288249744878</v>
          </cell>
          <cell r="F18" t="str">
            <v>-</v>
          </cell>
          <cell r="G18" t="str">
            <v>-</v>
          </cell>
          <cell r="H18" t="str">
            <v>-</v>
          </cell>
          <cell r="I18" t="str">
            <v>-</v>
          </cell>
          <cell r="J18" t="str">
            <v>-</v>
          </cell>
          <cell r="K18" t="str">
            <v>-</v>
          </cell>
          <cell r="L18" t="str">
            <v>-</v>
          </cell>
          <cell r="M18">
            <v>84.4</v>
          </cell>
          <cell r="N18" t="str">
            <v>81.3</v>
          </cell>
          <cell r="O18" t="str">
            <v>81.6</v>
          </cell>
          <cell r="P18">
            <v>88.591549295774655</v>
          </cell>
        </row>
        <row r="19">
          <cell r="A19" t="str">
            <v>Cardiff</v>
          </cell>
          <cell r="B19">
            <v>1460</v>
          </cell>
          <cell r="C19">
            <v>81.473214285714292</v>
          </cell>
          <cell r="D19">
            <v>79.60770385238412</v>
          </cell>
          <cell r="E19">
            <v>83.204071974615346</v>
          </cell>
          <cell r="F19" t="str">
            <v>-</v>
          </cell>
          <cell r="G19" t="str">
            <v>-</v>
          </cell>
          <cell r="H19" t="str">
            <v>-</v>
          </cell>
          <cell r="I19" t="str">
            <v>-</v>
          </cell>
          <cell r="J19" t="str">
            <v>-</v>
          </cell>
          <cell r="K19" t="str">
            <v>-</v>
          </cell>
          <cell r="L19" t="str">
            <v>-</v>
          </cell>
          <cell r="M19">
            <v>78.599999999999994</v>
          </cell>
          <cell r="N19" t="str">
            <v>79.7</v>
          </cell>
          <cell r="O19" t="str">
            <v>81.6</v>
          </cell>
          <cell r="P19">
            <v>81.473214285714292</v>
          </cell>
        </row>
        <row r="20">
          <cell r="A20" t="str">
            <v>Rhondda Cynon Taf</v>
          </cell>
          <cell r="B20">
            <v>1148</v>
          </cell>
          <cell r="C20">
            <v>92.060946271050526</v>
          </cell>
          <cell r="D20">
            <v>90.427984707019277</v>
          </cell>
          <cell r="E20">
            <v>93.435551651221473</v>
          </cell>
          <cell r="F20" t="str">
            <v>-</v>
          </cell>
          <cell r="G20" t="str">
            <v>-</v>
          </cell>
          <cell r="H20" t="str">
            <v>-</v>
          </cell>
          <cell r="I20" t="str">
            <v>-</v>
          </cell>
          <cell r="J20" t="str">
            <v>-</v>
          </cell>
          <cell r="K20" t="str">
            <v>-</v>
          </cell>
          <cell r="L20" t="str">
            <v>-</v>
          </cell>
          <cell r="M20">
            <v>91.5</v>
          </cell>
          <cell r="N20" t="str">
            <v>89.2</v>
          </cell>
          <cell r="O20" t="str">
            <v>88.9</v>
          </cell>
          <cell r="P20">
            <v>92.060946271050526</v>
          </cell>
        </row>
        <row r="21">
          <cell r="A21" t="str">
            <v>Merthyr Tydfil</v>
          </cell>
          <cell r="B21">
            <v>282</v>
          </cell>
          <cell r="C21">
            <v>92.459016393442624</v>
          </cell>
          <cell r="D21">
            <v>88.938954958889553</v>
          </cell>
          <cell r="E21">
            <v>94.922804596817969</v>
          </cell>
          <cell r="F21" t="str">
            <v>-</v>
          </cell>
          <cell r="G21" t="str">
            <v>-</v>
          </cell>
          <cell r="H21" t="str">
            <v>-</v>
          </cell>
          <cell r="I21" t="str">
            <v>-</v>
          </cell>
          <cell r="J21" t="str">
            <v>-</v>
          </cell>
          <cell r="K21" t="str">
            <v>-</v>
          </cell>
          <cell r="L21" t="str">
            <v>-</v>
          </cell>
          <cell r="M21">
            <v>92.9</v>
          </cell>
          <cell r="N21" t="str">
            <v>83.3</v>
          </cell>
          <cell r="O21" t="str">
            <v>89.8</v>
          </cell>
          <cell r="P21">
            <v>92.459016393442624</v>
          </cell>
        </row>
        <row r="22">
          <cell r="A22" t="str">
            <v>Caerphilly</v>
          </cell>
          <cell r="B22">
            <v>908</v>
          </cell>
          <cell r="C22">
            <v>90.890890890890901</v>
          </cell>
          <cell r="D22">
            <v>88.946480165392757</v>
          </cell>
          <cell r="E22">
            <v>92.522018947527968</v>
          </cell>
          <cell r="F22" t="str">
            <v>-</v>
          </cell>
          <cell r="G22" t="str">
            <v>-</v>
          </cell>
          <cell r="H22" t="str">
            <v>-</v>
          </cell>
          <cell r="I22" t="str">
            <v>-</v>
          </cell>
          <cell r="J22" t="str">
            <v>-</v>
          </cell>
          <cell r="K22" t="str">
            <v>-</v>
          </cell>
          <cell r="L22" t="str">
            <v>-</v>
          </cell>
          <cell r="M22">
            <v>89.4</v>
          </cell>
          <cell r="N22" t="str">
            <v>84.4</v>
          </cell>
          <cell r="O22" t="str">
            <v>86.7</v>
          </cell>
          <cell r="P22">
            <v>90.890890890890901</v>
          </cell>
        </row>
        <row r="23">
          <cell r="A23" t="str">
            <v>Blaenau Gwent</v>
          </cell>
          <cell r="B23">
            <v>352</v>
          </cell>
          <cell r="C23">
            <v>92.388451443569551</v>
          </cell>
          <cell r="D23">
            <v>89.2822636015066</v>
          </cell>
          <cell r="E23">
            <v>94.648371756001524</v>
          </cell>
          <cell r="F23" t="str">
            <v>-</v>
          </cell>
          <cell r="G23" t="str">
            <v>-</v>
          </cell>
          <cell r="H23" t="str">
            <v>-</v>
          </cell>
          <cell r="I23" t="str">
            <v>-</v>
          </cell>
          <cell r="J23" t="str">
            <v>-</v>
          </cell>
          <cell r="K23" t="str">
            <v>-</v>
          </cell>
          <cell r="L23" t="str">
            <v>-</v>
          </cell>
          <cell r="M23">
            <v>93.1</v>
          </cell>
          <cell r="N23" t="str">
            <v>90.4</v>
          </cell>
          <cell r="O23" t="str">
            <v>89.0</v>
          </cell>
          <cell r="P23">
            <v>92.388451443569551</v>
          </cell>
        </row>
        <row r="24">
          <cell r="A24" t="str">
            <v>Torfaen</v>
          </cell>
          <cell r="B24">
            <v>477</v>
          </cell>
          <cell r="C24">
            <v>88.497217068645639</v>
          </cell>
          <cell r="D24">
            <v>85.526967105327884</v>
          </cell>
          <cell r="E24">
            <v>90.922590187259871</v>
          </cell>
          <cell r="F24" t="str">
            <v>-</v>
          </cell>
          <cell r="G24" t="str">
            <v>-</v>
          </cell>
          <cell r="H24" t="str">
            <v>-</v>
          </cell>
          <cell r="I24" t="str">
            <v>-</v>
          </cell>
          <cell r="J24" t="str">
            <v>-</v>
          </cell>
          <cell r="K24" t="str">
            <v>-</v>
          </cell>
          <cell r="L24" t="str">
            <v>-</v>
          </cell>
          <cell r="M24">
            <v>92.7</v>
          </cell>
          <cell r="N24" t="str">
            <v>86.8</v>
          </cell>
          <cell r="O24" t="str">
            <v>87.9</v>
          </cell>
          <cell r="P24">
            <v>88.497217068645639</v>
          </cell>
        </row>
        <row r="25">
          <cell r="A25" t="str">
            <v>Monmouthshire</v>
          </cell>
          <cell r="B25">
            <v>400</v>
          </cell>
          <cell r="C25">
            <v>76.48183556405354</v>
          </cell>
          <cell r="D25">
            <v>72.662022048635947</v>
          </cell>
          <cell r="E25">
            <v>79.915450952736762</v>
          </cell>
          <cell r="F25" t="str">
            <v>-</v>
          </cell>
          <cell r="G25" t="str">
            <v>-</v>
          </cell>
          <cell r="H25" t="str">
            <v>-</v>
          </cell>
          <cell r="I25" t="str">
            <v>-</v>
          </cell>
          <cell r="J25" t="str">
            <v>-</v>
          </cell>
          <cell r="K25" t="str">
            <v>-</v>
          </cell>
          <cell r="L25" t="str">
            <v>-</v>
          </cell>
          <cell r="M25">
            <v>63.3</v>
          </cell>
          <cell r="N25" t="str">
            <v>72.2</v>
          </cell>
          <cell r="O25" t="str">
            <v>75.1</v>
          </cell>
          <cell r="P25">
            <v>76.48183556405354</v>
          </cell>
        </row>
        <row r="26">
          <cell r="A26" t="str">
            <v>Newport</v>
          </cell>
          <cell r="B26">
            <v>771</v>
          </cell>
          <cell r="C26">
            <v>83.081896551724128</v>
          </cell>
          <cell r="D26">
            <v>80.534442651593849</v>
          </cell>
          <cell r="E26">
            <v>85.356584321230727</v>
          </cell>
          <cell r="F26" t="str">
            <v>-</v>
          </cell>
          <cell r="G26" t="str">
            <v>-</v>
          </cell>
          <cell r="H26" t="str">
            <v>-</v>
          </cell>
          <cell r="I26" t="str">
            <v>-</v>
          </cell>
          <cell r="J26" t="str">
            <v>-</v>
          </cell>
          <cell r="K26" t="str">
            <v>-</v>
          </cell>
          <cell r="L26" t="str">
            <v>-</v>
          </cell>
          <cell r="M26">
            <v>78.099999999999994</v>
          </cell>
          <cell r="N26" t="str">
            <v>80.3</v>
          </cell>
          <cell r="O26" t="str">
            <v>83.4</v>
          </cell>
          <cell r="P26">
            <v>83.081896551724128</v>
          </cell>
        </row>
        <row r="27">
          <cell r="A27" t="str">
            <v>Wales</v>
          </cell>
          <cell r="B27">
            <v>14217</v>
          </cell>
          <cell r="C27">
            <v>86.578162109493945</v>
          </cell>
          <cell r="D27">
            <v>86.048203141357959</v>
          </cell>
          <cell r="E27">
            <v>87.091010572581297</v>
          </cell>
          <cell r="F27" t="str">
            <v>-</v>
          </cell>
          <cell r="G27" t="str">
            <v>-</v>
          </cell>
          <cell r="H27" t="str">
            <v>-</v>
          </cell>
          <cell r="I27" t="str">
            <v>-</v>
          </cell>
          <cell r="J27" t="str">
            <v>-</v>
          </cell>
          <cell r="K27" t="str">
            <v>-</v>
          </cell>
          <cell r="L27" t="str">
            <v>-</v>
          </cell>
          <cell r="M27">
            <v>85.3</v>
          </cell>
          <cell r="N27" t="str">
            <v>81.6</v>
          </cell>
          <cell r="O27" t="str">
            <v>85.5</v>
          </cell>
          <cell r="P27">
            <v>86.578162109493945</v>
          </cell>
        </row>
      </sheetData>
      <sheetData sheetId="3"/>
      <sheetData sheetId="4"/>
      <sheetData sheetId="5"/>
      <sheetData sheetId="6"/>
      <sheetData sheetId="7"/>
      <sheetData sheetId="8"/>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s>
    <sheetDataSet>
      <sheetData sheetId="0"/>
      <sheetData sheetId="1"/>
      <sheetData sheetId="2">
        <row r="5">
          <cell r="A5" t="str">
            <v>Isle of Anglesey</v>
          </cell>
          <cell r="B5">
            <v>630</v>
          </cell>
          <cell r="C5">
            <v>82.677165354330711</v>
          </cell>
          <cell r="D5">
            <v>79.827909718155624</v>
          </cell>
          <cell r="E5">
            <v>85.198591845614231</v>
          </cell>
          <cell r="F5" t="str">
            <v>-</v>
          </cell>
          <cell r="G5">
            <v>0</v>
          </cell>
          <cell r="H5">
            <v>0</v>
          </cell>
          <cell r="I5">
            <v>0</v>
          </cell>
          <cell r="J5">
            <v>0</v>
          </cell>
          <cell r="K5">
            <v>0</v>
          </cell>
          <cell r="L5">
            <v>0</v>
          </cell>
          <cell r="M5">
            <v>0</v>
          </cell>
          <cell r="N5">
            <v>0</v>
          </cell>
          <cell r="O5">
            <v>0</v>
          </cell>
          <cell r="P5">
            <v>0</v>
          </cell>
        </row>
        <row r="6">
          <cell r="A6" t="str">
            <v>Gwynedd</v>
          </cell>
          <cell r="B6">
            <v>1063</v>
          </cell>
          <cell r="C6">
            <v>86.988543371522098</v>
          </cell>
          <cell r="D6">
            <v>84.985705106534468</v>
          </cell>
          <cell r="E6">
            <v>88.759548766396605</v>
          </cell>
          <cell r="F6" t="str">
            <v>-</v>
          </cell>
          <cell r="G6">
            <v>0</v>
          </cell>
          <cell r="H6">
            <v>0</v>
          </cell>
          <cell r="I6">
            <v>0</v>
          </cell>
          <cell r="J6">
            <v>0</v>
          </cell>
          <cell r="K6">
            <v>0</v>
          </cell>
          <cell r="L6">
            <v>0</v>
          </cell>
          <cell r="M6">
            <v>0</v>
          </cell>
          <cell r="N6">
            <v>0</v>
          </cell>
          <cell r="O6">
            <v>0</v>
          </cell>
          <cell r="P6">
            <v>0</v>
          </cell>
        </row>
        <row r="7">
          <cell r="A7" t="str">
            <v>Conwy</v>
          </cell>
          <cell r="B7">
            <v>941</v>
          </cell>
          <cell r="C7">
            <v>82.183406113537117</v>
          </cell>
          <cell r="D7">
            <v>79.86043277875271</v>
          </cell>
          <cell r="E7">
            <v>84.291143905099958</v>
          </cell>
          <cell r="F7" t="str">
            <v>-</v>
          </cell>
          <cell r="G7">
            <v>0</v>
          </cell>
          <cell r="H7">
            <v>0</v>
          </cell>
          <cell r="I7">
            <v>0</v>
          </cell>
          <cell r="J7">
            <v>0</v>
          </cell>
          <cell r="K7">
            <v>0</v>
          </cell>
          <cell r="L7">
            <v>0</v>
          </cell>
          <cell r="M7">
            <v>0</v>
          </cell>
          <cell r="N7">
            <v>0</v>
          </cell>
          <cell r="O7">
            <v>0</v>
          </cell>
          <cell r="P7">
            <v>0</v>
          </cell>
        </row>
        <row r="8">
          <cell r="A8" t="str">
            <v>Denbighshire</v>
          </cell>
          <cell r="B8">
            <v>889</v>
          </cell>
          <cell r="C8">
            <v>82.620817843866163</v>
          </cell>
          <cell r="D8">
            <v>80.241649330691985</v>
          </cell>
          <cell r="E8">
            <v>84.767885401068682</v>
          </cell>
          <cell r="F8" t="str">
            <v>-</v>
          </cell>
          <cell r="G8">
            <v>0</v>
          </cell>
          <cell r="H8">
            <v>0</v>
          </cell>
          <cell r="I8">
            <v>0</v>
          </cell>
          <cell r="J8">
            <v>0</v>
          </cell>
          <cell r="K8">
            <v>0</v>
          </cell>
          <cell r="L8">
            <v>0</v>
          </cell>
          <cell r="M8">
            <v>0</v>
          </cell>
          <cell r="N8">
            <v>0</v>
          </cell>
          <cell r="O8">
            <v>0</v>
          </cell>
          <cell r="P8">
            <v>0</v>
          </cell>
        </row>
        <row r="9">
          <cell r="A9" t="str">
            <v>Flintshire</v>
          </cell>
          <cell r="B9">
            <v>1499</v>
          </cell>
          <cell r="C9">
            <v>85.608223872073097</v>
          </cell>
          <cell r="D9">
            <v>83.886125091851852</v>
          </cell>
          <cell r="E9">
            <v>87.174419631956852</v>
          </cell>
          <cell r="F9" t="str">
            <v>-</v>
          </cell>
          <cell r="G9">
            <v>0</v>
          </cell>
          <cell r="H9">
            <v>0</v>
          </cell>
          <cell r="I9">
            <v>0</v>
          </cell>
          <cell r="J9">
            <v>0</v>
          </cell>
          <cell r="K9">
            <v>0</v>
          </cell>
          <cell r="L9">
            <v>0</v>
          </cell>
          <cell r="M9">
            <v>0</v>
          </cell>
          <cell r="N9">
            <v>0</v>
          </cell>
          <cell r="O9">
            <v>0</v>
          </cell>
          <cell r="P9">
            <v>0</v>
          </cell>
        </row>
        <row r="10">
          <cell r="A10" t="str">
            <v>Wrexham</v>
          </cell>
          <cell r="B10">
            <v>1547</v>
          </cell>
          <cell r="C10">
            <v>88.299086757990864</v>
          </cell>
          <cell r="D10">
            <v>86.709466129922987</v>
          </cell>
          <cell r="E10">
            <v>89.721118496845193</v>
          </cell>
          <cell r="F10" t="str">
            <v>-</v>
          </cell>
          <cell r="G10">
            <v>0</v>
          </cell>
          <cell r="H10">
            <v>0</v>
          </cell>
          <cell r="I10">
            <v>0</v>
          </cell>
          <cell r="J10">
            <v>0</v>
          </cell>
          <cell r="K10">
            <v>0</v>
          </cell>
          <cell r="L10">
            <v>0</v>
          </cell>
          <cell r="M10">
            <v>0</v>
          </cell>
          <cell r="N10">
            <v>0</v>
          </cell>
          <cell r="O10">
            <v>0</v>
          </cell>
          <cell r="P10">
            <v>0</v>
          </cell>
        </row>
        <row r="11">
          <cell r="A11" t="str">
            <v>Powys</v>
          </cell>
          <cell r="B11">
            <v>1073</v>
          </cell>
          <cell r="C11">
            <v>84.289080911233299</v>
          </cell>
          <cell r="D11">
            <v>82.18719009607122</v>
          </cell>
          <cell r="E11">
            <v>86.184642400614379</v>
          </cell>
          <cell r="F11" t="str">
            <v>-</v>
          </cell>
          <cell r="G11">
            <v>0</v>
          </cell>
          <cell r="H11">
            <v>0</v>
          </cell>
          <cell r="I11">
            <v>0</v>
          </cell>
          <cell r="J11">
            <v>0</v>
          </cell>
          <cell r="K11">
            <v>0</v>
          </cell>
          <cell r="L11">
            <v>0</v>
          </cell>
          <cell r="M11">
            <v>0</v>
          </cell>
          <cell r="N11">
            <v>0</v>
          </cell>
          <cell r="O11">
            <v>0</v>
          </cell>
          <cell r="P11">
            <v>0</v>
          </cell>
        </row>
        <row r="12">
          <cell r="A12" t="str">
            <v>Ceredigion</v>
          </cell>
          <cell r="B12">
            <v>513</v>
          </cell>
          <cell r="C12">
            <v>85.215946843853814</v>
          </cell>
          <cell r="D12">
            <v>82.157436971484273</v>
          </cell>
          <cell r="E12">
            <v>87.827852912868337</v>
          </cell>
          <cell r="F12" t="str">
            <v>-</v>
          </cell>
          <cell r="G12">
            <v>0</v>
          </cell>
          <cell r="H12">
            <v>0</v>
          </cell>
          <cell r="I12">
            <v>0</v>
          </cell>
          <cell r="J12">
            <v>0</v>
          </cell>
          <cell r="K12">
            <v>0</v>
          </cell>
          <cell r="L12">
            <v>0</v>
          </cell>
          <cell r="M12">
            <v>0</v>
          </cell>
          <cell r="N12">
            <v>0</v>
          </cell>
          <cell r="O12">
            <v>0</v>
          </cell>
          <cell r="P12">
            <v>0</v>
          </cell>
        </row>
        <row r="13">
          <cell r="A13" t="str">
            <v>Pembrokeshire</v>
          </cell>
          <cell r="B13">
            <v>998</v>
          </cell>
          <cell r="C13">
            <v>78.213166144200628</v>
          </cell>
          <cell r="D13">
            <v>75.865300319238827</v>
          </cell>
          <cell r="E13">
            <v>80.391661479783806</v>
          </cell>
          <cell r="F13" t="str">
            <v>-</v>
          </cell>
          <cell r="G13">
            <v>0</v>
          </cell>
          <cell r="H13">
            <v>0</v>
          </cell>
          <cell r="I13">
            <v>0</v>
          </cell>
          <cell r="J13">
            <v>0</v>
          </cell>
          <cell r="K13">
            <v>0</v>
          </cell>
          <cell r="L13">
            <v>0</v>
          </cell>
          <cell r="M13">
            <v>0</v>
          </cell>
          <cell r="N13">
            <v>0</v>
          </cell>
          <cell r="O13">
            <v>0</v>
          </cell>
          <cell r="P13">
            <v>0</v>
          </cell>
        </row>
        <row r="14">
          <cell r="A14" t="str">
            <v>Carmarthenshire</v>
          </cell>
          <cell r="B14">
            <v>1613</v>
          </cell>
          <cell r="C14">
            <v>81.136820925553323</v>
          </cell>
          <cell r="D14">
            <v>79.357632326677106</v>
          </cell>
          <cell r="E14">
            <v>82.795904380257838</v>
          </cell>
          <cell r="F14" t="str">
            <v>-</v>
          </cell>
          <cell r="G14">
            <v>0</v>
          </cell>
          <cell r="H14">
            <v>0</v>
          </cell>
          <cell r="I14">
            <v>0</v>
          </cell>
          <cell r="J14">
            <v>0</v>
          </cell>
          <cell r="K14">
            <v>0</v>
          </cell>
          <cell r="L14">
            <v>0</v>
          </cell>
          <cell r="M14">
            <v>0</v>
          </cell>
          <cell r="N14">
            <v>0</v>
          </cell>
          <cell r="O14">
            <v>0</v>
          </cell>
          <cell r="P14">
            <v>0</v>
          </cell>
        </row>
        <row r="15">
          <cell r="A15" t="str">
            <v>Swansea</v>
          </cell>
          <cell r="B15">
            <v>2247</v>
          </cell>
          <cell r="C15">
            <v>82.368035190615842</v>
          </cell>
          <cell r="D15">
            <v>80.892708702938549</v>
          </cell>
          <cell r="E15">
            <v>83.752327817480477</v>
          </cell>
          <cell r="F15" t="str">
            <v>-</v>
          </cell>
          <cell r="G15">
            <v>0</v>
          </cell>
          <cell r="H15">
            <v>0</v>
          </cell>
          <cell r="I15">
            <v>0</v>
          </cell>
          <cell r="J15">
            <v>0</v>
          </cell>
          <cell r="K15">
            <v>0</v>
          </cell>
          <cell r="L15">
            <v>0</v>
          </cell>
          <cell r="M15">
            <v>0</v>
          </cell>
          <cell r="N15">
            <v>0</v>
          </cell>
          <cell r="O15">
            <v>0</v>
          </cell>
          <cell r="P15">
            <v>0</v>
          </cell>
        </row>
        <row r="16">
          <cell r="A16" t="str">
            <v>Neath Port Talbot</v>
          </cell>
          <cell r="B16">
            <v>1276</v>
          </cell>
          <cell r="C16">
            <v>82.057877813504817</v>
          </cell>
          <cell r="D16">
            <v>80.072424897966272</v>
          </cell>
          <cell r="E16">
            <v>83.885324240881459</v>
          </cell>
          <cell r="F16" t="str">
            <v>-</v>
          </cell>
          <cell r="G16">
            <v>0</v>
          </cell>
          <cell r="H16">
            <v>0</v>
          </cell>
          <cell r="I16">
            <v>0</v>
          </cell>
          <cell r="J16">
            <v>0</v>
          </cell>
          <cell r="K16">
            <v>0</v>
          </cell>
          <cell r="L16">
            <v>0</v>
          </cell>
          <cell r="M16">
            <v>0</v>
          </cell>
          <cell r="N16">
            <v>0</v>
          </cell>
          <cell r="O16">
            <v>0</v>
          </cell>
          <cell r="P16">
            <v>0</v>
          </cell>
        </row>
        <row r="17">
          <cell r="A17" t="str">
            <v>Bridgend</v>
          </cell>
          <cell r="B17">
            <v>1335</v>
          </cell>
          <cell r="C17">
            <v>82.86778398510242</v>
          </cell>
          <cell r="D17">
            <v>80.950162893173854</v>
          </cell>
          <cell r="E17">
            <v>84.629024563973658</v>
          </cell>
          <cell r="F17" t="str">
            <v>-</v>
          </cell>
          <cell r="G17">
            <v>0</v>
          </cell>
          <cell r="H17">
            <v>0</v>
          </cell>
          <cell r="I17">
            <v>0</v>
          </cell>
          <cell r="J17">
            <v>0</v>
          </cell>
          <cell r="K17">
            <v>0</v>
          </cell>
          <cell r="L17">
            <v>0</v>
          </cell>
          <cell r="M17">
            <v>0</v>
          </cell>
          <cell r="N17">
            <v>0</v>
          </cell>
          <cell r="O17">
            <v>0</v>
          </cell>
          <cell r="P17">
            <v>0</v>
          </cell>
        </row>
        <row r="18">
          <cell r="A18" t="str">
            <v>Vale of Glamorgan</v>
          </cell>
          <cell r="B18">
            <v>1295</v>
          </cell>
          <cell r="C18">
            <v>84.806810740013091</v>
          </cell>
          <cell r="D18">
            <v>82.919173776802381</v>
          </cell>
          <cell r="E18">
            <v>86.519754457183438</v>
          </cell>
          <cell r="F18" t="str">
            <v>-</v>
          </cell>
          <cell r="G18">
            <v>0</v>
          </cell>
          <cell r="H18">
            <v>0</v>
          </cell>
          <cell r="I18">
            <v>0</v>
          </cell>
          <cell r="J18">
            <v>0</v>
          </cell>
          <cell r="K18">
            <v>0</v>
          </cell>
          <cell r="L18">
            <v>0</v>
          </cell>
          <cell r="M18">
            <v>0</v>
          </cell>
          <cell r="N18">
            <v>0</v>
          </cell>
          <cell r="O18">
            <v>0</v>
          </cell>
          <cell r="P18">
            <v>0</v>
          </cell>
        </row>
        <row r="19">
          <cell r="A19" t="str">
            <v>Cardiff</v>
          </cell>
          <cell r="B19">
            <v>3450</v>
          </cell>
          <cell r="C19">
            <v>78.01899592944369</v>
          </cell>
          <cell r="D19">
            <v>76.774370759186922</v>
          </cell>
          <cell r="E19">
            <v>79.214980509055493</v>
          </cell>
          <cell r="F19" t="str">
            <v>-</v>
          </cell>
          <cell r="G19">
            <v>0</v>
          </cell>
          <cell r="H19">
            <v>0</v>
          </cell>
          <cell r="I19">
            <v>0</v>
          </cell>
          <cell r="J19">
            <v>0</v>
          </cell>
          <cell r="K19">
            <v>0</v>
          </cell>
          <cell r="L19">
            <v>0</v>
          </cell>
          <cell r="M19">
            <v>0</v>
          </cell>
          <cell r="N19">
            <v>0</v>
          </cell>
          <cell r="O19">
            <v>0</v>
          </cell>
          <cell r="P19">
            <v>0</v>
          </cell>
        </row>
        <row r="20">
          <cell r="A20" t="str">
            <v>Rhondda Cynon Taf</v>
          </cell>
          <cell r="B20">
            <v>2336</v>
          </cell>
          <cell r="C20">
            <v>85.348922177566678</v>
          </cell>
          <cell r="D20">
            <v>83.974572039621592</v>
          </cell>
          <cell r="E20">
            <v>86.624181277607661</v>
          </cell>
          <cell r="F20" t="str">
            <v>-</v>
          </cell>
          <cell r="G20">
            <v>0</v>
          </cell>
          <cell r="H20">
            <v>0</v>
          </cell>
          <cell r="I20">
            <v>0</v>
          </cell>
          <cell r="J20">
            <v>0</v>
          </cell>
          <cell r="K20">
            <v>0</v>
          </cell>
          <cell r="L20">
            <v>0</v>
          </cell>
          <cell r="M20">
            <v>0</v>
          </cell>
          <cell r="N20">
            <v>0</v>
          </cell>
          <cell r="O20">
            <v>0</v>
          </cell>
          <cell r="P20">
            <v>0</v>
          </cell>
        </row>
        <row r="21">
          <cell r="A21" t="str">
            <v>Merthyr Tydfil</v>
          </cell>
          <cell r="B21">
            <v>617</v>
          </cell>
          <cell r="C21">
            <v>83.265856950067473</v>
          </cell>
          <cell r="D21">
            <v>80.408031361566984</v>
          </cell>
          <cell r="E21">
            <v>85.78053812757004</v>
          </cell>
          <cell r="F21" t="str">
            <v>-</v>
          </cell>
          <cell r="G21">
            <v>0</v>
          </cell>
          <cell r="H21">
            <v>0</v>
          </cell>
          <cell r="I21">
            <v>0</v>
          </cell>
          <cell r="J21">
            <v>0</v>
          </cell>
          <cell r="K21">
            <v>0</v>
          </cell>
          <cell r="L21">
            <v>0</v>
          </cell>
          <cell r="M21">
            <v>0</v>
          </cell>
          <cell r="N21">
            <v>0</v>
          </cell>
          <cell r="O21">
            <v>0</v>
          </cell>
          <cell r="P21">
            <v>0</v>
          </cell>
        </row>
        <row r="22">
          <cell r="A22" t="str">
            <v>Caerphilly</v>
          </cell>
          <cell r="B22">
            <v>1755</v>
          </cell>
          <cell r="C22">
            <v>80.987540378403324</v>
          </cell>
          <cell r="D22">
            <v>79.281085097065301</v>
          </cell>
          <cell r="E22">
            <v>82.584322309905346</v>
          </cell>
          <cell r="F22" t="str">
            <v>-</v>
          </cell>
          <cell r="G22">
            <v>0</v>
          </cell>
          <cell r="H22">
            <v>0</v>
          </cell>
          <cell r="I22">
            <v>0</v>
          </cell>
          <cell r="J22">
            <v>0</v>
          </cell>
          <cell r="K22">
            <v>0</v>
          </cell>
          <cell r="L22">
            <v>0</v>
          </cell>
          <cell r="M22">
            <v>0</v>
          </cell>
          <cell r="N22">
            <v>0</v>
          </cell>
          <cell r="O22">
            <v>0</v>
          </cell>
          <cell r="P22">
            <v>0</v>
          </cell>
        </row>
        <row r="23">
          <cell r="A23" t="str">
            <v>Blaenau Gwent</v>
          </cell>
          <cell r="B23">
            <v>692</v>
          </cell>
          <cell r="C23">
            <v>81.796690307328603</v>
          </cell>
          <cell r="D23">
            <v>79.054619645058494</v>
          </cell>
          <cell r="E23">
            <v>84.251295245434051</v>
          </cell>
          <cell r="F23" t="str">
            <v>-</v>
          </cell>
          <cell r="G23">
            <v>0</v>
          </cell>
          <cell r="H23">
            <v>0</v>
          </cell>
          <cell r="I23">
            <v>0</v>
          </cell>
          <cell r="J23">
            <v>0</v>
          </cell>
          <cell r="K23">
            <v>0</v>
          </cell>
          <cell r="L23">
            <v>0</v>
          </cell>
          <cell r="M23">
            <v>0</v>
          </cell>
          <cell r="N23">
            <v>0</v>
          </cell>
          <cell r="O23">
            <v>0</v>
          </cell>
          <cell r="P23">
            <v>0</v>
          </cell>
        </row>
        <row r="24">
          <cell r="A24" t="str">
            <v>Torfaen</v>
          </cell>
          <cell r="B24">
            <v>864</v>
          </cell>
          <cell r="C24">
            <v>81.663516068052928</v>
          </cell>
          <cell r="D24">
            <v>79.218598439685138</v>
          </cell>
          <cell r="E24">
            <v>83.879325017071494</v>
          </cell>
          <cell r="F24" t="str">
            <v>-</v>
          </cell>
          <cell r="G24">
            <v>0</v>
          </cell>
          <cell r="H24">
            <v>0</v>
          </cell>
          <cell r="I24">
            <v>0</v>
          </cell>
          <cell r="J24">
            <v>0</v>
          </cell>
          <cell r="K24">
            <v>0</v>
          </cell>
          <cell r="L24">
            <v>0</v>
          </cell>
          <cell r="M24">
            <v>0</v>
          </cell>
          <cell r="N24">
            <v>0</v>
          </cell>
          <cell r="O24">
            <v>0</v>
          </cell>
          <cell r="P24">
            <v>0</v>
          </cell>
        </row>
        <row r="25">
          <cell r="A25" t="str">
            <v>Monmouthshire</v>
          </cell>
          <cell r="B25">
            <v>796</v>
          </cell>
          <cell r="C25">
            <v>83.78947368421052</v>
          </cell>
          <cell r="D25">
            <v>81.310533026827301</v>
          </cell>
          <cell r="E25">
            <v>85.996239921637098</v>
          </cell>
          <cell r="F25" t="str">
            <v>-</v>
          </cell>
          <cell r="G25">
            <v>0</v>
          </cell>
          <cell r="H25">
            <v>0</v>
          </cell>
          <cell r="I25">
            <v>0</v>
          </cell>
          <cell r="J25">
            <v>0</v>
          </cell>
          <cell r="K25">
            <v>0</v>
          </cell>
          <cell r="L25">
            <v>0</v>
          </cell>
          <cell r="M25">
            <v>0</v>
          </cell>
          <cell r="N25">
            <v>0</v>
          </cell>
          <cell r="O25">
            <v>0</v>
          </cell>
          <cell r="P25">
            <v>0</v>
          </cell>
        </row>
        <row r="26">
          <cell r="A26" t="str">
            <v>Newport</v>
          </cell>
          <cell r="B26">
            <v>1592</v>
          </cell>
          <cell r="C26">
            <v>78.077488965179015</v>
          </cell>
          <cell r="D26">
            <v>76.229811359213002</v>
          </cell>
          <cell r="E26">
            <v>79.819566135351437</v>
          </cell>
          <cell r="F26" t="str">
            <v>-</v>
          </cell>
          <cell r="G26">
            <v>0</v>
          </cell>
          <cell r="H26">
            <v>0</v>
          </cell>
          <cell r="I26">
            <v>0</v>
          </cell>
          <cell r="J26">
            <v>0</v>
          </cell>
          <cell r="K26">
            <v>0</v>
          </cell>
          <cell r="L26">
            <v>0</v>
          </cell>
          <cell r="M26">
            <v>0</v>
          </cell>
          <cell r="N26">
            <v>0</v>
          </cell>
          <cell r="O26">
            <v>0</v>
          </cell>
          <cell r="P26">
            <v>0</v>
          </cell>
        </row>
        <row r="27">
          <cell r="A27" t="str">
            <v>Wales</v>
          </cell>
          <cell r="B27">
            <v>29152</v>
          </cell>
          <cell r="C27">
            <v>82.394505525564568</v>
          </cell>
          <cell r="D27">
            <v>81.994128201410177</v>
          </cell>
          <cell r="E27">
            <v>82.787848948941118</v>
          </cell>
          <cell r="F27" t="str">
            <v>-</v>
          </cell>
          <cell r="G27">
            <v>0</v>
          </cell>
          <cell r="H27">
            <v>0</v>
          </cell>
          <cell r="I27">
            <v>0</v>
          </cell>
          <cell r="J27">
            <v>0</v>
          </cell>
          <cell r="K27">
            <v>0</v>
          </cell>
          <cell r="L27">
            <v>0</v>
          </cell>
          <cell r="M27">
            <v>0</v>
          </cell>
          <cell r="N27">
            <v>0</v>
          </cell>
          <cell r="O27">
            <v>0</v>
          </cell>
          <cell r="P27">
            <v>0</v>
          </cell>
        </row>
      </sheetData>
      <sheetData sheetId="3"/>
      <sheetData sheetId="4"/>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 val="Wales trend data"/>
    </sheetNames>
    <sheetDataSet>
      <sheetData sheetId="0"/>
      <sheetData sheetId="1"/>
      <sheetData sheetId="2">
        <row r="5">
          <cell r="A5" t="str">
            <v>Isle of Anglesey</v>
          </cell>
          <cell r="B5">
            <v>3.9</v>
          </cell>
          <cell r="C5">
            <v>5.3227787634775501</v>
          </cell>
          <cell r="D5">
            <v>3.7850416268595608</v>
          </cell>
          <cell r="E5">
            <v>7.2763750511805645</v>
          </cell>
          <cell r="F5" t="str">
            <v>-</v>
          </cell>
          <cell r="G5" t="str">
            <v>-</v>
          </cell>
          <cell r="H5" t="str">
            <v>-</v>
          </cell>
          <cell r="I5" t="str">
            <v>-</v>
          </cell>
          <cell r="J5" t="str">
            <v>-</v>
          </cell>
          <cell r="K5" t="str">
            <v>-</v>
          </cell>
          <cell r="L5" t="str">
            <v>-</v>
          </cell>
          <cell r="M5" t="str">
            <v>-</v>
          </cell>
          <cell r="N5" t="str">
            <v>-</v>
          </cell>
          <cell r="O5" t="str">
            <v>-</v>
          </cell>
          <cell r="P5" t="str">
            <v>-</v>
          </cell>
        </row>
        <row r="6">
          <cell r="A6" t="str">
            <v>Gwynedd</v>
          </cell>
          <cell r="B6">
            <v>5.7</v>
          </cell>
          <cell r="C6">
            <v>4.5461796139735204</v>
          </cell>
          <cell r="D6">
            <v>3.4432126335938746</v>
          </cell>
          <cell r="E6">
            <v>5.8900941138937624</v>
          </cell>
          <cell r="F6" t="str">
            <v>-</v>
          </cell>
          <cell r="G6" t="str">
            <v>-</v>
          </cell>
          <cell r="H6" t="str">
            <v>-</v>
          </cell>
          <cell r="I6" t="str">
            <v>-</v>
          </cell>
          <cell r="J6" t="str">
            <v>-</v>
          </cell>
          <cell r="K6" t="str">
            <v>-</v>
          </cell>
          <cell r="L6" t="str">
            <v>-</v>
          </cell>
          <cell r="M6" t="str">
            <v>-</v>
          </cell>
          <cell r="N6" t="str">
            <v>-</v>
          </cell>
          <cell r="O6" t="str">
            <v>-</v>
          </cell>
          <cell r="P6" t="str">
            <v>-</v>
          </cell>
        </row>
        <row r="7">
          <cell r="A7" t="str">
            <v>Conwy</v>
          </cell>
          <cell r="B7">
            <v>6</v>
          </cell>
          <cell r="C7">
            <v>5.4254453386382098</v>
          </cell>
          <cell r="D7">
            <v>4.1401573379148209</v>
          </cell>
          <cell r="E7">
            <v>6.9836332398951075</v>
          </cell>
          <cell r="F7" t="str">
            <v>-</v>
          </cell>
          <cell r="G7" t="str">
            <v>-</v>
          </cell>
          <cell r="H7" t="str">
            <v>-</v>
          </cell>
          <cell r="I7" t="str">
            <v>-</v>
          </cell>
          <cell r="J7" t="str">
            <v>-</v>
          </cell>
          <cell r="K7" t="str">
            <v>-</v>
          </cell>
          <cell r="L7" t="str">
            <v>-</v>
          </cell>
          <cell r="M7" t="str">
            <v>-</v>
          </cell>
          <cell r="N7" t="str">
            <v>-</v>
          </cell>
          <cell r="O7" t="str">
            <v>-</v>
          </cell>
          <cell r="P7" t="str">
            <v>-</v>
          </cell>
        </row>
        <row r="8">
          <cell r="A8" t="str">
            <v>Denbighshire</v>
          </cell>
          <cell r="B8">
            <v>4.7</v>
          </cell>
          <cell r="C8">
            <v>4.6378527728438899</v>
          </cell>
          <cell r="D8">
            <v>3.4077363331359778</v>
          </cell>
          <cell r="E8">
            <v>6.1673574106966651</v>
          </cell>
          <cell r="F8" t="str">
            <v>-</v>
          </cell>
          <cell r="G8" t="str">
            <v>-</v>
          </cell>
          <cell r="H8" t="str">
            <v>-</v>
          </cell>
          <cell r="I8" t="str">
            <v>-</v>
          </cell>
          <cell r="J8" t="str">
            <v>-</v>
          </cell>
          <cell r="K8" t="str">
            <v>-</v>
          </cell>
          <cell r="L8" t="str">
            <v>-</v>
          </cell>
          <cell r="M8" t="str">
            <v>-</v>
          </cell>
          <cell r="N8" t="str">
            <v>-</v>
          </cell>
          <cell r="O8" t="str">
            <v>-</v>
          </cell>
          <cell r="P8" t="str">
            <v>-</v>
          </cell>
        </row>
        <row r="9">
          <cell r="A9" t="str">
            <v>Flintshire</v>
          </cell>
          <cell r="B9">
            <v>7.7</v>
          </cell>
          <cell r="C9">
            <v>4.51242381622128</v>
          </cell>
          <cell r="D9">
            <v>3.5611228316924524</v>
          </cell>
          <cell r="E9">
            <v>5.6397679324894519</v>
          </cell>
          <cell r="F9" t="str">
            <v>-</v>
          </cell>
          <cell r="G9" t="str">
            <v>-</v>
          </cell>
          <cell r="H9" t="str">
            <v>-</v>
          </cell>
          <cell r="I9" t="str">
            <v>-</v>
          </cell>
          <cell r="J9" t="str">
            <v>-</v>
          </cell>
          <cell r="K9" t="str">
            <v>-</v>
          </cell>
          <cell r="L9" t="str">
            <v>-</v>
          </cell>
          <cell r="M9" t="str">
            <v>-</v>
          </cell>
          <cell r="N9" t="str">
            <v>-</v>
          </cell>
          <cell r="O9" t="str">
            <v>-</v>
          </cell>
          <cell r="P9" t="str">
            <v>-</v>
          </cell>
        </row>
        <row r="10">
          <cell r="A10" t="str">
            <v>Wrexham</v>
          </cell>
          <cell r="B10">
            <v>6.5</v>
          </cell>
          <cell r="C10">
            <v>4.0731921293395201</v>
          </cell>
          <cell r="D10">
            <v>3.1436270209299408</v>
          </cell>
          <cell r="E10">
            <v>5.1916280235618499</v>
          </cell>
          <cell r="F10" t="str">
            <v>-</v>
          </cell>
          <cell r="G10" t="str">
            <v>-</v>
          </cell>
          <cell r="H10" t="str">
            <v>-</v>
          </cell>
          <cell r="I10" t="str">
            <v>-</v>
          </cell>
          <cell r="J10" t="str">
            <v>-</v>
          </cell>
          <cell r="K10" t="str">
            <v>-</v>
          </cell>
          <cell r="L10" t="str">
            <v>-</v>
          </cell>
          <cell r="M10" t="str">
            <v>-</v>
          </cell>
          <cell r="N10" t="str">
            <v>-</v>
          </cell>
          <cell r="O10" t="str">
            <v>-</v>
          </cell>
          <cell r="P10" t="str">
            <v>-</v>
          </cell>
        </row>
        <row r="11">
          <cell r="A11" t="str">
            <v>Powys</v>
          </cell>
          <cell r="B11">
            <v>4.9000000000000004</v>
          </cell>
          <cell r="C11">
            <v>3.9889286877238699</v>
          </cell>
          <cell r="D11">
            <v>2.9509931618365353</v>
          </cell>
          <cell r="E11">
            <v>5.2736079452946925</v>
          </cell>
          <cell r="F11" t="str">
            <v>-</v>
          </cell>
          <cell r="G11" t="str">
            <v>-</v>
          </cell>
          <cell r="H11" t="str">
            <v>-</v>
          </cell>
          <cell r="I11" t="str">
            <v>-</v>
          </cell>
          <cell r="J11" t="str">
            <v>-</v>
          </cell>
          <cell r="K11" t="str">
            <v>-</v>
          </cell>
          <cell r="L11" t="str">
            <v>-</v>
          </cell>
          <cell r="M11" t="str">
            <v>-</v>
          </cell>
          <cell r="N11" t="str">
            <v>-</v>
          </cell>
          <cell r="O11" t="str">
            <v>-</v>
          </cell>
          <cell r="P11" t="str">
            <v>-</v>
          </cell>
        </row>
        <row r="12">
          <cell r="A12" t="str">
            <v>Ceredigion</v>
          </cell>
          <cell r="B12">
            <v>2.4</v>
          </cell>
          <cell r="C12">
            <v>3.8350910834132299</v>
          </cell>
          <cell r="D12">
            <v>2.4571748162352192</v>
          </cell>
          <cell r="E12">
            <v>5.7062959411952701</v>
          </cell>
          <cell r="F12" t="str">
            <v>-</v>
          </cell>
          <cell r="G12" t="str">
            <v>-</v>
          </cell>
          <cell r="H12" t="str">
            <v>-</v>
          </cell>
          <cell r="I12" t="str">
            <v>-</v>
          </cell>
          <cell r="J12" t="str">
            <v>-</v>
          </cell>
          <cell r="K12" t="str">
            <v>-</v>
          </cell>
          <cell r="L12" t="str">
            <v>-</v>
          </cell>
          <cell r="M12" t="str">
            <v>-</v>
          </cell>
          <cell r="N12" t="str">
            <v>-</v>
          </cell>
          <cell r="O12" t="str">
            <v>-</v>
          </cell>
          <cell r="P12" t="str">
            <v>-</v>
          </cell>
        </row>
        <row r="13">
          <cell r="A13" t="str">
            <v>Pembrokeshire</v>
          </cell>
          <cell r="B13">
            <v>5.9</v>
          </cell>
          <cell r="C13">
            <v>4.7983083929733201</v>
          </cell>
          <cell r="D13">
            <v>3.6527325959661678</v>
          </cell>
          <cell r="E13">
            <v>6.1894925178919973</v>
          </cell>
          <cell r="F13" t="str">
            <v>-</v>
          </cell>
          <cell r="G13" t="str">
            <v>-</v>
          </cell>
          <cell r="H13" t="str">
            <v>-</v>
          </cell>
          <cell r="I13" t="str">
            <v>-</v>
          </cell>
          <cell r="J13" t="str">
            <v>-</v>
          </cell>
          <cell r="K13" t="str">
            <v>-</v>
          </cell>
          <cell r="L13" t="str">
            <v>-</v>
          </cell>
          <cell r="M13" t="str">
            <v>-</v>
          </cell>
          <cell r="N13" t="str">
            <v>-</v>
          </cell>
          <cell r="O13" t="str">
            <v>-</v>
          </cell>
          <cell r="P13" t="str">
            <v>-</v>
          </cell>
        </row>
        <row r="14">
          <cell r="A14" t="str">
            <v>Carmarthenshire</v>
          </cell>
          <cell r="B14">
            <v>6.2</v>
          </cell>
          <cell r="C14">
            <v>3.3288590604026802</v>
          </cell>
          <cell r="D14">
            <v>2.552214765100671</v>
          </cell>
          <cell r="E14">
            <v>4.2674362416107376</v>
          </cell>
          <cell r="F14" t="str">
            <v>-</v>
          </cell>
          <cell r="G14" t="str">
            <v>-</v>
          </cell>
          <cell r="H14" t="str">
            <v>-</v>
          </cell>
          <cell r="I14" t="str">
            <v>-</v>
          </cell>
          <cell r="J14" t="str">
            <v>-</v>
          </cell>
          <cell r="K14" t="str">
            <v>-</v>
          </cell>
          <cell r="L14" t="str">
            <v>-</v>
          </cell>
          <cell r="M14" t="str">
            <v>-</v>
          </cell>
          <cell r="N14" t="str">
            <v>-</v>
          </cell>
          <cell r="O14" t="str">
            <v>-</v>
          </cell>
          <cell r="P14" t="str">
            <v>-</v>
          </cell>
        </row>
        <row r="15">
          <cell r="A15" t="str">
            <v>Swansea</v>
          </cell>
          <cell r="B15">
            <v>9.9</v>
          </cell>
          <cell r="C15">
            <v>3.8569424964936898</v>
          </cell>
          <cell r="D15">
            <v>3.1347202742714662</v>
          </cell>
          <cell r="E15">
            <v>4.6956911329281592</v>
          </cell>
          <cell r="F15" t="str">
            <v>-</v>
          </cell>
          <cell r="G15" t="str">
            <v>-</v>
          </cell>
          <cell r="H15" t="str">
            <v>-</v>
          </cell>
          <cell r="I15" t="str">
            <v>-</v>
          </cell>
          <cell r="J15" t="str">
            <v>-</v>
          </cell>
          <cell r="K15" t="str">
            <v>-</v>
          </cell>
          <cell r="L15" t="str">
            <v>-</v>
          </cell>
          <cell r="M15" t="str">
            <v>-</v>
          </cell>
          <cell r="N15" t="str">
            <v>-</v>
          </cell>
          <cell r="O15" t="str">
            <v>-</v>
          </cell>
          <cell r="P15" t="str">
            <v>-</v>
          </cell>
        </row>
        <row r="16">
          <cell r="A16" t="str">
            <v>Neath Port Talbot</v>
          </cell>
          <cell r="B16">
            <v>6.6</v>
          </cell>
          <cell r="C16">
            <v>4.3932636623843404</v>
          </cell>
          <cell r="D16">
            <v>3.3977234906476732</v>
          </cell>
          <cell r="E16">
            <v>5.5892964121680091</v>
          </cell>
          <cell r="F16" t="str">
            <v>-</v>
          </cell>
          <cell r="G16" t="str">
            <v>-</v>
          </cell>
          <cell r="H16" t="str">
            <v>-</v>
          </cell>
          <cell r="I16" t="str">
            <v>-</v>
          </cell>
          <cell r="J16" t="str">
            <v>-</v>
          </cell>
          <cell r="K16" t="str">
            <v>-</v>
          </cell>
          <cell r="L16" t="str">
            <v>-</v>
          </cell>
          <cell r="M16" t="str">
            <v>-</v>
          </cell>
          <cell r="N16" t="str">
            <v>-</v>
          </cell>
          <cell r="O16" t="str">
            <v>-</v>
          </cell>
          <cell r="P16" t="str">
            <v>-</v>
          </cell>
        </row>
        <row r="17">
          <cell r="A17" t="str">
            <v>Bridgend</v>
          </cell>
          <cell r="B17">
            <v>6.8</v>
          </cell>
          <cell r="C17">
            <v>4.3564610160804698</v>
          </cell>
          <cell r="D17">
            <v>3.3829841757960151</v>
          </cell>
          <cell r="E17">
            <v>5.5228393875328337</v>
          </cell>
          <cell r="F17" t="str">
            <v>-</v>
          </cell>
          <cell r="G17" t="str">
            <v>-</v>
          </cell>
          <cell r="H17" t="str">
            <v>-</v>
          </cell>
          <cell r="I17" t="str">
            <v>-</v>
          </cell>
          <cell r="J17" t="str">
            <v>-</v>
          </cell>
          <cell r="K17" t="str">
            <v>-</v>
          </cell>
          <cell r="L17" t="str">
            <v>-</v>
          </cell>
          <cell r="M17" t="str">
            <v>-</v>
          </cell>
          <cell r="N17" t="str">
            <v>-</v>
          </cell>
          <cell r="O17" t="str">
            <v>-</v>
          </cell>
          <cell r="P17" t="str">
            <v>-</v>
          </cell>
        </row>
        <row r="18">
          <cell r="A18" t="str">
            <v>Vale of Glamorgan</v>
          </cell>
          <cell r="B18">
            <v>6.9</v>
          </cell>
          <cell r="C18">
            <v>5.0479186480356999</v>
          </cell>
          <cell r="D18">
            <v>3.9275733411368794</v>
          </cell>
          <cell r="E18">
            <v>6.3884702611749216</v>
          </cell>
          <cell r="F18" t="str">
            <v>-</v>
          </cell>
          <cell r="G18" t="str">
            <v>-</v>
          </cell>
          <cell r="H18" t="str">
            <v>-</v>
          </cell>
          <cell r="I18" t="str">
            <v>-</v>
          </cell>
          <cell r="J18" t="str">
            <v>-</v>
          </cell>
          <cell r="K18" t="str">
            <v>-</v>
          </cell>
          <cell r="L18" t="str">
            <v>-</v>
          </cell>
          <cell r="M18" t="str">
            <v>-</v>
          </cell>
          <cell r="N18" t="str">
            <v>-</v>
          </cell>
          <cell r="O18" t="str">
            <v>-</v>
          </cell>
          <cell r="P18" t="str">
            <v>-</v>
          </cell>
        </row>
        <row r="19">
          <cell r="A19" t="str">
            <v>Cardiff</v>
          </cell>
          <cell r="B19">
            <v>20.399999999999999</v>
          </cell>
          <cell r="C19">
            <v>4.8258894776684302</v>
          </cell>
          <cell r="D19">
            <v>4.1863645098436804</v>
          </cell>
          <cell r="E19">
            <v>5.536130991768113</v>
          </cell>
          <cell r="F19" t="str">
            <v>-</v>
          </cell>
          <cell r="G19" t="str">
            <v>-</v>
          </cell>
          <cell r="H19" t="str">
            <v>-</v>
          </cell>
          <cell r="I19" t="str">
            <v>-</v>
          </cell>
          <cell r="J19" t="str">
            <v>-</v>
          </cell>
          <cell r="K19" t="str">
            <v>-</v>
          </cell>
          <cell r="L19" t="str">
            <v>-</v>
          </cell>
          <cell r="M19" t="str">
            <v>-</v>
          </cell>
          <cell r="N19" t="str">
            <v>-</v>
          </cell>
          <cell r="O19" t="str">
            <v>-</v>
          </cell>
          <cell r="P19" t="str">
            <v>-</v>
          </cell>
        </row>
        <row r="20">
          <cell r="A20" t="str">
            <v>Rhondda Cynon Taf</v>
          </cell>
          <cell r="B20">
            <v>12.7</v>
          </cell>
          <cell r="C20">
            <v>4.4990789287232502</v>
          </cell>
          <cell r="D20">
            <v>3.7506136377927612</v>
          </cell>
          <cell r="E20">
            <v>5.3540905717022156</v>
          </cell>
          <cell r="F20" t="str">
            <v>-</v>
          </cell>
          <cell r="G20" t="str">
            <v>-</v>
          </cell>
          <cell r="H20" t="str">
            <v>-</v>
          </cell>
          <cell r="I20" t="str">
            <v>-</v>
          </cell>
          <cell r="J20" t="str">
            <v>-</v>
          </cell>
          <cell r="K20" t="str">
            <v>-</v>
          </cell>
          <cell r="L20" t="str">
            <v>-</v>
          </cell>
          <cell r="M20" t="str">
            <v>-</v>
          </cell>
          <cell r="N20" t="str">
            <v>-</v>
          </cell>
          <cell r="O20" t="str">
            <v>-</v>
          </cell>
          <cell r="P20" t="str">
            <v>-</v>
          </cell>
        </row>
        <row r="21">
          <cell r="A21" t="str">
            <v>Merthyr Tydfil</v>
          </cell>
          <cell r="B21">
            <v>3.1</v>
          </cell>
          <cell r="C21">
            <v>4.4940562481878796</v>
          </cell>
          <cell r="D21">
            <v>3.0534937663090749</v>
          </cell>
          <cell r="E21">
            <v>6.378950420411714</v>
          </cell>
          <cell r="F21" t="str">
            <v>-</v>
          </cell>
          <cell r="G21" t="str">
            <v>-</v>
          </cell>
          <cell r="H21" t="str">
            <v>-</v>
          </cell>
          <cell r="I21" t="str">
            <v>-</v>
          </cell>
          <cell r="J21" t="str">
            <v>-</v>
          </cell>
          <cell r="K21" t="str">
            <v>-</v>
          </cell>
          <cell r="L21" t="str">
            <v>-</v>
          </cell>
          <cell r="M21" t="str">
            <v>-</v>
          </cell>
          <cell r="N21" t="str">
            <v>-</v>
          </cell>
          <cell r="O21" t="str">
            <v>-</v>
          </cell>
          <cell r="P21" t="str">
            <v>-</v>
          </cell>
        </row>
        <row r="22">
          <cell r="A22" t="str">
            <v>Caerphilly</v>
          </cell>
          <cell r="B22">
            <v>8.8000000000000007</v>
          </cell>
          <cell r="C22">
            <v>4.1646947468054902</v>
          </cell>
          <cell r="D22">
            <v>3.3402271651680073</v>
          </cell>
          <cell r="E22">
            <v>5.1309985802177005</v>
          </cell>
          <cell r="F22" t="str">
            <v>-</v>
          </cell>
          <cell r="G22" t="str">
            <v>-</v>
          </cell>
          <cell r="H22" t="str">
            <v>-</v>
          </cell>
          <cell r="I22" t="str">
            <v>-</v>
          </cell>
          <cell r="J22" t="str">
            <v>-</v>
          </cell>
          <cell r="K22" t="str">
            <v>-</v>
          </cell>
          <cell r="L22" t="str">
            <v>-</v>
          </cell>
          <cell r="M22" t="str">
            <v>-</v>
          </cell>
          <cell r="N22" t="str">
            <v>-</v>
          </cell>
          <cell r="O22" t="str">
            <v>-</v>
          </cell>
          <cell r="P22" t="str">
            <v>-</v>
          </cell>
        </row>
        <row r="23">
          <cell r="A23" t="str">
            <v>Blaenau Gwent</v>
          </cell>
          <cell r="B23">
            <v>3.7</v>
          </cell>
          <cell r="C23">
            <v>4.85245901639344</v>
          </cell>
          <cell r="D23">
            <v>3.4165245901639345</v>
          </cell>
          <cell r="E23">
            <v>6.6885245901639347</v>
          </cell>
          <cell r="F23" t="str">
            <v>-</v>
          </cell>
          <cell r="G23" t="str">
            <v>-</v>
          </cell>
          <cell r="H23" t="str">
            <v>-</v>
          </cell>
          <cell r="I23" t="str">
            <v>-</v>
          </cell>
          <cell r="J23" t="str">
            <v>-</v>
          </cell>
          <cell r="K23" t="str">
            <v>-</v>
          </cell>
          <cell r="L23" t="str">
            <v>-</v>
          </cell>
          <cell r="M23" t="str">
            <v>-</v>
          </cell>
          <cell r="N23" t="str">
            <v>-</v>
          </cell>
          <cell r="O23" t="str">
            <v>-</v>
          </cell>
          <cell r="P23" t="str">
            <v>-</v>
          </cell>
        </row>
        <row r="24">
          <cell r="A24" t="str">
            <v>Torfaen</v>
          </cell>
          <cell r="B24">
            <v>5</v>
          </cell>
          <cell r="C24">
            <v>4.79156684235745</v>
          </cell>
          <cell r="D24">
            <v>3.556396741734547</v>
          </cell>
          <cell r="E24">
            <v>6.3171058936272155</v>
          </cell>
          <cell r="F24" t="str">
            <v>-</v>
          </cell>
          <cell r="G24" t="str">
            <v>-</v>
          </cell>
          <cell r="H24" t="str">
            <v>-</v>
          </cell>
          <cell r="I24" t="str">
            <v>-</v>
          </cell>
          <cell r="J24" t="str">
            <v>-</v>
          </cell>
          <cell r="K24" t="str">
            <v>-</v>
          </cell>
          <cell r="L24" t="str">
            <v>-</v>
          </cell>
          <cell r="M24" t="str">
            <v>-</v>
          </cell>
          <cell r="N24" t="str">
            <v>-</v>
          </cell>
          <cell r="O24" t="str">
            <v>-</v>
          </cell>
          <cell r="P24" t="str">
            <v>-</v>
          </cell>
        </row>
        <row r="25">
          <cell r="A25" t="str">
            <v>Monmouthshire</v>
          </cell>
          <cell r="B25">
            <v>2.8</v>
          </cell>
          <cell r="C25">
            <v>3.3187151831219599</v>
          </cell>
          <cell r="D25">
            <v>2.2052862391845443</v>
          </cell>
          <cell r="E25">
            <v>4.7964916439492713</v>
          </cell>
          <cell r="F25" t="str">
            <v>-</v>
          </cell>
          <cell r="G25" t="str">
            <v>-</v>
          </cell>
          <cell r="H25" t="str">
            <v>-</v>
          </cell>
          <cell r="I25" t="str">
            <v>-</v>
          </cell>
          <cell r="J25" t="str">
            <v>-</v>
          </cell>
          <cell r="K25" t="str">
            <v>-</v>
          </cell>
          <cell r="L25" t="str">
            <v>-</v>
          </cell>
          <cell r="M25" t="str">
            <v>-</v>
          </cell>
          <cell r="N25" t="str">
            <v>-</v>
          </cell>
          <cell r="O25" t="str">
            <v>-</v>
          </cell>
          <cell r="P25" t="str">
            <v>-</v>
          </cell>
        </row>
        <row r="26">
          <cell r="A26" t="str">
            <v>Newport</v>
          </cell>
          <cell r="B26">
            <v>8.8000000000000007</v>
          </cell>
          <cell r="C26">
            <v>4.8508902486081302</v>
          </cell>
          <cell r="D26">
            <v>3.8905793506421915</v>
          </cell>
          <cell r="E26">
            <v>5.9764070337908608</v>
          </cell>
          <cell r="F26" t="str">
            <v>-</v>
          </cell>
          <cell r="G26" t="str">
            <v>-</v>
          </cell>
          <cell r="H26" t="str">
            <v>-</v>
          </cell>
          <cell r="I26" t="str">
            <v>-</v>
          </cell>
          <cell r="J26" t="str">
            <v>-</v>
          </cell>
          <cell r="K26" t="str">
            <v>-</v>
          </cell>
          <cell r="L26" t="str">
            <v>-</v>
          </cell>
          <cell r="M26" t="str">
            <v>-</v>
          </cell>
          <cell r="N26" t="str">
            <v>-</v>
          </cell>
          <cell r="O26" t="str">
            <v>-</v>
          </cell>
          <cell r="P26" t="str">
            <v>-</v>
          </cell>
        </row>
        <row r="27">
          <cell r="A27" t="str">
            <v>Wales</v>
          </cell>
          <cell r="B27">
            <v>298.8</v>
          </cell>
          <cell r="C27">
            <v>4.4374743820505049</v>
          </cell>
          <cell r="D27">
            <v>4.2153092850939364</v>
          </cell>
          <cell r="E27">
            <v>4.6683901250523947</v>
          </cell>
          <cell r="F27">
            <v>4.7667913535701301</v>
          </cell>
          <cell r="G27">
            <v>4.4277386678558903</v>
          </cell>
          <cell r="H27">
            <v>5.0102059751345296</v>
          </cell>
          <cell r="I27">
            <v>4.2358574541882801</v>
          </cell>
          <cell r="J27">
            <v>4.2525351651946304</v>
          </cell>
          <cell r="K27">
            <v>5.0568165305588701</v>
          </cell>
          <cell r="L27">
            <v>4.1802266861182797</v>
          </cell>
          <cell r="M27">
            <v>4.7794854182765203</v>
          </cell>
          <cell r="N27">
            <v>4.0616480275969504</v>
          </cell>
          <cell r="O27">
            <v>3.7082818294190401</v>
          </cell>
          <cell r="P27" t="str">
            <v>-</v>
          </cell>
        </row>
      </sheetData>
      <sheetData sheetId="3">
        <row r="13">
          <cell r="B13">
            <v>3.9</v>
          </cell>
        </row>
      </sheetData>
      <sheetData sheetId="4">
        <row r="25">
          <cell r="B25">
            <v>4.7667913535701301</v>
          </cell>
        </row>
      </sheetData>
      <sheetData sheetId="5"/>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s>
    <sheetDataSet>
      <sheetData sheetId="0"/>
      <sheetData sheetId="1"/>
      <sheetData sheetId="2">
        <row r="5">
          <cell r="A5" t="str">
            <v>Isle of Anglesey</v>
          </cell>
          <cell r="B5" t="str">
            <v>n/a</v>
          </cell>
          <cell r="C5">
            <v>394</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row>
        <row r="6">
          <cell r="A6" t="str">
            <v>Gwynedd</v>
          </cell>
          <cell r="B6" t="str">
            <v>n/a</v>
          </cell>
          <cell r="C6">
            <v>441</v>
          </cell>
          <cell r="D6" t="str">
            <v>-</v>
          </cell>
          <cell r="E6" t="str">
            <v>-</v>
          </cell>
          <cell r="F6" t="str">
            <v>-</v>
          </cell>
          <cell r="G6" t="str">
            <v>-</v>
          </cell>
          <cell r="H6" t="str">
            <v>-</v>
          </cell>
          <cell r="I6" t="str">
            <v>-</v>
          </cell>
          <cell r="J6" t="str">
            <v>-</v>
          </cell>
          <cell r="K6" t="str">
            <v>-</v>
          </cell>
          <cell r="L6" t="str">
            <v>-</v>
          </cell>
          <cell r="M6" t="str">
            <v>-</v>
          </cell>
          <cell r="N6" t="str">
            <v>-</v>
          </cell>
          <cell r="O6" t="str">
            <v>-</v>
          </cell>
          <cell r="P6" t="str">
            <v>-</v>
          </cell>
        </row>
        <row r="7">
          <cell r="A7" t="str">
            <v>Conwy</v>
          </cell>
          <cell r="B7" t="str">
            <v>n/a</v>
          </cell>
          <cell r="C7">
            <v>429</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row>
        <row r="8">
          <cell r="A8" t="str">
            <v>Denbighshire</v>
          </cell>
          <cell r="B8" t="str">
            <v>n/a</v>
          </cell>
          <cell r="C8">
            <v>412</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row>
        <row r="9">
          <cell r="A9" t="str">
            <v>Flintshire</v>
          </cell>
          <cell r="B9" t="str">
            <v>n/a</v>
          </cell>
          <cell r="C9">
            <v>397</v>
          </cell>
          <cell r="D9" t="str">
            <v>-</v>
          </cell>
          <cell r="E9" t="str">
            <v>-</v>
          </cell>
          <cell r="F9" t="str">
            <v>-</v>
          </cell>
          <cell r="G9" t="str">
            <v>-</v>
          </cell>
          <cell r="H9" t="str">
            <v>-</v>
          </cell>
          <cell r="I9" t="str">
            <v>-</v>
          </cell>
          <cell r="J9" t="str">
            <v>-</v>
          </cell>
          <cell r="K9" t="str">
            <v>-</v>
          </cell>
          <cell r="L9" t="str">
            <v>-</v>
          </cell>
          <cell r="M9" t="str">
            <v>-</v>
          </cell>
          <cell r="N9" t="str">
            <v>-</v>
          </cell>
          <cell r="O9" t="str">
            <v>-</v>
          </cell>
          <cell r="P9" t="str">
            <v>-</v>
          </cell>
        </row>
        <row r="10">
          <cell r="A10" t="str">
            <v>Wrexham</v>
          </cell>
          <cell r="B10" t="str">
            <v>n/a</v>
          </cell>
          <cell r="C10">
            <v>427</v>
          </cell>
          <cell r="D10" t="str">
            <v>-</v>
          </cell>
          <cell r="E10" t="str">
            <v>-</v>
          </cell>
          <cell r="F10" t="str">
            <v>-</v>
          </cell>
          <cell r="G10" t="str">
            <v>-</v>
          </cell>
          <cell r="H10" t="str">
            <v>-</v>
          </cell>
          <cell r="I10" t="str">
            <v>-</v>
          </cell>
          <cell r="J10" t="str">
            <v>-</v>
          </cell>
          <cell r="K10" t="str">
            <v>-</v>
          </cell>
          <cell r="L10" t="str">
            <v>-</v>
          </cell>
          <cell r="M10" t="str">
            <v>-</v>
          </cell>
          <cell r="N10" t="str">
            <v>-</v>
          </cell>
          <cell r="O10" t="str">
            <v>-</v>
          </cell>
          <cell r="P10" t="str">
            <v>-</v>
          </cell>
        </row>
        <row r="11">
          <cell r="A11" t="str">
            <v>Powys</v>
          </cell>
          <cell r="B11" t="str">
            <v>n/a</v>
          </cell>
          <cell r="C11">
            <v>436</v>
          </cell>
          <cell r="D11" t="str">
            <v>-</v>
          </cell>
          <cell r="E11" t="str">
            <v>-</v>
          </cell>
          <cell r="F11" t="str">
            <v>-</v>
          </cell>
          <cell r="G11" t="str">
            <v>-</v>
          </cell>
          <cell r="H11" t="str">
            <v>-</v>
          </cell>
          <cell r="I11" t="str">
            <v>-</v>
          </cell>
          <cell r="J11" t="str">
            <v>-</v>
          </cell>
          <cell r="K11" t="str">
            <v>-</v>
          </cell>
          <cell r="L11" t="str">
            <v>-</v>
          </cell>
          <cell r="M11" t="str">
            <v>-</v>
          </cell>
          <cell r="N11" t="str">
            <v>-</v>
          </cell>
          <cell r="O11" t="str">
            <v>-</v>
          </cell>
          <cell r="P11" t="str">
            <v>-</v>
          </cell>
        </row>
        <row r="12">
          <cell r="A12" t="str">
            <v>Ceredigion</v>
          </cell>
          <cell r="B12" t="str">
            <v>n/a</v>
          </cell>
          <cell r="C12">
            <v>459</v>
          </cell>
          <cell r="D12" t="str">
            <v>-</v>
          </cell>
          <cell r="E12" t="str">
            <v>-</v>
          </cell>
          <cell r="F12" t="str">
            <v>-</v>
          </cell>
          <cell r="G12" t="str">
            <v>-</v>
          </cell>
          <cell r="H12" t="str">
            <v>-</v>
          </cell>
          <cell r="I12" t="str">
            <v>-</v>
          </cell>
          <cell r="J12" t="str">
            <v>-</v>
          </cell>
          <cell r="K12" t="str">
            <v>-</v>
          </cell>
          <cell r="L12" t="str">
            <v>-</v>
          </cell>
          <cell r="M12" t="str">
            <v>-</v>
          </cell>
          <cell r="N12" t="str">
            <v>-</v>
          </cell>
          <cell r="O12" t="str">
            <v>-</v>
          </cell>
          <cell r="P12" t="str">
            <v>-</v>
          </cell>
        </row>
        <row r="13">
          <cell r="A13" t="str">
            <v>Pembrokeshire</v>
          </cell>
          <cell r="B13" t="str">
            <v>n/a</v>
          </cell>
          <cell r="C13">
            <v>419</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row>
        <row r="14">
          <cell r="A14" t="str">
            <v>Carmarthenshire</v>
          </cell>
          <cell r="B14" t="str">
            <v>n/a</v>
          </cell>
          <cell r="C14">
            <v>440</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row>
        <row r="15">
          <cell r="A15" t="str">
            <v>Swansea</v>
          </cell>
          <cell r="B15" t="str">
            <v>n/a</v>
          </cell>
          <cell r="C15">
            <v>392</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row>
        <row r="16">
          <cell r="A16" t="str">
            <v>Neath Port Talbot</v>
          </cell>
          <cell r="B16" t="str">
            <v>n/a</v>
          </cell>
          <cell r="C16">
            <v>402</v>
          </cell>
          <cell r="D16" t="str">
            <v>-</v>
          </cell>
          <cell r="E16" t="str">
            <v>-</v>
          </cell>
          <cell r="F16" t="str">
            <v>-</v>
          </cell>
          <cell r="G16" t="str">
            <v>-</v>
          </cell>
          <cell r="H16" t="str">
            <v>-</v>
          </cell>
          <cell r="I16" t="str">
            <v>-</v>
          </cell>
          <cell r="J16" t="str">
            <v>-</v>
          </cell>
          <cell r="K16" t="str">
            <v>-</v>
          </cell>
          <cell r="L16" t="str">
            <v>-</v>
          </cell>
          <cell r="M16" t="str">
            <v>-</v>
          </cell>
          <cell r="N16" t="str">
            <v>-</v>
          </cell>
          <cell r="O16" t="str">
            <v>-</v>
          </cell>
          <cell r="P16" t="str">
            <v>-</v>
          </cell>
        </row>
        <row r="17">
          <cell r="A17" t="str">
            <v>Bridgend</v>
          </cell>
          <cell r="B17" t="str">
            <v>n/a</v>
          </cell>
          <cell r="C17">
            <v>386</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row>
        <row r="18">
          <cell r="A18" t="str">
            <v>Vale of Glamorgan</v>
          </cell>
          <cell r="B18" t="str">
            <v>n/a</v>
          </cell>
          <cell r="C18">
            <v>470</v>
          </cell>
          <cell r="D18" t="str">
            <v>-</v>
          </cell>
          <cell r="E18" t="str">
            <v>-</v>
          </cell>
          <cell r="F18" t="str">
            <v>-</v>
          </cell>
          <cell r="G18" t="str">
            <v>-</v>
          </cell>
          <cell r="H18" t="str">
            <v>-</v>
          </cell>
          <cell r="I18" t="str">
            <v>-</v>
          </cell>
          <cell r="J18" t="str">
            <v>-</v>
          </cell>
          <cell r="K18" t="str">
            <v>-</v>
          </cell>
          <cell r="L18" t="str">
            <v>-</v>
          </cell>
          <cell r="M18" t="str">
            <v>-</v>
          </cell>
          <cell r="N18" t="str">
            <v>-</v>
          </cell>
          <cell r="O18" t="str">
            <v>-</v>
          </cell>
          <cell r="P18" t="str">
            <v>-</v>
          </cell>
        </row>
        <row r="19">
          <cell r="A19" t="str">
            <v>Cardiff</v>
          </cell>
          <cell r="B19" t="str">
            <v>n/a</v>
          </cell>
          <cell r="C19">
            <v>385</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row>
        <row r="20">
          <cell r="A20" t="str">
            <v>Rhondda Cynon Taf</v>
          </cell>
          <cell r="B20" t="str">
            <v>n/a</v>
          </cell>
          <cell r="C20">
            <v>391</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row>
        <row r="21">
          <cell r="A21" t="str">
            <v>Merthyr Tydfil</v>
          </cell>
          <cell r="B21" t="str">
            <v>n/a</v>
          </cell>
          <cell r="C21">
            <v>363</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row>
        <row r="22">
          <cell r="A22" t="str">
            <v>Caerphilly</v>
          </cell>
          <cell r="B22" t="str">
            <v>n/a</v>
          </cell>
          <cell r="C22">
            <v>385</v>
          </cell>
          <cell r="D22" t="str">
            <v>-</v>
          </cell>
          <cell r="E22" t="str">
            <v>-</v>
          </cell>
          <cell r="F22" t="str">
            <v>-</v>
          </cell>
          <cell r="G22" t="str">
            <v>-</v>
          </cell>
          <cell r="H22" t="str">
            <v>-</v>
          </cell>
          <cell r="I22" t="str">
            <v>-</v>
          </cell>
          <cell r="J22" t="str">
            <v>-</v>
          </cell>
          <cell r="K22" t="str">
            <v>-</v>
          </cell>
          <cell r="L22" t="str">
            <v>-</v>
          </cell>
          <cell r="M22" t="str">
            <v>-</v>
          </cell>
          <cell r="N22" t="str">
            <v>-</v>
          </cell>
          <cell r="O22" t="str">
            <v>-</v>
          </cell>
          <cell r="P22" t="str">
            <v>-</v>
          </cell>
        </row>
        <row r="23">
          <cell r="A23" t="str">
            <v>Blaenau Gwent</v>
          </cell>
          <cell r="B23" t="str">
            <v>n/a</v>
          </cell>
          <cell r="C23">
            <v>343</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row>
        <row r="24">
          <cell r="A24" t="str">
            <v>Torfaen</v>
          </cell>
          <cell r="B24" t="str">
            <v>n/a</v>
          </cell>
          <cell r="C24">
            <v>375</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row>
        <row r="25">
          <cell r="A25" t="str">
            <v>Monmouthshire</v>
          </cell>
          <cell r="B25" t="str">
            <v>n/a</v>
          </cell>
          <cell r="C25">
            <v>424</v>
          </cell>
          <cell r="D25" t="str">
            <v>-</v>
          </cell>
          <cell r="E25" t="str">
            <v>-</v>
          </cell>
          <cell r="F25" t="str">
            <v>-</v>
          </cell>
          <cell r="G25" t="str">
            <v>-</v>
          </cell>
          <cell r="H25" t="str">
            <v>-</v>
          </cell>
          <cell r="I25" t="str">
            <v>-</v>
          </cell>
          <cell r="J25" t="str">
            <v>-</v>
          </cell>
          <cell r="K25" t="str">
            <v>-</v>
          </cell>
          <cell r="L25" t="str">
            <v>-</v>
          </cell>
          <cell r="M25" t="str">
            <v>-</v>
          </cell>
          <cell r="N25" t="str">
            <v>-</v>
          </cell>
          <cell r="O25" t="str">
            <v>-</v>
          </cell>
          <cell r="P25" t="str">
            <v>-</v>
          </cell>
        </row>
        <row r="26">
          <cell r="A26" t="str">
            <v>Newport</v>
          </cell>
          <cell r="B26" t="str">
            <v>n/a</v>
          </cell>
          <cell r="C26">
            <v>391</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row>
        <row r="27">
          <cell r="A27" t="str">
            <v>Wales</v>
          </cell>
          <cell r="B27" t="str">
            <v>n/a</v>
          </cell>
          <cell r="C27">
            <v>406</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row>
      </sheetData>
      <sheetData sheetId="3"/>
      <sheetData sheetId="4"/>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 val="LBW data"/>
      <sheetName val="Trend QC"/>
    </sheetNames>
    <sheetDataSet>
      <sheetData sheetId="0"/>
      <sheetData sheetId="1"/>
      <sheetData sheetId="2">
        <row r="5">
          <cell r="A5" t="str">
            <v>Isle of Anglesey</v>
          </cell>
          <cell r="B5">
            <v>42</v>
          </cell>
          <cell r="C5">
            <v>5.6756756756756763</v>
          </cell>
          <cell r="D5">
            <v>4.2261206766494368</v>
          </cell>
          <cell r="E5">
            <v>7.5830602027205805</v>
          </cell>
          <cell r="F5" t="str">
            <v>-</v>
          </cell>
          <cell r="G5">
            <v>5.8295964125560538</v>
          </cell>
          <cell r="H5">
            <v>6.3291139240506329</v>
          </cell>
          <cell r="I5">
            <v>4.1284403669724776</v>
          </cell>
          <cell r="J5">
            <v>5.2950075642965198</v>
          </cell>
          <cell r="K5">
            <v>4.6195652173913038</v>
          </cell>
          <cell r="L5">
            <v>5.7065217391304346</v>
          </cell>
          <cell r="M5">
            <v>6.1391541609822644</v>
          </cell>
          <cell r="N5">
            <v>4.7803617571059425</v>
          </cell>
          <cell r="O5">
            <v>5.6756756756756763</v>
          </cell>
          <cell r="P5" t="str">
            <v>-</v>
          </cell>
        </row>
        <row r="6">
          <cell r="A6" t="str">
            <v>Gwynedd</v>
          </cell>
          <cell r="B6">
            <v>60</v>
          </cell>
          <cell r="C6">
            <v>4.6765393608729537</v>
          </cell>
          <cell r="D6">
            <v>3.6503342651211996</v>
          </cell>
          <cell r="E6">
            <v>5.9733521310910458</v>
          </cell>
          <cell r="F6" t="str">
            <v>-</v>
          </cell>
          <cell r="G6">
            <v>5.1647373107747105</v>
          </cell>
          <cell r="H6">
            <v>5.1618547681539804</v>
          </cell>
          <cell r="I6">
            <v>4.5226130653266337</v>
          </cell>
          <cell r="J6">
            <v>4.4881889763779528</v>
          </cell>
          <cell r="K6">
            <v>4.5155993431855501</v>
          </cell>
          <cell r="L6">
            <v>3.7037037037037033</v>
          </cell>
          <cell r="M6">
            <v>3.3255993812838365</v>
          </cell>
          <cell r="N6">
            <v>4.3585526315789469</v>
          </cell>
          <cell r="O6">
            <v>4.6765393608729537</v>
          </cell>
          <cell r="P6" t="str">
            <v>-</v>
          </cell>
        </row>
        <row r="7">
          <cell r="A7" t="str">
            <v>Conwy</v>
          </cell>
          <cell r="B7">
            <v>53</v>
          </cell>
          <cell r="C7">
            <v>4.7491039426523294</v>
          </cell>
          <cell r="D7">
            <v>3.6489882799321109</v>
          </cell>
          <cell r="E7">
            <v>6.1596846609552429</v>
          </cell>
          <cell r="F7" t="str">
            <v>-</v>
          </cell>
          <cell r="G7">
            <v>5.668016194331984</v>
          </cell>
          <cell r="H7">
            <v>5.2011776251226696</v>
          </cell>
          <cell r="I7">
            <v>5.9296482412060296</v>
          </cell>
          <cell r="J7">
            <v>5.8823529411764701</v>
          </cell>
          <cell r="K7">
            <v>6.4796905222437138</v>
          </cell>
          <cell r="L7">
            <v>5.5197792088316469</v>
          </cell>
          <cell r="M7">
            <v>6.2788550323176358</v>
          </cell>
          <cell r="N7">
            <v>4.5289855072463769</v>
          </cell>
          <cell r="O7">
            <v>4.7491039426523294</v>
          </cell>
          <cell r="P7" t="str">
            <v>-</v>
          </cell>
        </row>
        <row r="8">
          <cell r="A8" t="str">
            <v>Denbighshire</v>
          </cell>
          <cell r="B8">
            <v>59</v>
          </cell>
          <cell r="C8">
            <v>5.5451127819548871</v>
          </cell>
          <cell r="D8">
            <v>4.3230734787483014</v>
          </cell>
          <cell r="E8">
            <v>7.0870083161546127</v>
          </cell>
          <cell r="F8" t="str">
            <v>-</v>
          </cell>
          <cell r="G8">
            <v>7.056229327453142</v>
          </cell>
          <cell r="H8">
            <v>6.6882416396979503</v>
          </cell>
          <cell r="I8">
            <v>6.6595059076262082</v>
          </cell>
          <cell r="J8">
            <v>5.6016597510373449</v>
          </cell>
          <cell r="K8">
            <v>5.110220440881764</v>
          </cell>
          <cell r="L8">
            <v>5.9330143540669855</v>
          </cell>
          <cell r="M8">
            <v>5.0847457627118651</v>
          </cell>
          <cell r="N8">
            <v>7.5150300601202407</v>
          </cell>
          <cell r="O8">
            <v>5.5451127819548871</v>
          </cell>
          <cell r="P8" t="str">
            <v>-</v>
          </cell>
        </row>
        <row r="9">
          <cell r="A9" t="str">
            <v>Flintshire</v>
          </cell>
          <cell r="B9">
            <v>91</v>
          </cell>
          <cell r="C9">
            <v>5.5965559655596557</v>
          </cell>
          <cell r="D9">
            <v>4.5803874535582842</v>
          </cell>
          <cell r="E9">
            <v>6.8220457644918628</v>
          </cell>
          <cell r="F9" t="str">
            <v>-</v>
          </cell>
          <cell r="G9">
            <v>4.9382716049382713</v>
          </cell>
          <cell r="H9">
            <v>5.4951690821256038</v>
          </cell>
          <cell r="I9">
            <v>4.4486215538847116</v>
          </cell>
          <cell r="J9">
            <v>5.6303549571603426</v>
          </cell>
          <cell r="K9">
            <v>5.4534676941315947</v>
          </cell>
          <cell r="L9">
            <v>5.0989802039592078</v>
          </cell>
          <cell r="M9">
            <v>6.5554231227651973</v>
          </cell>
          <cell r="N9">
            <v>5.1146384479717808</v>
          </cell>
          <cell r="O9">
            <v>5.5965559655596557</v>
          </cell>
          <cell r="P9" t="str">
            <v>-</v>
          </cell>
        </row>
        <row r="10">
          <cell r="A10" t="str">
            <v>Wrexham</v>
          </cell>
          <cell r="B10">
            <v>92</v>
          </cell>
          <cell r="C10">
            <v>5.5155875299760186</v>
          </cell>
          <cell r="D10">
            <v>4.5187461094408743</v>
          </cell>
          <cell r="E10">
            <v>6.7168637713038093</v>
          </cell>
          <cell r="F10" t="str">
            <v>-</v>
          </cell>
          <cell r="G10">
            <v>5.7833089311859442</v>
          </cell>
          <cell r="H10">
            <v>5.8618283321702718</v>
          </cell>
          <cell r="I10">
            <v>4.739652870493992</v>
          </cell>
          <cell r="J10">
            <v>6.1007957559681696</v>
          </cell>
          <cell r="K10">
            <v>5.0097592713077423</v>
          </cell>
          <cell r="L10">
            <v>6.0304449648711937</v>
          </cell>
          <cell r="M10">
            <v>5.4567749846719806</v>
          </cell>
          <cell r="N10">
            <v>6.5070595457335791</v>
          </cell>
          <cell r="O10">
            <v>5.5155875299760186</v>
          </cell>
          <cell r="P10" t="str">
            <v>-</v>
          </cell>
        </row>
        <row r="11">
          <cell r="A11" t="str">
            <v>Powys</v>
          </cell>
          <cell r="B11">
            <v>62</v>
          </cell>
          <cell r="C11">
            <v>5.2364864864864868</v>
          </cell>
          <cell r="D11">
            <v>4.1061839056406555</v>
          </cell>
          <cell r="E11">
            <v>6.6563285370958178</v>
          </cell>
          <cell r="F11" t="str">
            <v>-</v>
          </cell>
          <cell r="G11">
            <v>4.8713235294117645</v>
          </cell>
          <cell r="H11">
            <v>4.5178105994787146</v>
          </cell>
          <cell r="I11">
            <v>5.254378648874062</v>
          </cell>
          <cell r="J11">
            <v>5.2810902896081773</v>
          </cell>
          <cell r="K11">
            <v>4.513064133016627</v>
          </cell>
          <cell r="L11">
            <v>5.5144032921810702</v>
          </cell>
          <cell r="M11">
            <v>5</v>
          </cell>
          <cell r="N11">
            <v>4.840103716508211</v>
          </cell>
          <cell r="O11">
            <v>5.2364864864864868</v>
          </cell>
          <cell r="P11" t="str">
            <v>-</v>
          </cell>
        </row>
        <row r="12">
          <cell r="A12" t="str">
            <v>Ceredigion</v>
          </cell>
          <cell r="B12">
            <v>29</v>
          </cell>
          <cell r="C12">
            <v>4.8013245033112586</v>
          </cell>
          <cell r="D12">
            <v>3.3635053968214854</v>
          </cell>
          <cell r="E12">
            <v>6.8104609786289609</v>
          </cell>
          <cell r="F12" t="str">
            <v>-</v>
          </cell>
          <cell r="G12">
            <v>5.1457975986277873</v>
          </cell>
          <cell r="H12">
            <v>4.7854785478547859</v>
          </cell>
          <cell r="I12">
            <v>5.2453468697123524</v>
          </cell>
          <cell r="J12">
            <v>4.1666666666666661</v>
          </cell>
          <cell r="K12">
            <v>3.8980509745127434</v>
          </cell>
          <cell r="L12">
            <v>3.5472972972972974</v>
          </cell>
          <cell r="M12">
            <v>5.6962025316455698</v>
          </cell>
          <cell r="N12">
            <v>4.4285714285714279</v>
          </cell>
          <cell r="O12">
            <v>4.8013245033112586</v>
          </cell>
          <cell r="P12" t="str">
            <v>-</v>
          </cell>
        </row>
        <row r="13">
          <cell r="A13" t="str">
            <v>Pembrokeshire</v>
          </cell>
          <cell r="B13">
            <v>66</v>
          </cell>
          <cell r="C13">
            <v>5.275779376498801</v>
          </cell>
          <cell r="D13">
            <v>4.1682415128053716</v>
          </cell>
          <cell r="E13">
            <v>6.6571566888481284</v>
          </cell>
          <cell r="F13" t="str">
            <v>-</v>
          </cell>
          <cell r="G13">
            <v>4.8085485307212821</v>
          </cell>
          <cell r="H13">
            <v>5.6537102473498235</v>
          </cell>
          <cell r="I13">
            <v>4.9657534246575343</v>
          </cell>
          <cell r="J13">
            <v>5.5194805194805197</v>
          </cell>
          <cell r="K13">
            <v>5.6977704376548308</v>
          </cell>
          <cell r="L13">
            <v>5.7236304170073593</v>
          </cell>
          <cell r="M13">
            <v>4.6698872785829311</v>
          </cell>
          <cell r="N13">
            <v>5.0440352281825458</v>
          </cell>
          <cell r="O13">
            <v>5.275779376498801</v>
          </cell>
          <cell r="P13" t="str">
            <v>-</v>
          </cell>
        </row>
        <row r="14">
          <cell r="A14" t="str">
            <v>Carmarthenshire</v>
          </cell>
          <cell r="B14">
            <v>102</v>
          </cell>
          <cell r="C14">
            <v>5.4662379421221869</v>
          </cell>
          <cell r="D14">
            <v>4.5233127657756249</v>
          </cell>
          <cell r="E14">
            <v>6.5921528437177148</v>
          </cell>
          <cell r="F14" t="str">
            <v>-</v>
          </cell>
          <cell r="G14">
            <v>5.548996458087367</v>
          </cell>
          <cell r="H14">
            <v>5.6000000000000005</v>
          </cell>
          <cell r="I14">
            <v>5.8614564831261102</v>
          </cell>
          <cell r="J14">
            <v>5.4674685620557684</v>
          </cell>
          <cell r="K14">
            <v>5.3134962805526031</v>
          </cell>
          <cell r="L14">
            <v>4.8243314105925537</v>
          </cell>
          <cell r="M14">
            <v>6.3291139240506329</v>
          </cell>
          <cell r="N14">
            <v>4.625779625779626</v>
          </cell>
          <cell r="O14">
            <v>5.4662379421221869</v>
          </cell>
          <cell r="P14" t="str">
            <v>-</v>
          </cell>
        </row>
        <row r="15">
          <cell r="A15" t="str">
            <v>Swansea</v>
          </cell>
          <cell r="B15">
            <v>148</v>
          </cell>
          <cell r="C15">
            <v>5.5472263868065967</v>
          </cell>
          <cell r="D15">
            <v>4.7408382920070684</v>
          </cell>
          <cell r="E15">
            <v>6.481443747467126</v>
          </cell>
          <cell r="F15" t="str">
            <v>-</v>
          </cell>
          <cell r="G15">
            <v>5.8922558922558927</v>
          </cell>
          <cell r="H15">
            <v>4.9382716049382713</v>
          </cell>
          <cell r="I15">
            <v>4.8555881121808291</v>
          </cell>
          <cell r="J15">
            <v>5.877616747181964</v>
          </cell>
          <cell r="K15">
            <v>5.4313099041533546</v>
          </cell>
          <cell r="L15">
            <v>4.9456725365305356</v>
          </cell>
          <cell r="M15">
            <v>6.1068702290076331</v>
          </cell>
          <cell r="N15">
            <v>5.7890855457227133</v>
          </cell>
          <cell r="O15">
            <v>5.5472263868065967</v>
          </cell>
          <cell r="P15" t="str">
            <v>-</v>
          </cell>
        </row>
        <row r="16">
          <cell r="A16" t="str">
            <v>Neath Port Talbot</v>
          </cell>
          <cell r="B16">
            <v>76</v>
          </cell>
          <cell r="C16">
            <v>4.9000644745325594</v>
          </cell>
          <cell r="D16">
            <v>3.9327134693654884</v>
          </cell>
          <cell r="E16">
            <v>6.0902753675681254</v>
          </cell>
          <cell r="F16" t="str">
            <v>-</v>
          </cell>
          <cell r="G16">
            <v>6.0422960725075532</v>
          </cell>
          <cell r="H16">
            <v>6.4898813677599447</v>
          </cell>
          <cell r="I16">
            <v>5.0519031141868513</v>
          </cell>
          <cell r="J16">
            <v>4.6258503401360542</v>
          </cell>
          <cell r="K16">
            <v>5.7181756296800543</v>
          </cell>
          <cell r="L16">
            <v>5.44127405441274</v>
          </cell>
          <cell r="M16">
            <v>5.8322411533420704</v>
          </cell>
          <cell r="N16">
            <v>4.6794871794871797</v>
          </cell>
          <cell r="O16">
            <v>4.9000644745325594</v>
          </cell>
          <cell r="P16" t="str">
            <v>-</v>
          </cell>
        </row>
        <row r="17">
          <cell r="A17" t="str">
            <v>Bridgend</v>
          </cell>
          <cell r="B17">
            <v>86</v>
          </cell>
          <cell r="C17">
            <v>5.2279635258358663</v>
          </cell>
          <cell r="D17">
            <v>4.2528077059085998</v>
          </cell>
          <cell r="E17">
            <v>6.4117461238831757</v>
          </cell>
          <cell r="F17" t="str">
            <v>-</v>
          </cell>
          <cell r="G17">
            <v>5.4034582132564841</v>
          </cell>
          <cell r="H17">
            <v>5.4648687012065293</v>
          </cell>
          <cell r="I17">
            <v>4.5013850415512469</v>
          </cell>
          <cell r="J17">
            <v>6.2587904360056266</v>
          </cell>
          <cell r="K17">
            <v>5.7705363204344877</v>
          </cell>
          <cell r="L17">
            <v>5.2461139896373057</v>
          </cell>
          <cell r="M17">
            <v>5.6241426611796985</v>
          </cell>
          <cell r="N17">
            <v>5.8264724509183026</v>
          </cell>
          <cell r="O17">
            <v>5.2279635258358663</v>
          </cell>
          <cell r="P17" t="str">
            <v>-</v>
          </cell>
        </row>
        <row r="18">
          <cell r="A18" t="str">
            <v>Vale of Glamorgan</v>
          </cell>
          <cell r="B18">
            <v>65</v>
          </cell>
          <cell r="C18">
            <v>4.6066619418851884</v>
          </cell>
          <cell r="D18">
            <v>3.6306518107864756</v>
          </cell>
          <cell r="E18">
            <v>5.8291774732832042</v>
          </cell>
          <cell r="F18" t="str">
            <v>-</v>
          </cell>
          <cell r="G18">
            <v>5.6497175141242941</v>
          </cell>
          <cell r="H18">
            <v>5.500821018062398</v>
          </cell>
          <cell r="I18">
            <v>5.1681706316652996</v>
          </cell>
          <cell r="J18">
            <v>4.9773755656108598</v>
          </cell>
          <cell r="K18">
            <v>5.0359712230215825</v>
          </cell>
          <cell r="L18">
            <v>5.766526019690577</v>
          </cell>
          <cell r="M18">
            <v>5.1699716713881019</v>
          </cell>
          <cell r="N18">
            <v>3.599712023038157</v>
          </cell>
          <cell r="O18">
            <v>4.6066619418851884</v>
          </cell>
          <cell r="P18" t="str">
            <v>-</v>
          </cell>
        </row>
        <row r="19">
          <cell r="A19" t="str">
            <v>Cardiff</v>
          </cell>
          <cell r="B19">
            <v>247</v>
          </cell>
          <cell r="C19">
            <v>5.3061224489795915</v>
          </cell>
          <cell r="D19">
            <v>4.6982470098686839</v>
          </cell>
          <cell r="E19">
            <v>5.9877054809822594</v>
          </cell>
          <cell r="F19" t="str">
            <v>-</v>
          </cell>
          <cell r="G19">
            <v>5.8546059933407326</v>
          </cell>
          <cell r="H19">
            <v>6.3699582753824755</v>
          </cell>
          <cell r="I19">
            <v>5.6564608199273483</v>
          </cell>
          <cell r="J19">
            <v>6.1840490797546011</v>
          </cell>
          <cell r="K19">
            <v>6.1315235197753335</v>
          </cell>
          <cell r="L19">
            <v>5.6774485410540603</v>
          </cell>
          <cell r="M19">
            <v>5.4602184087363499</v>
          </cell>
          <cell r="N19">
            <v>4.648132059079062</v>
          </cell>
          <cell r="O19">
            <v>5.3061224489795915</v>
          </cell>
          <cell r="P19" t="str">
            <v>-</v>
          </cell>
        </row>
        <row r="20">
          <cell r="A20" t="str">
            <v>Rhondda Cynon Taf</v>
          </cell>
          <cell r="B20">
            <v>184</v>
          </cell>
          <cell r="C20">
            <v>6.3448275862068968</v>
          </cell>
          <cell r="D20">
            <v>5.5140655967124577</v>
          </cell>
          <cell r="E20">
            <v>7.2910956765470729</v>
          </cell>
          <cell r="F20" t="str">
            <v>-</v>
          </cell>
          <cell r="G20">
            <v>6.5743944636678195</v>
          </cell>
          <cell r="H20">
            <v>5.7835820895522385</v>
          </cell>
          <cell r="I20">
            <v>6.6403445800430729</v>
          </cell>
          <cell r="J20">
            <v>6.4421669106881403</v>
          </cell>
          <cell r="K20">
            <v>6.1224489795918364</v>
          </cell>
          <cell r="L20">
            <v>6.0142348754448394</v>
          </cell>
          <cell r="M20">
            <v>6.5953654188948301</v>
          </cell>
          <cell r="N20">
            <v>7.2334590332533422</v>
          </cell>
          <cell r="O20">
            <v>6.3448275862068968</v>
          </cell>
          <cell r="P20" t="str">
            <v>-</v>
          </cell>
        </row>
        <row r="21">
          <cell r="A21" t="str">
            <v>Merthyr Tydfil</v>
          </cell>
          <cell r="B21">
            <v>50</v>
          </cell>
          <cell r="C21">
            <v>6.7750677506775059</v>
          </cell>
          <cell r="D21">
            <v>5.1765869041904846</v>
          </cell>
          <cell r="E21">
            <v>8.821226106026252</v>
          </cell>
          <cell r="F21" t="str">
            <v>-</v>
          </cell>
          <cell r="G21">
            <v>7.18954248366013</v>
          </cell>
          <cell r="H21">
            <v>7.8988941548183256</v>
          </cell>
          <cell r="I21">
            <v>6.9841269841269842</v>
          </cell>
          <cell r="J21">
            <v>5.572289156626506</v>
          </cell>
          <cell r="K21">
            <v>8.2014388489208638</v>
          </cell>
          <cell r="L21">
            <v>6.7204301075268811</v>
          </cell>
          <cell r="M21">
            <v>5.4298642533936654</v>
          </cell>
          <cell r="N21">
            <v>7.2568940493468794</v>
          </cell>
          <cell r="O21">
            <v>6.7750677506775059</v>
          </cell>
          <cell r="P21" t="str">
            <v>-</v>
          </cell>
        </row>
        <row r="22">
          <cell r="A22" t="str">
            <v>Caerphilly</v>
          </cell>
          <cell r="B22">
            <v>112</v>
          </cell>
          <cell r="C22">
            <v>5.5500495540138752</v>
          </cell>
          <cell r="D22">
            <v>4.632936511142999</v>
          </cell>
          <cell r="E22">
            <v>6.6360768477670167</v>
          </cell>
          <cell r="F22" t="str">
            <v>-</v>
          </cell>
          <cell r="G22">
            <v>6.2883435582822083</v>
          </cell>
          <cell r="H22">
            <v>5.6289769946157611</v>
          </cell>
          <cell r="I22">
            <v>5.6971514242878563</v>
          </cell>
          <cell r="J22">
            <v>5.2017501215362181</v>
          </cell>
          <cell r="K22">
            <v>5.8408862034239677</v>
          </cell>
          <cell r="L22">
            <v>5.1210428305400377</v>
          </cell>
          <cell r="M22">
            <v>5.2378664103796257</v>
          </cell>
          <cell r="N22">
            <v>6.891830214513921</v>
          </cell>
          <cell r="O22">
            <v>5.5500495540138752</v>
          </cell>
          <cell r="P22" t="str">
            <v>-</v>
          </cell>
        </row>
        <row r="23">
          <cell r="A23" t="str">
            <v>Blaenau Gwent</v>
          </cell>
          <cell r="B23">
            <v>51</v>
          </cell>
          <cell r="C23">
            <v>6.5721649484536089</v>
          </cell>
          <cell r="D23">
            <v>5.0338051269793178</v>
          </cell>
          <cell r="E23">
            <v>8.5383869694669343</v>
          </cell>
          <cell r="F23" t="str">
            <v>-</v>
          </cell>
          <cell r="G23">
            <v>8.071748878923767</v>
          </cell>
          <cell r="H23">
            <v>8.536585365853659</v>
          </cell>
          <cell r="I23">
            <v>6.8627450980392162</v>
          </cell>
          <cell r="J23">
            <v>7.6015727391874179</v>
          </cell>
          <cell r="K23">
            <v>8.9812332439678286</v>
          </cell>
          <cell r="L23">
            <v>6.2052505966587113</v>
          </cell>
          <cell r="M23">
            <v>5.7544757033248084</v>
          </cell>
          <cell r="N23">
            <v>5.8449809402795427</v>
          </cell>
          <cell r="O23">
            <v>6.5721649484536089</v>
          </cell>
          <cell r="P23" t="str">
            <v>-</v>
          </cell>
        </row>
        <row r="24">
          <cell r="A24" t="str">
            <v>Torfaen</v>
          </cell>
          <cell r="B24">
            <v>57</v>
          </cell>
          <cell r="C24">
            <v>5.4028436018957349</v>
          </cell>
          <cell r="D24">
            <v>4.1933386196570082</v>
          </cell>
          <cell r="E24">
            <v>6.9359558848278935</v>
          </cell>
          <cell r="F24" t="str">
            <v>-</v>
          </cell>
          <cell r="G24">
            <v>6.5909090909090899</v>
          </cell>
          <cell r="H24">
            <v>5.785123966942149</v>
          </cell>
          <cell r="I24">
            <v>5.7116104868913862</v>
          </cell>
          <cell r="J24">
            <v>5.6475170399221026</v>
          </cell>
          <cell r="K24">
            <v>5.6112224448897798</v>
          </cell>
          <cell r="L24">
            <v>5.8128078817733995</v>
          </cell>
          <cell r="M24">
            <v>6.4015518913676042</v>
          </cell>
          <cell r="N24">
            <v>5.7223264540337704</v>
          </cell>
          <cell r="O24">
            <v>5.4028436018957349</v>
          </cell>
          <cell r="P24" t="str">
            <v>-</v>
          </cell>
        </row>
        <row r="25">
          <cell r="A25" t="str">
            <v>Monmouthshire</v>
          </cell>
          <cell r="B25">
            <v>36</v>
          </cell>
          <cell r="C25">
            <v>4.6571798188874514</v>
          </cell>
          <cell r="D25">
            <v>3.3827184956264031</v>
          </cell>
          <cell r="E25">
            <v>6.3800954422471623</v>
          </cell>
          <cell r="F25" t="str">
            <v>-</v>
          </cell>
          <cell r="G25">
            <v>4.5714285714285712</v>
          </cell>
          <cell r="H25">
            <v>4.8009367681498825</v>
          </cell>
          <cell r="I25">
            <v>4.2857142857142856</v>
          </cell>
          <cell r="J25">
            <v>6.3960639606396059</v>
          </cell>
          <cell r="K25">
            <v>4.3424317617866004</v>
          </cell>
          <cell r="L25">
            <v>3.4753363228699556</v>
          </cell>
          <cell r="M25">
            <v>4.7375160051216394</v>
          </cell>
          <cell r="N25">
            <v>5.7579318448883665</v>
          </cell>
          <cell r="O25">
            <v>4.6571798188874514</v>
          </cell>
          <cell r="P25" t="str">
            <v>-</v>
          </cell>
        </row>
        <row r="26">
          <cell r="A26" t="str">
            <v>Newport</v>
          </cell>
          <cell r="B26">
            <v>101</v>
          </cell>
          <cell r="C26">
            <v>5.4418103448275863</v>
          </cell>
          <cell r="D26">
            <v>4.4987933153409481</v>
          </cell>
          <cell r="E26">
            <v>6.568901912037556</v>
          </cell>
          <cell r="F26" t="str">
            <v>-</v>
          </cell>
          <cell r="G26">
            <v>6.7069486404833834</v>
          </cell>
          <cell r="H26">
            <v>6.7806603773584913</v>
          </cell>
          <cell r="I26">
            <v>6.2958435207823964</v>
          </cell>
          <cell r="J26">
            <v>7.2392638036809815</v>
          </cell>
          <cell r="K26">
            <v>6.583427922814983</v>
          </cell>
          <cell r="L26">
            <v>6.441558441558441</v>
          </cell>
          <cell r="M26">
            <v>6.8891280947255105</v>
          </cell>
          <cell r="N26">
            <v>6.0716139076284374</v>
          </cell>
          <cell r="O26">
            <v>5.4418103448275863</v>
          </cell>
          <cell r="P26" t="str">
            <v>-</v>
          </cell>
        </row>
        <row r="27">
          <cell r="A27" t="str">
            <v>Wales</v>
          </cell>
          <cell r="B27">
            <v>1880</v>
          </cell>
          <cell r="C27">
            <v>5.4175551841392426</v>
          </cell>
          <cell r="D27">
            <v>5.1842828000865175</v>
          </cell>
          <cell r="E27">
            <v>5.660697256527353</v>
          </cell>
          <cell r="F27" t="str">
            <v>-</v>
          </cell>
          <cell r="G27">
            <v>5.8650162098437955</v>
          </cell>
          <cell r="H27">
            <v>5.8175449769145047</v>
          </cell>
          <cell r="I27">
            <v>5.4568968236444499</v>
          </cell>
          <cell r="J27">
            <v>5.7794095150680747</v>
          </cell>
          <cell r="K27">
            <v>5.6595298697409788</v>
          </cell>
          <cell r="L27">
            <v>5.4203987286911293</v>
          </cell>
          <cell r="M27">
            <v>5.7000471809389008</v>
          </cell>
          <cell r="N27">
            <v>5.5215425988441948</v>
          </cell>
          <cell r="O27">
            <v>5.4175551841392426</v>
          </cell>
          <cell r="P27" t="str">
            <v>-</v>
          </cell>
        </row>
      </sheetData>
      <sheetData sheetId="3"/>
      <sheetData sheetId="4"/>
      <sheetData sheetId="5"/>
      <sheetData sheetId="6"/>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 val="StatsWalesTrendData"/>
    </sheetNames>
    <sheetDataSet>
      <sheetData sheetId="0"/>
      <sheetData sheetId="1"/>
      <sheetData sheetId="2">
        <row r="5">
          <cell r="A5" t="str">
            <v>Isle of Anglesey</v>
          </cell>
          <cell r="B5">
            <v>19</v>
          </cell>
          <cell r="C5">
            <v>2.6874115983026874</v>
          </cell>
          <cell r="D5">
            <v>1.7270829469515316</v>
          </cell>
          <cell r="E5">
            <v>4.1591229250739667</v>
          </cell>
          <cell r="F5" t="str">
            <v>-</v>
          </cell>
          <cell r="G5" t="str">
            <v>-</v>
          </cell>
          <cell r="H5">
            <v>4.5</v>
          </cell>
          <cell r="I5">
            <v>5.8</v>
          </cell>
          <cell r="J5">
            <v>7</v>
          </cell>
          <cell r="K5">
            <v>6.7</v>
          </cell>
          <cell r="L5">
            <v>8.1</v>
          </cell>
          <cell r="M5">
            <v>5.2</v>
          </cell>
          <cell r="N5">
            <v>5.3</v>
          </cell>
          <cell r="O5">
            <v>2.7</v>
          </cell>
          <cell r="P5" t="str">
            <v>-</v>
          </cell>
        </row>
        <row r="6">
          <cell r="A6" t="str">
            <v>Gwynedd</v>
          </cell>
          <cell r="B6">
            <v>51</v>
          </cell>
          <cell r="C6">
            <v>3.5839775122979622</v>
          </cell>
          <cell r="D6">
            <v>2.736333576442195</v>
          </cell>
          <cell r="E6">
            <v>4.6815606032621258</v>
          </cell>
          <cell r="F6" t="str">
            <v>-</v>
          </cell>
          <cell r="G6" t="str">
            <v>-</v>
          </cell>
          <cell r="H6">
            <v>6.2</v>
          </cell>
          <cell r="I6">
            <v>4.5999999999999996</v>
          </cell>
          <cell r="J6">
            <v>5.4</v>
          </cell>
          <cell r="K6">
            <v>4.4000000000000004</v>
          </cell>
          <cell r="L6">
            <v>5.7</v>
          </cell>
          <cell r="M6">
            <v>4.2</v>
          </cell>
          <cell r="N6">
            <v>3.6</v>
          </cell>
          <cell r="O6">
            <v>3.6</v>
          </cell>
          <cell r="P6" t="str">
            <v>-</v>
          </cell>
        </row>
        <row r="7">
          <cell r="A7" t="str">
            <v>Conwy</v>
          </cell>
          <cell r="B7">
            <v>51</v>
          </cell>
          <cell r="C7">
            <v>4.0125885129819041</v>
          </cell>
          <cell r="D7">
            <v>3.0649638358299995</v>
          </cell>
          <cell r="E7">
            <v>5.2373695677865753</v>
          </cell>
          <cell r="F7" t="str">
            <v>-</v>
          </cell>
          <cell r="G7" t="str">
            <v>-</v>
          </cell>
          <cell r="H7">
            <v>5.6</v>
          </cell>
          <cell r="I7">
            <v>5.7</v>
          </cell>
          <cell r="J7">
            <v>7.9</v>
          </cell>
          <cell r="K7">
            <v>5.5</v>
          </cell>
          <cell r="L7">
            <v>5.7</v>
          </cell>
          <cell r="M7">
            <v>4.8</v>
          </cell>
          <cell r="N7">
            <v>3.7</v>
          </cell>
          <cell r="O7">
            <v>4</v>
          </cell>
          <cell r="P7" t="str">
            <v>-</v>
          </cell>
        </row>
        <row r="8">
          <cell r="A8" t="str">
            <v>Denbighshire</v>
          </cell>
          <cell r="B8">
            <v>50</v>
          </cell>
          <cell r="C8">
            <v>3.6337209302325584</v>
          </cell>
          <cell r="D8">
            <v>2.7670363873980768</v>
          </cell>
          <cell r="E8">
            <v>4.7585810457913569</v>
          </cell>
          <cell r="F8" t="str">
            <v>-</v>
          </cell>
          <cell r="G8" t="str">
            <v>-</v>
          </cell>
          <cell r="H8">
            <v>6.3</v>
          </cell>
          <cell r="I8">
            <v>6.3</v>
          </cell>
          <cell r="J8">
            <v>6</v>
          </cell>
          <cell r="K8">
            <v>4.9000000000000004</v>
          </cell>
          <cell r="L8">
            <v>6.2</v>
          </cell>
          <cell r="M8">
            <v>4.4000000000000004</v>
          </cell>
          <cell r="N8">
            <v>4.4000000000000004</v>
          </cell>
          <cell r="O8">
            <v>3.6</v>
          </cell>
          <cell r="P8" t="str">
            <v>-</v>
          </cell>
        </row>
        <row r="9">
          <cell r="A9" t="str">
            <v>Flintshire</v>
          </cell>
          <cell r="B9">
            <v>51</v>
          </cell>
          <cell r="C9">
            <v>2.7272727272727271</v>
          </cell>
          <cell r="D9">
            <v>2.0803681136614611</v>
          </cell>
          <cell r="E9">
            <v>3.5680068610429103</v>
          </cell>
          <cell r="F9" t="str">
            <v>-</v>
          </cell>
          <cell r="G9" t="str">
            <v>-</v>
          </cell>
          <cell r="H9">
            <v>5.4</v>
          </cell>
          <cell r="I9">
            <v>4.9000000000000004</v>
          </cell>
          <cell r="J9">
            <v>3.9</v>
          </cell>
          <cell r="K9">
            <v>4.5999999999999996</v>
          </cell>
          <cell r="L9">
            <v>7.2</v>
          </cell>
          <cell r="M9">
            <v>3.7</v>
          </cell>
          <cell r="N9">
            <v>2.8</v>
          </cell>
          <cell r="O9">
            <v>2.7</v>
          </cell>
          <cell r="P9" t="str">
            <v>-</v>
          </cell>
        </row>
        <row r="10">
          <cell r="A10" t="str">
            <v>Wrexham</v>
          </cell>
          <cell r="B10">
            <v>45</v>
          </cell>
          <cell r="C10">
            <v>3.3860045146726865</v>
          </cell>
          <cell r="D10">
            <v>2.5400821909321873</v>
          </cell>
          <cell r="E10">
            <v>4.5006344253559005</v>
          </cell>
          <cell r="F10" t="str">
            <v>-</v>
          </cell>
          <cell r="G10" t="str">
            <v>-</v>
          </cell>
          <cell r="H10">
            <v>8.5</v>
          </cell>
          <cell r="I10">
            <v>7.3</v>
          </cell>
          <cell r="J10">
            <v>8.1</v>
          </cell>
          <cell r="K10">
            <v>8.9</v>
          </cell>
          <cell r="L10">
            <v>9.6</v>
          </cell>
          <cell r="M10">
            <v>5</v>
          </cell>
          <cell r="N10">
            <v>4.2</v>
          </cell>
          <cell r="O10">
            <v>3.4</v>
          </cell>
          <cell r="P10" t="str">
            <v>-</v>
          </cell>
        </row>
        <row r="11">
          <cell r="A11" t="str">
            <v>Powys</v>
          </cell>
          <cell r="B11">
            <v>49</v>
          </cell>
          <cell r="C11">
            <v>3.0491599253266957</v>
          </cell>
          <cell r="D11">
            <v>2.314052538225444</v>
          </cell>
          <cell r="E11">
            <v>4.0082078255496167</v>
          </cell>
          <cell r="F11" t="str">
            <v>-</v>
          </cell>
          <cell r="G11" t="str">
            <v>-</v>
          </cell>
          <cell r="H11">
            <v>4.4000000000000004</v>
          </cell>
          <cell r="I11">
            <v>4.8</v>
          </cell>
          <cell r="J11">
            <v>3</v>
          </cell>
          <cell r="K11">
            <v>5.3</v>
          </cell>
          <cell r="L11">
            <v>3</v>
          </cell>
          <cell r="M11">
            <v>2.1</v>
          </cell>
          <cell r="N11">
            <v>2.9</v>
          </cell>
          <cell r="O11">
            <v>3</v>
          </cell>
          <cell r="P11" t="str">
            <v>-</v>
          </cell>
        </row>
        <row r="12">
          <cell r="A12" t="str">
            <v>Ceredigion</v>
          </cell>
          <cell r="B12">
            <v>26</v>
          </cell>
          <cell r="C12">
            <v>3.3163265306122449</v>
          </cell>
          <cell r="D12">
            <v>2.2730298477691049</v>
          </cell>
          <cell r="E12">
            <v>4.814892394468421</v>
          </cell>
          <cell r="F12" t="str">
            <v>-</v>
          </cell>
          <cell r="G12" t="str">
            <v>-</v>
          </cell>
          <cell r="H12">
            <v>3.4</v>
          </cell>
          <cell r="I12">
            <v>3.6</v>
          </cell>
          <cell r="J12">
            <v>2.2000000000000002</v>
          </cell>
          <cell r="K12">
            <v>2.6</v>
          </cell>
          <cell r="L12">
            <v>3.8</v>
          </cell>
          <cell r="M12">
            <v>2.2999999999999998</v>
          </cell>
          <cell r="N12">
            <v>2.2999999999999998</v>
          </cell>
          <cell r="O12">
            <v>3.3</v>
          </cell>
          <cell r="P12" t="str">
            <v>-</v>
          </cell>
        </row>
        <row r="13">
          <cell r="A13" t="str">
            <v>Pembrokeshire</v>
          </cell>
          <cell r="B13">
            <v>49</v>
          </cell>
          <cell r="C13">
            <v>3.8102643856920686</v>
          </cell>
          <cell r="D13">
            <v>2.8940236350510706</v>
          </cell>
          <cell r="E13">
            <v>5.0016435538502639</v>
          </cell>
          <cell r="F13" t="str">
            <v>-</v>
          </cell>
          <cell r="G13" t="str">
            <v>-</v>
          </cell>
          <cell r="H13">
            <v>5.2</v>
          </cell>
          <cell r="I13">
            <v>6.6</v>
          </cell>
          <cell r="J13">
            <v>3.6</v>
          </cell>
          <cell r="K13">
            <v>4.7</v>
          </cell>
          <cell r="L13">
            <v>6.4</v>
          </cell>
          <cell r="M13">
            <v>4.8</v>
          </cell>
          <cell r="N13">
            <v>4.8</v>
          </cell>
          <cell r="O13">
            <v>3.8</v>
          </cell>
          <cell r="P13" t="str">
            <v>-</v>
          </cell>
        </row>
        <row r="14">
          <cell r="A14" t="str">
            <v>Carmarthenshire</v>
          </cell>
          <cell r="B14">
            <v>58</v>
          </cell>
          <cell r="C14">
            <v>2.8114396509936985</v>
          </cell>
          <cell r="D14">
            <v>2.1811241541668434</v>
          </cell>
          <cell r="E14">
            <v>3.6171721448819074</v>
          </cell>
          <cell r="F14" t="str">
            <v>-</v>
          </cell>
          <cell r="G14" t="str">
            <v>-</v>
          </cell>
          <cell r="H14">
            <v>5</v>
          </cell>
          <cell r="I14">
            <v>5.7</v>
          </cell>
          <cell r="J14">
            <v>5.4</v>
          </cell>
          <cell r="K14">
            <v>5.5</v>
          </cell>
          <cell r="L14">
            <v>4.4000000000000004</v>
          </cell>
          <cell r="M14">
            <v>4</v>
          </cell>
          <cell r="N14">
            <v>2.9</v>
          </cell>
          <cell r="O14">
            <v>2.8</v>
          </cell>
          <cell r="P14" t="str">
            <v>-</v>
          </cell>
        </row>
        <row r="15">
          <cell r="A15" t="str">
            <v>Swansea</v>
          </cell>
          <cell r="B15">
            <v>79</v>
          </cell>
          <cell r="C15">
            <v>3.1200631911532382</v>
          </cell>
          <cell r="D15">
            <v>2.5106700217475693</v>
          </cell>
          <cell r="E15">
            <v>3.8714951734286589</v>
          </cell>
          <cell r="F15" t="str">
            <v>-</v>
          </cell>
          <cell r="G15" t="str">
            <v>-</v>
          </cell>
          <cell r="H15">
            <v>12.2</v>
          </cell>
          <cell r="I15">
            <v>8.5</v>
          </cell>
          <cell r="J15">
            <v>8</v>
          </cell>
          <cell r="K15">
            <v>5.8</v>
          </cell>
          <cell r="L15">
            <v>5.8</v>
          </cell>
          <cell r="M15">
            <v>6.4</v>
          </cell>
          <cell r="N15">
            <v>4.2</v>
          </cell>
          <cell r="O15">
            <v>3.1</v>
          </cell>
          <cell r="P15" t="str">
            <v>-</v>
          </cell>
        </row>
        <row r="16">
          <cell r="A16" t="str">
            <v>Neath Port Talbot</v>
          </cell>
          <cell r="B16">
            <v>79</v>
          </cell>
          <cell r="C16">
            <v>4.6415981198589895</v>
          </cell>
          <cell r="D16">
            <v>3.7401450582688205</v>
          </cell>
          <cell r="E16">
            <v>5.7473478015606032</v>
          </cell>
          <cell r="F16" t="str">
            <v>-</v>
          </cell>
          <cell r="G16" t="str">
            <v>-</v>
          </cell>
          <cell r="H16">
            <v>10.6</v>
          </cell>
          <cell r="I16">
            <v>8.1</v>
          </cell>
          <cell r="J16">
            <v>7</v>
          </cell>
          <cell r="K16">
            <v>9</v>
          </cell>
          <cell r="L16">
            <v>7.7</v>
          </cell>
          <cell r="M16">
            <v>7.1</v>
          </cell>
          <cell r="N16">
            <v>6.6</v>
          </cell>
          <cell r="O16">
            <v>4.5999999999999996</v>
          </cell>
          <cell r="P16" t="str">
            <v>-</v>
          </cell>
        </row>
        <row r="17">
          <cell r="A17" t="str">
            <v>Bridgend</v>
          </cell>
          <cell r="B17">
            <v>69</v>
          </cell>
          <cell r="C17">
            <v>4.3560606060606064</v>
          </cell>
          <cell r="D17">
            <v>3.456448734995226</v>
          </cell>
          <cell r="E17">
            <v>5.4765329931570026</v>
          </cell>
          <cell r="F17" t="str">
            <v>-</v>
          </cell>
          <cell r="G17" t="str">
            <v>-</v>
          </cell>
          <cell r="H17">
            <v>6.7</v>
          </cell>
          <cell r="I17">
            <v>8.1999999999999993</v>
          </cell>
          <cell r="J17">
            <v>6.8</v>
          </cell>
          <cell r="K17">
            <v>7.3</v>
          </cell>
          <cell r="L17">
            <v>8</v>
          </cell>
          <cell r="M17">
            <v>7.6</v>
          </cell>
          <cell r="N17">
            <v>7.1</v>
          </cell>
          <cell r="O17">
            <v>4.4000000000000004</v>
          </cell>
          <cell r="P17" t="str">
            <v>-</v>
          </cell>
        </row>
        <row r="18">
          <cell r="A18" t="str">
            <v>Vale of Glamorgan</v>
          </cell>
          <cell r="B18">
            <v>70</v>
          </cell>
          <cell r="C18">
            <v>4.2682926829268295</v>
          </cell>
          <cell r="D18">
            <v>3.392144543537857</v>
          </cell>
          <cell r="E18">
            <v>5.3581876052531214</v>
          </cell>
          <cell r="F18" t="str">
            <v>-</v>
          </cell>
          <cell r="G18" t="str">
            <v>-</v>
          </cell>
          <cell r="H18">
            <v>4.0999999999999996</v>
          </cell>
          <cell r="I18">
            <v>6.4</v>
          </cell>
          <cell r="J18">
            <v>5.2</v>
          </cell>
          <cell r="K18">
            <v>6.8</v>
          </cell>
          <cell r="L18">
            <v>6.2</v>
          </cell>
          <cell r="M18">
            <v>5.6</v>
          </cell>
          <cell r="N18">
            <v>4.5999999999999996</v>
          </cell>
          <cell r="O18">
            <v>4.3</v>
          </cell>
          <cell r="P18" t="str">
            <v>-</v>
          </cell>
        </row>
        <row r="19">
          <cell r="A19" t="str">
            <v>Cardiff</v>
          </cell>
          <cell r="B19">
            <v>275</v>
          </cell>
          <cell r="C19">
            <v>7.6880067095331279</v>
          </cell>
          <cell r="D19">
            <v>6.8596515924552</v>
          </cell>
          <cell r="E19">
            <v>8.6071481676905712</v>
          </cell>
          <cell r="F19" t="str">
            <v>-</v>
          </cell>
          <cell r="G19" t="str">
            <v>-</v>
          </cell>
          <cell r="H19">
            <v>7.4</v>
          </cell>
          <cell r="I19">
            <v>8.4</v>
          </cell>
          <cell r="J19">
            <v>8.8000000000000007</v>
          </cell>
          <cell r="K19">
            <v>8.5</v>
          </cell>
          <cell r="L19">
            <v>10.6</v>
          </cell>
          <cell r="M19">
            <v>8.9</v>
          </cell>
          <cell r="N19">
            <v>8.8000000000000007</v>
          </cell>
          <cell r="O19">
            <v>7.7</v>
          </cell>
          <cell r="P19" t="str">
            <v>-</v>
          </cell>
        </row>
        <row r="20">
          <cell r="A20" t="str">
            <v>Rhondda Cynon Taf</v>
          </cell>
          <cell r="B20">
            <v>117</v>
          </cell>
          <cell r="C20">
            <v>3.8780245276764997</v>
          </cell>
          <cell r="D20">
            <v>3.2456764283421888</v>
          </cell>
          <cell r="E20">
            <v>4.6276791292613604</v>
          </cell>
          <cell r="F20" t="str">
            <v>-</v>
          </cell>
          <cell r="G20" t="str">
            <v>-</v>
          </cell>
          <cell r="H20">
            <v>6</v>
          </cell>
          <cell r="I20">
            <v>5</v>
          </cell>
          <cell r="J20">
            <v>5.0999999999999996</v>
          </cell>
          <cell r="K20">
            <v>7.5</v>
          </cell>
          <cell r="L20">
            <v>6.1</v>
          </cell>
          <cell r="M20">
            <v>4.9000000000000004</v>
          </cell>
          <cell r="N20">
            <v>5.7</v>
          </cell>
          <cell r="O20">
            <v>3.9</v>
          </cell>
          <cell r="P20" t="str">
            <v>-</v>
          </cell>
        </row>
        <row r="21">
          <cell r="A21" t="str">
            <v>Merthyr Tydfil</v>
          </cell>
          <cell r="B21">
            <v>39</v>
          </cell>
          <cell r="C21">
            <v>5.5714285714285712</v>
          </cell>
          <cell r="D21">
            <v>4.102112136338647</v>
          </cell>
          <cell r="E21">
            <v>7.5257314011845695</v>
          </cell>
          <cell r="F21" t="str">
            <v>-</v>
          </cell>
          <cell r="G21" t="str">
            <v>-</v>
          </cell>
          <cell r="H21">
            <v>6.4</v>
          </cell>
          <cell r="I21">
            <v>11.4</v>
          </cell>
          <cell r="J21">
            <v>7.3</v>
          </cell>
          <cell r="K21">
            <v>7.9</v>
          </cell>
          <cell r="L21">
            <v>7.8</v>
          </cell>
          <cell r="M21">
            <v>4.5999999999999996</v>
          </cell>
          <cell r="N21">
            <v>7.6</v>
          </cell>
          <cell r="O21">
            <v>5.6</v>
          </cell>
          <cell r="P21" t="str">
            <v>-</v>
          </cell>
        </row>
        <row r="22">
          <cell r="A22" t="str">
            <v>Caerphilly</v>
          </cell>
          <cell r="B22">
            <v>102</v>
          </cell>
          <cell r="C22">
            <v>4.4914134742404226</v>
          </cell>
          <cell r="D22">
            <v>3.7136779724323672</v>
          </cell>
          <cell r="E22">
            <v>5.4228526765587528</v>
          </cell>
          <cell r="F22" t="str">
            <v>-</v>
          </cell>
          <cell r="G22" t="str">
            <v>-</v>
          </cell>
          <cell r="H22">
            <v>8.1</v>
          </cell>
          <cell r="I22">
            <v>7.8</v>
          </cell>
          <cell r="J22">
            <v>6.8</v>
          </cell>
          <cell r="K22">
            <v>7.1</v>
          </cell>
          <cell r="L22">
            <v>7.1</v>
          </cell>
          <cell r="M22">
            <v>5</v>
          </cell>
          <cell r="N22">
            <v>6</v>
          </cell>
          <cell r="O22">
            <v>4.5</v>
          </cell>
          <cell r="P22" t="str">
            <v>-</v>
          </cell>
        </row>
        <row r="23">
          <cell r="A23" t="str">
            <v>Blaenau Gwent</v>
          </cell>
          <cell r="B23">
            <v>51</v>
          </cell>
          <cell r="C23">
            <v>6.5721649484536089</v>
          </cell>
          <cell r="D23">
            <v>5.0338051269793178</v>
          </cell>
          <cell r="E23">
            <v>8.5383869694669343</v>
          </cell>
          <cell r="F23" t="str">
            <v>-</v>
          </cell>
          <cell r="G23" t="str">
            <v>-</v>
          </cell>
          <cell r="H23">
            <v>10.3</v>
          </cell>
          <cell r="I23">
            <v>8.8000000000000007</v>
          </cell>
          <cell r="J23">
            <v>8.1</v>
          </cell>
          <cell r="K23">
            <v>10.4</v>
          </cell>
          <cell r="L23">
            <v>9.6999999999999993</v>
          </cell>
          <cell r="M23">
            <v>6.6</v>
          </cell>
          <cell r="N23">
            <v>8.6999999999999993</v>
          </cell>
          <cell r="O23">
            <v>6.6</v>
          </cell>
          <cell r="P23" t="str">
            <v>-</v>
          </cell>
        </row>
        <row r="24">
          <cell r="A24" t="str">
            <v>Torfaen</v>
          </cell>
          <cell r="B24">
            <v>94</v>
          </cell>
          <cell r="C24">
            <v>6.7094932191291941</v>
          </cell>
          <cell r="D24">
            <v>5.5142322729070035</v>
          </cell>
          <cell r="E24">
            <v>8.1415136845020033</v>
          </cell>
          <cell r="F24" t="str">
            <v>-</v>
          </cell>
          <cell r="G24" t="str">
            <v>-</v>
          </cell>
          <cell r="H24">
            <v>6.7</v>
          </cell>
          <cell r="I24">
            <v>6.9</v>
          </cell>
          <cell r="J24">
            <v>7.9</v>
          </cell>
          <cell r="K24">
            <v>10.5</v>
          </cell>
          <cell r="L24">
            <v>10.1</v>
          </cell>
          <cell r="M24">
            <v>8.1999999999999993</v>
          </cell>
          <cell r="N24">
            <v>7</v>
          </cell>
          <cell r="O24">
            <v>6.7</v>
          </cell>
          <cell r="P24" t="str">
            <v>-</v>
          </cell>
        </row>
        <row r="25">
          <cell r="A25" t="str">
            <v>Monmouthshire</v>
          </cell>
          <cell r="B25">
            <v>33</v>
          </cell>
          <cell r="C25">
            <v>3.8194444444444446</v>
          </cell>
          <cell r="D25">
            <v>2.7323829310755303</v>
          </cell>
          <cell r="E25">
            <v>5.3153529691163941</v>
          </cell>
          <cell r="F25" t="str">
            <v>-</v>
          </cell>
          <cell r="G25" t="str">
            <v>-</v>
          </cell>
          <cell r="H25">
            <v>4</v>
          </cell>
          <cell r="I25">
            <v>4.5999999999999996</v>
          </cell>
          <cell r="J25">
            <v>4.8</v>
          </cell>
          <cell r="K25">
            <v>5.6</v>
          </cell>
          <cell r="L25">
            <v>5.3</v>
          </cell>
          <cell r="M25">
            <v>5</v>
          </cell>
          <cell r="N25">
            <v>3.9</v>
          </cell>
          <cell r="O25">
            <v>3.8</v>
          </cell>
          <cell r="P25" t="str">
            <v>-</v>
          </cell>
        </row>
        <row r="26">
          <cell r="A26" t="str">
            <v>Newport</v>
          </cell>
          <cell r="B26">
            <v>119</v>
          </cell>
          <cell r="C26">
            <v>6.7155756207674946</v>
          </cell>
          <cell r="D26">
            <v>5.6413248266036504</v>
          </cell>
          <cell r="E26">
            <v>7.9770969966040051</v>
          </cell>
          <cell r="F26" t="str">
            <v>-</v>
          </cell>
          <cell r="G26" t="str">
            <v>-</v>
          </cell>
          <cell r="H26">
            <v>9.1999999999999993</v>
          </cell>
          <cell r="I26">
            <v>9.1999999999999993</v>
          </cell>
          <cell r="J26">
            <v>9</v>
          </cell>
          <cell r="K26">
            <v>9.3000000000000007</v>
          </cell>
          <cell r="L26">
            <v>10.4</v>
          </cell>
          <cell r="M26">
            <v>9.1</v>
          </cell>
          <cell r="N26">
            <v>7.5</v>
          </cell>
          <cell r="O26">
            <v>6.7</v>
          </cell>
          <cell r="P26" t="str">
            <v>-</v>
          </cell>
        </row>
        <row r="27">
          <cell r="A27" t="str">
            <v>Wales</v>
          </cell>
          <cell r="B27">
            <v>1576</v>
          </cell>
          <cell r="C27">
            <v>4.4329432943294327</v>
          </cell>
          <cell r="D27">
            <v>4.2238655772784472</v>
          </cell>
          <cell r="E27">
            <v>4.6518675174488058</v>
          </cell>
          <cell r="F27" t="str">
            <v>-</v>
          </cell>
          <cell r="G27" t="str">
            <v>-</v>
          </cell>
          <cell r="H27">
            <v>7</v>
          </cell>
          <cell r="I27">
            <v>6.8</v>
          </cell>
          <cell r="J27">
            <v>6.4</v>
          </cell>
          <cell r="K27">
            <v>6.9</v>
          </cell>
          <cell r="L27">
            <v>7.1</v>
          </cell>
          <cell r="M27">
            <v>5.7</v>
          </cell>
          <cell r="N27">
            <v>5.4</v>
          </cell>
          <cell r="O27">
            <v>4.4000000000000004</v>
          </cell>
          <cell r="P27" t="str">
            <v>-</v>
          </cell>
        </row>
      </sheetData>
      <sheetData sheetId="3"/>
      <sheetData sheetId="4"/>
      <sheetData sheetId="5"/>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Sheet5"/>
      <sheetName val="Prevalence - All"/>
    </sheetNames>
    <sheetDataSet>
      <sheetData sheetId="0"/>
      <sheetData sheetId="1"/>
      <sheetData sheetId="2">
        <row r="5">
          <cell r="A5" t="str">
            <v>Isle of Anglesey</v>
          </cell>
          <cell r="B5">
            <v>171</v>
          </cell>
          <cell r="C5">
            <v>26.146788990825687</v>
          </cell>
          <cell r="D5" t="str">
            <v>22.9</v>
          </cell>
          <cell r="E5" t="str">
            <v>29.6</v>
          </cell>
          <cell r="F5" t="str">
            <v>-</v>
          </cell>
          <cell r="G5" t="str">
            <v>-</v>
          </cell>
          <cell r="H5" t="str">
            <v>-</v>
          </cell>
          <cell r="I5" t="str">
            <v>-</v>
          </cell>
          <cell r="J5" t="str">
            <v>-</v>
          </cell>
          <cell r="K5" t="str">
            <v>-</v>
          </cell>
          <cell r="L5" t="str">
            <v>-</v>
          </cell>
          <cell r="M5" t="str">
            <v>-</v>
          </cell>
          <cell r="N5" t="str">
            <v>-</v>
          </cell>
          <cell r="O5" t="str">
            <v>-</v>
          </cell>
          <cell r="P5" t="str">
            <v>-</v>
          </cell>
        </row>
        <row r="6">
          <cell r="A6" t="str">
            <v>Gwynedd</v>
          </cell>
          <cell r="B6">
            <v>353</v>
          </cell>
          <cell r="C6">
            <v>29.78902953586498</v>
          </cell>
          <cell r="D6" t="str">
            <v>27.3</v>
          </cell>
          <cell r="E6" t="str">
            <v>32.5</v>
          </cell>
          <cell r="F6" t="str">
            <v>-</v>
          </cell>
          <cell r="G6" t="str">
            <v>-</v>
          </cell>
          <cell r="H6" t="str">
            <v>-</v>
          </cell>
          <cell r="I6" t="str">
            <v>-</v>
          </cell>
          <cell r="J6" t="str">
            <v>-</v>
          </cell>
          <cell r="K6" t="str">
            <v>-</v>
          </cell>
          <cell r="L6" t="str">
            <v>-</v>
          </cell>
          <cell r="M6" t="str">
            <v>-</v>
          </cell>
          <cell r="N6" t="str">
            <v>-</v>
          </cell>
          <cell r="O6" t="str">
            <v>-</v>
          </cell>
          <cell r="P6" t="str">
            <v>-</v>
          </cell>
        </row>
        <row r="7">
          <cell r="A7" t="str">
            <v>Conwy</v>
          </cell>
          <cell r="B7">
            <v>227</v>
          </cell>
          <cell r="C7">
            <v>26.182237600922718</v>
          </cell>
          <cell r="D7" t="str">
            <v>23.4</v>
          </cell>
          <cell r="E7" t="str">
            <v>29.2</v>
          </cell>
          <cell r="F7" t="str">
            <v>-</v>
          </cell>
          <cell r="G7" t="str">
            <v>-</v>
          </cell>
          <cell r="H7" t="str">
            <v>-</v>
          </cell>
          <cell r="I7" t="str">
            <v>-</v>
          </cell>
          <cell r="J7" t="str">
            <v>-</v>
          </cell>
          <cell r="K7" t="str">
            <v>-</v>
          </cell>
          <cell r="L7" t="str">
            <v>-</v>
          </cell>
          <cell r="M7" t="str">
            <v>-</v>
          </cell>
          <cell r="N7" t="str">
            <v>-</v>
          </cell>
          <cell r="O7" t="str">
            <v>-</v>
          </cell>
          <cell r="P7" t="str">
            <v>-</v>
          </cell>
        </row>
        <row r="8">
          <cell r="A8" t="str">
            <v>Denbighshire</v>
          </cell>
          <cell r="B8">
            <v>233</v>
          </cell>
          <cell r="C8">
            <v>26.179775280898877</v>
          </cell>
          <cell r="D8" t="str">
            <v>23.4</v>
          </cell>
          <cell r="E8" t="str">
            <v>29.2</v>
          </cell>
          <cell r="F8" t="str">
            <v>-</v>
          </cell>
          <cell r="G8" t="str">
            <v>-</v>
          </cell>
          <cell r="H8" t="str">
            <v>-</v>
          </cell>
          <cell r="I8" t="str">
            <v>-</v>
          </cell>
          <cell r="J8" t="str">
            <v>-</v>
          </cell>
          <cell r="K8" t="str">
            <v>-</v>
          </cell>
          <cell r="L8" t="str">
            <v>-</v>
          </cell>
          <cell r="M8" t="str">
            <v>-</v>
          </cell>
          <cell r="N8" t="str">
            <v>-</v>
          </cell>
          <cell r="O8" t="str">
            <v>-</v>
          </cell>
          <cell r="P8" t="str">
            <v>-</v>
          </cell>
        </row>
        <row r="9">
          <cell r="A9" t="str">
            <v>Flintshire</v>
          </cell>
          <cell r="B9">
            <v>249</v>
          </cell>
          <cell r="C9">
            <v>25.883575883575883</v>
          </cell>
          <cell r="D9" t="str">
            <v>23.2</v>
          </cell>
          <cell r="E9" t="str">
            <v>28.7</v>
          </cell>
          <cell r="F9" t="str">
            <v>-</v>
          </cell>
          <cell r="G9" t="str">
            <v>-</v>
          </cell>
          <cell r="H9" t="str">
            <v>-</v>
          </cell>
          <cell r="I9" t="str">
            <v>-</v>
          </cell>
          <cell r="J9" t="str">
            <v>-</v>
          </cell>
          <cell r="K9" t="str">
            <v>-</v>
          </cell>
          <cell r="L9" t="str">
            <v>-</v>
          </cell>
          <cell r="M9" t="str">
            <v>-</v>
          </cell>
          <cell r="N9" t="str">
            <v>-</v>
          </cell>
          <cell r="O9" t="str">
            <v>-</v>
          </cell>
          <cell r="P9" t="str">
            <v>-</v>
          </cell>
        </row>
        <row r="10">
          <cell r="A10" t="str">
            <v>Wrexham</v>
          </cell>
          <cell r="B10">
            <v>361</v>
          </cell>
          <cell r="C10">
            <v>26.661742983751846</v>
          </cell>
          <cell r="D10" t="str">
            <v>24.4</v>
          </cell>
          <cell r="E10" t="str">
            <v>29.1</v>
          </cell>
          <cell r="F10" t="str">
            <v>-</v>
          </cell>
          <cell r="G10" t="str">
            <v>-</v>
          </cell>
          <cell r="H10" t="str">
            <v>-</v>
          </cell>
          <cell r="I10" t="str">
            <v>-</v>
          </cell>
          <cell r="J10" t="str">
            <v>-</v>
          </cell>
          <cell r="K10" t="str">
            <v>-</v>
          </cell>
          <cell r="L10" t="str">
            <v>-</v>
          </cell>
          <cell r="M10" t="str">
            <v>-</v>
          </cell>
          <cell r="N10" t="str">
            <v>-</v>
          </cell>
          <cell r="O10" t="str">
            <v>-</v>
          </cell>
          <cell r="P10" t="str">
            <v>-</v>
          </cell>
        </row>
        <row r="11">
          <cell r="A11" t="str">
            <v>Powys</v>
          </cell>
          <cell r="B11">
            <v>284</v>
          </cell>
          <cell r="C11">
            <v>29.248197734294539</v>
          </cell>
          <cell r="D11" t="str">
            <v>26.5</v>
          </cell>
          <cell r="E11" t="str">
            <v>32.2</v>
          </cell>
          <cell r="F11" t="str">
            <v>-</v>
          </cell>
          <cell r="G11" t="str">
            <v>-</v>
          </cell>
          <cell r="H11" t="str">
            <v>-</v>
          </cell>
          <cell r="I11" t="str">
            <v>-</v>
          </cell>
          <cell r="J11" t="str">
            <v>-</v>
          </cell>
          <cell r="K11" t="str">
            <v>-</v>
          </cell>
          <cell r="L11" t="str">
            <v>-</v>
          </cell>
          <cell r="M11" t="str">
            <v>-</v>
          </cell>
          <cell r="N11" t="str">
            <v>-</v>
          </cell>
          <cell r="O11" t="str">
            <v>-</v>
          </cell>
          <cell r="P11" t="str">
            <v>-</v>
          </cell>
        </row>
        <row r="12">
          <cell r="A12" t="str">
            <v>Ceredigion</v>
          </cell>
          <cell r="B12">
            <v>166</v>
          </cell>
          <cell r="C12">
            <v>25.937500000000004</v>
          </cell>
          <cell r="D12" t="str">
            <v>22.7</v>
          </cell>
          <cell r="E12" t="str">
            <v>29.5</v>
          </cell>
          <cell r="F12" t="str">
            <v>-</v>
          </cell>
          <cell r="G12" t="str">
            <v>-</v>
          </cell>
          <cell r="H12" t="str">
            <v>-</v>
          </cell>
          <cell r="I12" t="str">
            <v>-</v>
          </cell>
          <cell r="J12" t="str">
            <v>-</v>
          </cell>
          <cell r="K12" t="str">
            <v>-</v>
          </cell>
          <cell r="L12" t="str">
            <v>-</v>
          </cell>
          <cell r="M12" t="str">
            <v>-</v>
          </cell>
          <cell r="N12" t="str">
            <v>-</v>
          </cell>
          <cell r="O12" t="str">
            <v>-</v>
          </cell>
          <cell r="P12" t="str">
            <v>-</v>
          </cell>
        </row>
        <row r="13">
          <cell r="A13" t="str">
            <v>Pembrokeshire</v>
          </cell>
          <cell r="B13">
            <v>311</v>
          </cell>
          <cell r="C13">
            <v>30.341463414634145</v>
          </cell>
          <cell r="D13" t="str">
            <v>27.6</v>
          </cell>
          <cell r="E13" t="str">
            <v>33.2</v>
          </cell>
          <cell r="F13" t="str">
            <v>-</v>
          </cell>
          <cell r="G13" t="str">
            <v>-</v>
          </cell>
          <cell r="H13" t="str">
            <v>-</v>
          </cell>
          <cell r="I13" t="str">
            <v>-</v>
          </cell>
          <cell r="J13" t="str">
            <v>-</v>
          </cell>
          <cell r="K13" t="str">
            <v>-</v>
          </cell>
          <cell r="L13" t="str">
            <v>-</v>
          </cell>
          <cell r="M13" t="str">
            <v>-</v>
          </cell>
          <cell r="N13" t="str">
            <v>-</v>
          </cell>
          <cell r="O13" t="str">
            <v>-</v>
          </cell>
          <cell r="P13" t="str">
            <v>-</v>
          </cell>
        </row>
        <row r="14">
          <cell r="A14" t="str">
            <v>Carmarthenshire</v>
          </cell>
          <cell r="B14">
            <v>405</v>
          </cell>
          <cell r="C14">
            <v>28.183716075156578</v>
          </cell>
          <cell r="D14" t="str">
            <v>25.9</v>
          </cell>
          <cell r="E14" t="str">
            <v>30.6</v>
          </cell>
          <cell r="F14" t="str">
            <v>-</v>
          </cell>
          <cell r="G14" t="str">
            <v>-</v>
          </cell>
          <cell r="H14" t="str">
            <v>-</v>
          </cell>
          <cell r="I14" t="str">
            <v>-</v>
          </cell>
          <cell r="J14" t="str">
            <v>-</v>
          </cell>
          <cell r="K14" t="str">
            <v>-</v>
          </cell>
          <cell r="L14" t="str">
            <v>-</v>
          </cell>
          <cell r="M14" t="str">
            <v>-</v>
          </cell>
          <cell r="N14" t="str">
            <v>-</v>
          </cell>
          <cell r="O14" t="str">
            <v>-</v>
          </cell>
          <cell r="P14" t="str">
            <v>-</v>
          </cell>
        </row>
        <row r="15">
          <cell r="A15" t="str">
            <v>Swansea</v>
          </cell>
          <cell r="B15">
            <v>671</v>
          </cell>
          <cell r="C15">
            <v>28.724315068493151</v>
          </cell>
          <cell r="D15" t="str">
            <v>26.9</v>
          </cell>
          <cell r="E15" t="str">
            <v>30.6</v>
          </cell>
          <cell r="F15" t="str">
            <v>-</v>
          </cell>
          <cell r="G15" t="str">
            <v>-</v>
          </cell>
          <cell r="H15" t="str">
            <v>-</v>
          </cell>
          <cell r="I15" t="str">
            <v>-</v>
          </cell>
          <cell r="J15" t="str">
            <v>-</v>
          </cell>
          <cell r="K15" t="str">
            <v>-</v>
          </cell>
          <cell r="L15" t="str">
            <v>-</v>
          </cell>
          <cell r="M15" t="str">
            <v>-</v>
          </cell>
          <cell r="N15" t="str">
            <v>-</v>
          </cell>
          <cell r="O15" t="str">
            <v>-</v>
          </cell>
          <cell r="P15" t="str">
            <v>-</v>
          </cell>
        </row>
        <row r="16">
          <cell r="A16" t="str">
            <v>Neath Port Talbot</v>
          </cell>
          <cell r="B16">
            <v>409</v>
          </cell>
          <cell r="C16">
            <v>29.919531821506951</v>
          </cell>
          <cell r="D16" t="str">
            <v>27.6</v>
          </cell>
          <cell r="E16" t="str">
            <v>32.4</v>
          </cell>
          <cell r="F16" t="str">
            <v>-</v>
          </cell>
          <cell r="G16" t="str">
            <v>-</v>
          </cell>
          <cell r="H16" t="str">
            <v>-</v>
          </cell>
          <cell r="I16" t="str">
            <v>-</v>
          </cell>
          <cell r="J16" t="str">
            <v>-</v>
          </cell>
          <cell r="K16" t="str">
            <v>-</v>
          </cell>
          <cell r="L16" t="str">
            <v>-</v>
          </cell>
          <cell r="M16" t="str">
            <v>-</v>
          </cell>
          <cell r="N16" t="str">
            <v>-</v>
          </cell>
          <cell r="O16" t="str">
            <v>-</v>
          </cell>
          <cell r="P16" t="str">
            <v>-</v>
          </cell>
        </row>
        <row r="17">
          <cell r="A17" t="str">
            <v>Bridgend</v>
          </cell>
          <cell r="B17">
            <v>419</v>
          </cell>
          <cell r="C17">
            <v>29.695251594613747</v>
          </cell>
          <cell r="D17" t="str">
            <v>27.4</v>
          </cell>
          <cell r="E17" t="str">
            <v>32.1</v>
          </cell>
          <cell r="F17" t="str">
            <v>-</v>
          </cell>
          <cell r="G17" t="str">
            <v>-</v>
          </cell>
          <cell r="H17" t="str">
            <v>-</v>
          </cell>
          <cell r="I17" t="str">
            <v>-</v>
          </cell>
          <cell r="J17" t="str">
            <v>-</v>
          </cell>
          <cell r="K17" t="str">
            <v>-</v>
          </cell>
          <cell r="L17" t="str">
            <v>-</v>
          </cell>
          <cell r="M17" t="str">
            <v>-</v>
          </cell>
          <cell r="N17" t="str">
            <v>-</v>
          </cell>
          <cell r="O17" t="str">
            <v>-</v>
          </cell>
          <cell r="P17" t="str">
            <v>-</v>
          </cell>
        </row>
        <row r="18">
          <cell r="A18" t="str">
            <v>Vale of Glamorgan</v>
          </cell>
          <cell r="B18">
            <v>350</v>
          </cell>
          <cell r="C18">
            <v>25.343953656770456</v>
          </cell>
          <cell r="D18" t="str">
            <v>23.1</v>
          </cell>
          <cell r="E18" t="str">
            <v>27.7</v>
          </cell>
          <cell r="F18" t="str">
            <v>-</v>
          </cell>
          <cell r="G18" t="str">
            <v>-</v>
          </cell>
          <cell r="H18" t="str">
            <v>-</v>
          </cell>
          <cell r="I18" t="str">
            <v>-</v>
          </cell>
          <cell r="J18" t="str">
            <v>-</v>
          </cell>
          <cell r="K18" t="str">
            <v>-</v>
          </cell>
          <cell r="L18" t="str">
            <v>-</v>
          </cell>
          <cell r="M18" t="str">
            <v>-</v>
          </cell>
          <cell r="N18" t="str">
            <v>-</v>
          </cell>
          <cell r="O18" t="str">
            <v>-</v>
          </cell>
          <cell r="P18" t="str">
            <v>-</v>
          </cell>
        </row>
        <row r="19">
          <cell r="A19" t="str">
            <v>Cardiff</v>
          </cell>
          <cell r="B19">
            <v>990</v>
          </cell>
          <cell r="C19">
            <v>26.990185387131955</v>
          </cell>
          <cell r="D19" t="str">
            <v>25.6</v>
          </cell>
          <cell r="E19" t="str">
            <v>28.5</v>
          </cell>
          <cell r="F19" t="str">
            <v>-</v>
          </cell>
          <cell r="G19" t="str">
            <v>-</v>
          </cell>
          <cell r="H19" t="str">
            <v>-</v>
          </cell>
          <cell r="I19" t="str">
            <v>-</v>
          </cell>
          <cell r="J19" t="str">
            <v>-</v>
          </cell>
          <cell r="K19" t="str">
            <v>-</v>
          </cell>
          <cell r="L19" t="str">
            <v>-</v>
          </cell>
          <cell r="M19" t="str">
            <v>-</v>
          </cell>
          <cell r="N19" t="str">
            <v>-</v>
          </cell>
          <cell r="O19" t="str">
            <v>-</v>
          </cell>
          <cell r="P19" t="str">
            <v>-</v>
          </cell>
        </row>
        <row r="20">
          <cell r="A20" t="str">
            <v>Rhondda Cynon Taf</v>
          </cell>
          <cell r="B20">
            <v>777</v>
          </cell>
          <cell r="C20">
            <v>31.457489878542511</v>
          </cell>
          <cell r="D20" t="str">
            <v>29.7</v>
          </cell>
          <cell r="E20" t="str">
            <v>33.3</v>
          </cell>
          <cell r="F20" t="str">
            <v>-</v>
          </cell>
          <cell r="G20" t="str">
            <v>-</v>
          </cell>
          <cell r="H20" t="str">
            <v>-</v>
          </cell>
          <cell r="I20" t="str">
            <v>-</v>
          </cell>
          <cell r="J20" t="str">
            <v>-</v>
          </cell>
          <cell r="K20" t="str">
            <v>-</v>
          </cell>
          <cell r="L20" t="str">
            <v>-</v>
          </cell>
          <cell r="M20" t="str">
            <v>-</v>
          </cell>
          <cell r="N20" t="str">
            <v>-</v>
          </cell>
          <cell r="O20" t="str">
            <v>-</v>
          </cell>
          <cell r="P20" t="str">
            <v>-</v>
          </cell>
        </row>
        <row r="21">
          <cell r="A21" t="str">
            <v>Merthyr Tydfil</v>
          </cell>
          <cell r="B21">
            <v>196</v>
          </cell>
          <cell r="C21">
            <v>33.793103448275865</v>
          </cell>
          <cell r="D21" t="str">
            <v>30.1</v>
          </cell>
          <cell r="E21" t="str">
            <v>37.7</v>
          </cell>
          <cell r="F21" t="str">
            <v>-</v>
          </cell>
          <cell r="G21" t="str">
            <v>-</v>
          </cell>
          <cell r="H21" t="str">
            <v>-</v>
          </cell>
          <cell r="I21" t="str">
            <v>-</v>
          </cell>
          <cell r="J21" t="str">
            <v>-</v>
          </cell>
          <cell r="K21" t="str">
            <v>-</v>
          </cell>
          <cell r="L21" t="str">
            <v>-</v>
          </cell>
          <cell r="M21" t="str">
            <v>-</v>
          </cell>
          <cell r="N21" t="str">
            <v>-</v>
          </cell>
          <cell r="O21" t="str">
            <v>-</v>
          </cell>
          <cell r="P21" t="str">
            <v>-</v>
          </cell>
        </row>
        <row r="22">
          <cell r="A22" t="str">
            <v>Caerphilly</v>
          </cell>
          <cell r="B22">
            <v>581</v>
          </cell>
          <cell r="C22">
            <v>29.152032112393378</v>
          </cell>
          <cell r="D22" t="str">
            <v>27.2</v>
          </cell>
          <cell r="E22" t="str">
            <v>31.2</v>
          </cell>
          <cell r="F22" t="str">
            <v>-</v>
          </cell>
          <cell r="G22" t="str">
            <v>-</v>
          </cell>
          <cell r="H22" t="str">
            <v>-</v>
          </cell>
          <cell r="I22" t="str">
            <v>-</v>
          </cell>
          <cell r="J22" t="str">
            <v>-</v>
          </cell>
          <cell r="K22" t="str">
            <v>-</v>
          </cell>
          <cell r="L22" t="str">
            <v>-</v>
          </cell>
          <cell r="M22" t="str">
            <v>-</v>
          </cell>
          <cell r="N22" t="str">
            <v>-</v>
          </cell>
          <cell r="O22" t="str">
            <v>-</v>
          </cell>
          <cell r="P22" t="str">
            <v>-</v>
          </cell>
        </row>
        <row r="23">
          <cell r="A23" t="str">
            <v>Blaenau Gwent</v>
          </cell>
          <cell r="B23">
            <v>191</v>
          </cell>
          <cell r="C23">
            <v>26.901408450704224</v>
          </cell>
          <cell r="D23" t="str">
            <v>23.8</v>
          </cell>
          <cell r="E23" t="str">
            <v>30.3</v>
          </cell>
          <cell r="F23" t="str">
            <v>-</v>
          </cell>
          <cell r="G23" t="str">
            <v>-</v>
          </cell>
          <cell r="H23" t="str">
            <v>-</v>
          </cell>
          <cell r="I23" t="str">
            <v>-</v>
          </cell>
          <cell r="J23" t="str">
            <v>-</v>
          </cell>
          <cell r="K23" t="str">
            <v>-</v>
          </cell>
          <cell r="L23" t="str">
            <v>-</v>
          </cell>
          <cell r="M23" t="str">
            <v>-</v>
          </cell>
          <cell r="N23" t="str">
            <v>-</v>
          </cell>
          <cell r="O23" t="str">
            <v>-</v>
          </cell>
          <cell r="P23" t="str">
            <v>-</v>
          </cell>
        </row>
        <row r="24">
          <cell r="A24" t="str">
            <v>Torfaen</v>
          </cell>
          <cell r="B24">
            <v>306</v>
          </cell>
          <cell r="C24">
            <v>30.029440628066734</v>
          </cell>
          <cell r="D24" t="str">
            <v>27.3</v>
          </cell>
          <cell r="E24" t="str">
            <v>32.9</v>
          </cell>
          <cell r="F24" t="str">
            <v>-</v>
          </cell>
          <cell r="G24" t="str">
            <v>-</v>
          </cell>
          <cell r="H24" t="str">
            <v>-</v>
          </cell>
          <cell r="I24" t="str">
            <v>-</v>
          </cell>
          <cell r="J24" t="str">
            <v>-</v>
          </cell>
          <cell r="K24" t="str">
            <v>-</v>
          </cell>
          <cell r="L24" t="str">
            <v>-</v>
          </cell>
          <cell r="M24" t="str">
            <v>-</v>
          </cell>
          <cell r="N24" t="str">
            <v>-</v>
          </cell>
          <cell r="O24" t="str">
            <v>-</v>
          </cell>
          <cell r="P24" t="str">
            <v>-</v>
          </cell>
        </row>
        <row r="25">
          <cell r="A25" t="str">
            <v>Monmouthshire</v>
          </cell>
          <cell r="B25">
            <v>178</v>
          </cell>
          <cell r="C25">
            <v>22.029702970297031</v>
          </cell>
          <cell r="D25" t="str">
            <v>19.3</v>
          </cell>
          <cell r="E25" t="str">
            <v>25.0</v>
          </cell>
          <cell r="F25" t="str">
            <v>-</v>
          </cell>
          <cell r="G25" t="str">
            <v>-</v>
          </cell>
          <cell r="H25" t="str">
            <v>-</v>
          </cell>
          <cell r="I25" t="str">
            <v>-</v>
          </cell>
          <cell r="J25" t="str">
            <v>-</v>
          </cell>
          <cell r="K25" t="str">
            <v>-</v>
          </cell>
          <cell r="L25" t="str">
            <v>-</v>
          </cell>
          <cell r="M25" t="str">
            <v>-</v>
          </cell>
          <cell r="N25" t="str">
            <v>-</v>
          </cell>
          <cell r="O25" t="str">
            <v>-</v>
          </cell>
          <cell r="P25" t="str">
            <v>-</v>
          </cell>
        </row>
        <row r="26">
          <cell r="A26" t="str">
            <v>Newport</v>
          </cell>
          <cell r="B26">
            <v>466</v>
          </cell>
          <cell r="C26">
            <v>27.721594289113622</v>
          </cell>
          <cell r="D26" t="str">
            <v>25.6</v>
          </cell>
          <cell r="E26" t="str">
            <v>29.9</v>
          </cell>
          <cell r="F26" t="str">
            <v>-</v>
          </cell>
          <cell r="G26" t="str">
            <v>-</v>
          </cell>
          <cell r="H26" t="str">
            <v>-</v>
          </cell>
          <cell r="I26" t="str">
            <v>-</v>
          </cell>
          <cell r="J26" t="str">
            <v>-</v>
          </cell>
          <cell r="K26" t="str">
            <v>-</v>
          </cell>
          <cell r="L26" t="str">
            <v>-</v>
          </cell>
          <cell r="M26" t="str">
            <v>-</v>
          </cell>
          <cell r="N26" t="str">
            <v>-</v>
          </cell>
          <cell r="O26" t="str">
            <v>-</v>
          </cell>
          <cell r="P26" t="str">
            <v>-</v>
          </cell>
        </row>
        <row r="27">
          <cell r="A27" t="str">
            <v>Wales</v>
          </cell>
          <cell r="B27">
            <v>8294</v>
          </cell>
          <cell r="C27">
            <v>28.202251011595092</v>
          </cell>
          <cell r="D27" t="str">
            <v>27.7</v>
          </cell>
          <cell r="E27" t="str">
            <v>28.7</v>
          </cell>
          <cell r="F27" t="str">
            <v>-</v>
          </cell>
          <cell r="G27" t="str">
            <v>-</v>
          </cell>
          <cell r="H27" t="str">
            <v>-</v>
          </cell>
          <cell r="I27" t="str">
            <v>-</v>
          </cell>
          <cell r="J27" t="str">
            <v>-</v>
          </cell>
          <cell r="K27" t="str">
            <v>-</v>
          </cell>
          <cell r="L27" t="str">
            <v>-</v>
          </cell>
          <cell r="M27" t="str">
            <v>-</v>
          </cell>
          <cell r="N27" t="str">
            <v>-</v>
          </cell>
          <cell r="O27" t="str">
            <v>-</v>
          </cell>
          <cell r="P27" t="str">
            <v>-</v>
          </cell>
        </row>
      </sheetData>
      <sheetData sheetId="3"/>
      <sheetData sheetId="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Wilson method"/>
      <sheetName val="Data from SQL"/>
      <sheetName val="SQL"/>
      <sheetName val="QC"/>
    </sheetNames>
    <sheetDataSet>
      <sheetData sheetId="0"/>
      <sheetData sheetId="1"/>
      <sheetData sheetId="2">
        <row r="5">
          <cell r="A5" t="str">
            <v>Isle of Anglesey</v>
          </cell>
          <cell r="B5">
            <v>18836</v>
          </cell>
          <cell r="C5">
            <v>26.942056556005323</v>
          </cell>
          <cell r="D5">
            <v>26.614458608924817</v>
          </cell>
          <cell r="E5">
            <v>27.272188353114153</v>
          </cell>
          <cell r="F5">
            <v>28.606785603794986</v>
          </cell>
          <cell r="G5">
            <v>28.351922512474321</v>
          </cell>
          <cell r="H5">
            <v>28.148589879714343</v>
          </cell>
          <cell r="I5">
            <v>27.894927274042985</v>
          </cell>
          <cell r="J5">
            <v>27.784343114083125</v>
          </cell>
          <cell r="K5">
            <v>27.579626972740318</v>
          </cell>
          <cell r="L5">
            <v>27.442931517821386</v>
          </cell>
          <cell r="M5">
            <v>27.285215499971383</v>
          </cell>
          <cell r="N5">
            <v>27.054544413099823</v>
          </cell>
          <cell r="O5">
            <v>26.942056556005323</v>
          </cell>
          <cell r="P5" t="str">
            <v>-</v>
          </cell>
        </row>
        <row r="6">
          <cell r="A6" t="str">
            <v>Gwynedd</v>
          </cell>
          <cell r="B6">
            <v>37439</v>
          </cell>
          <cell r="C6">
            <v>30.808159772224187</v>
          </cell>
          <cell r="D6">
            <v>30.549180325266061</v>
          </cell>
          <cell r="E6">
            <v>31.068352570446088</v>
          </cell>
          <cell r="F6">
            <v>30.918496045814013</v>
          </cell>
          <cell r="G6">
            <v>30.767992408195084</v>
          </cell>
          <cell r="H6">
            <v>30.612949688766101</v>
          </cell>
          <cell r="I6">
            <v>30.437201304776597</v>
          </cell>
          <cell r="J6">
            <v>30.276308054085831</v>
          </cell>
          <cell r="K6">
            <v>30.148746210154275</v>
          </cell>
          <cell r="L6">
            <v>29.933358943096223</v>
          </cell>
          <cell r="M6">
            <v>30.146912185069468</v>
          </cell>
          <cell r="N6">
            <v>30.654120754405511</v>
          </cell>
          <cell r="O6">
            <v>30.808159772224187</v>
          </cell>
          <cell r="P6" t="str">
            <v>-</v>
          </cell>
        </row>
        <row r="7">
          <cell r="A7" t="str">
            <v>Conwy</v>
          </cell>
          <cell r="B7">
            <v>30193</v>
          </cell>
          <cell r="C7">
            <v>26.180566394395022</v>
          </cell>
          <cell r="D7">
            <v>25.927635420194207</v>
          </cell>
          <cell r="E7">
            <v>26.435084203969399</v>
          </cell>
          <cell r="F7">
            <v>26.985102690193806</v>
          </cell>
          <cell r="G7">
            <v>26.946102401840932</v>
          </cell>
          <cell r="H7">
            <v>26.880255094769844</v>
          </cell>
          <cell r="I7">
            <v>26.759748696317654</v>
          </cell>
          <cell r="J7">
            <v>26.689320732009485</v>
          </cell>
          <cell r="K7">
            <v>26.637838597971488</v>
          </cell>
          <cell r="L7">
            <v>26.532949786222034</v>
          </cell>
          <cell r="M7">
            <v>26.443209478027967</v>
          </cell>
          <cell r="N7">
            <v>26.214227167297395</v>
          </cell>
          <cell r="O7">
            <v>26.180566394395022</v>
          </cell>
          <cell r="P7" t="str">
            <v>-</v>
          </cell>
        </row>
        <row r="8">
          <cell r="A8" t="str">
            <v>Denbighshire</v>
          </cell>
          <cell r="B8">
            <v>27104</v>
          </cell>
          <cell r="C8">
            <v>28.858910337631361</v>
          </cell>
          <cell r="D8">
            <v>28.569992236868757</v>
          </cell>
          <cell r="E8">
            <v>29.14955784965673</v>
          </cell>
          <cell r="F8">
            <v>28.869894520635871</v>
          </cell>
          <cell r="G8">
            <v>28.645389466507588</v>
          </cell>
          <cell r="H8">
            <v>28.432081693436867</v>
          </cell>
          <cell r="I8">
            <v>28.318329821873206</v>
          </cell>
          <cell r="J8">
            <v>28.355128055073791</v>
          </cell>
          <cell r="K8">
            <v>28.483021263091079</v>
          </cell>
          <cell r="L8">
            <v>28.624959098153873</v>
          </cell>
          <cell r="M8">
            <v>28.608487569353269</v>
          </cell>
          <cell r="N8">
            <v>28.7481944090407</v>
          </cell>
          <cell r="O8">
            <v>28.858910337631361</v>
          </cell>
          <cell r="P8" t="str">
            <v>-</v>
          </cell>
        </row>
        <row r="9">
          <cell r="A9" t="str">
            <v>Flintshire</v>
          </cell>
          <cell r="B9">
            <v>45189</v>
          </cell>
          <cell r="C9">
            <v>29.599910916641559</v>
          </cell>
          <cell r="D9">
            <v>29.371436441600778</v>
          </cell>
          <cell r="E9">
            <v>29.829412038221047</v>
          </cell>
          <cell r="F9">
            <v>30.433644182158755</v>
          </cell>
          <cell r="G9">
            <v>30.265592320480504</v>
          </cell>
          <cell r="H9">
            <v>30.110702093118029</v>
          </cell>
          <cell r="I9">
            <v>29.90926679565014</v>
          </cell>
          <cell r="J9">
            <v>29.817152373022481</v>
          </cell>
          <cell r="K9">
            <v>29.82707405049862</v>
          </cell>
          <cell r="L9">
            <v>29.818285027821602</v>
          </cell>
          <cell r="M9">
            <v>29.706221008652168</v>
          </cell>
          <cell r="N9">
            <v>29.57851130983693</v>
          </cell>
          <cell r="O9">
            <v>29.599910916641559</v>
          </cell>
          <cell r="P9" t="str">
            <v>-</v>
          </cell>
        </row>
        <row r="10">
          <cell r="A10" t="str">
            <v>Wrexham</v>
          </cell>
          <cell r="B10">
            <v>40654</v>
          </cell>
          <cell r="C10">
            <v>30.098467461316353</v>
          </cell>
          <cell r="D10">
            <v>29.854416186863709</v>
          </cell>
          <cell r="E10">
            <v>30.343650764391189</v>
          </cell>
          <cell r="F10">
            <v>30.744585714841165</v>
          </cell>
          <cell r="G10">
            <v>30.78796717191306</v>
          </cell>
          <cell r="H10">
            <v>30.522072787876436</v>
          </cell>
          <cell r="I10">
            <v>30.270253541613474</v>
          </cell>
          <cell r="J10">
            <v>30.183944563390657</v>
          </cell>
          <cell r="K10">
            <v>30.141776433572293</v>
          </cell>
          <cell r="L10">
            <v>30.086650399256637</v>
          </cell>
          <cell r="M10">
            <v>29.991372519599384</v>
          </cell>
          <cell r="N10">
            <v>29.975598653821756</v>
          </cell>
          <cell r="O10">
            <v>30.098467461316353</v>
          </cell>
          <cell r="P10" t="str">
            <v>-</v>
          </cell>
        </row>
        <row r="11">
          <cell r="A11" t="str">
            <v>Powys</v>
          </cell>
          <cell r="B11">
            <v>35584</v>
          </cell>
          <cell r="C11">
            <v>26.740612154413807</v>
          </cell>
          <cell r="D11">
            <v>26.503475234208256</v>
          </cell>
          <cell r="E11">
            <v>26.9790919770534</v>
          </cell>
          <cell r="F11">
            <v>27.582681190766451</v>
          </cell>
          <cell r="G11">
            <v>27.520168361978254</v>
          </cell>
          <cell r="H11">
            <v>27.350889108421832</v>
          </cell>
          <cell r="I11">
            <v>27.314338376468783</v>
          </cell>
          <cell r="J11">
            <v>27.263292047284356</v>
          </cell>
          <cell r="K11">
            <v>27.093846130532949</v>
          </cell>
          <cell r="L11">
            <v>27.054529033229219</v>
          </cell>
          <cell r="M11">
            <v>26.996017732361562</v>
          </cell>
          <cell r="N11">
            <v>26.832131729857462</v>
          </cell>
          <cell r="O11">
            <v>26.740612154413807</v>
          </cell>
          <cell r="P11" t="str">
            <v>-</v>
          </cell>
        </row>
        <row r="12">
          <cell r="A12" t="str">
            <v>Ceredigion</v>
          </cell>
          <cell r="B12">
            <v>24871</v>
          </cell>
          <cell r="C12">
            <v>33.032287198013094</v>
          </cell>
          <cell r="D12">
            <v>32.69720555392194</v>
          </cell>
          <cell r="E12">
            <v>33.369100207301386</v>
          </cell>
          <cell r="F12">
            <v>32.805298013245036</v>
          </cell>
          <cell r="G12">
            <v>32.824387081409348</v>
          </cell>
          <cell r="H12">
            <v>32.863081491257013</v>
          </cell>
          <cell r="I12">
            <v>32.501821553951117</v>
          </cell>
          <cell r="J12">
            <v>32.402909399803562</v>
          </cell>
          <cell r="K12">
            <v>32.282346069086373</v>
          </cell>
          <cell r="L12">
            <v>31.709594376492245</v>
          </cell>
          <cell r="M12">
            <v>31.621607138072399</v>
          </cell>
          <cell r="N12">
            <v>32.367682837656382</v>
          </cell>
          <cell r="O12">
            <v>33.032287198013094</v>
          </cell>
          <cell r="P12" t="str">
            <v>-</v>
          </cell>
        </row>
        <row r="13">
          <cell r="A13" t="str">
            <v>Pembrokeshire</v>
          </cell>
          <cell r="B13">
            <v>34709</v>
          </cell>
          <cell r="C13">
            <v>28.307765082005986</v>
          </cell>
          <cell r="D13">
            <v>28.05628746520787</v>
          </cell>
          <cell r="E13">
            <v>28.56060193932235</v>
          </cell>
          <cell r="F13">
            <v>29.443870131235432</v>
          </cell>
          <cell r="G13">
            <v>29.303412160108383</v>
          </cell>
          <cell r="H13">
            <v>28.926031538805098</v>
          </cell>
          <cell r="I13">
            <v>28.770349134841815</v>
          </cell>
          <cell r="J13">
            <v>28.689189874701977</v>
          </cell>
          <cell r="K13">
            <v>28.624205951186894</v>
          </cell>
          <cell r="L13">
            <v>28.592302739115361</v>
          </cell>
          <cell r="M13">
            <v>28.514432845520432</v>
          </cell>
          <cell r="N13">
            <v>28.458523947726565</v>
          </cell>
          <cell r="O13">
            <v>28.307765082005986</v>
          </cell>
          <cell r="P13" t="str">
            <v>-</v>
          </cell>
        </row>
        <row r="14">
          <cell r="A14" t="str">
            <v>Carmarthenshire</v>
          </cell>
          <cell r="B14">
            <v>52627</v>
          </cell>
          <cell r="C14">
            <v>28.60769402210251</v>
          </cell>
          <cell r="D14">
            <v>28.401623268267183</v>
          </cell>
          <cell r="E14">
            <v>28.814658214944224</v>
          </cell>
          <cell r="F14">
            <v>29.090981973108548</v>
          </cell>
          <cell r="G14">
            <v>29.008760425360379</v>
          </cell>
          <cell r="H14">
            <v>28.810560773465099</v>
          </cell>
          <cell r="I14">
            <v>28.647975357545629</v>
          </cell>
          <cell r="J14">
            <v>28.619417951689098</v>
          </cell>
          <cell r="K14">
            <v>28.621617746009687</v>
          </cell>
          <cell r="L14">
            <v>28.631305577014743</v>
          </cell>
          <cell r="M14">
            <v>28.557365214442754</v>
          </cell>
          <cell r="N14">
            <v>28.507573604948526</v>
          </cell>
          <cell r="O14">
            <v>28.60769402210251</v>
          </cell>
          <cell r="P14" t="str">
            <v>-</v>
          </cell>
        </row>
        <row r="15">
          <cell r="A15" t="str">
            <v>Swansea</v>
          </cell>
          <cell r="B15">
            <v>74996</v>
          </cell>
          <cell r="C15">
            <v>31.419701622599934</v>
          </cell>
          <cell r="D15">
            <v>31.233776581549826</v>
          </cell>
          <cell r="E15">
            <v>31.606224733334059</v>
          </cell>
          <cell r="F15">
            <v>31.407532646659696</v>
          </cell>
          <cell r="G15">
            <v>31.598409542743539</v>
          </cell>
          <cell r="H15">
            <v>31.74829955823575</v>
          </cell>
          <cell r="I15">
            <v>31.655090321652345</v>
          </cell>
          <cell r="J15">
            <v>31.631375301677263</v>
          </cell>
          <cell r="K15">
            <v>31.608878946915596</v>
          </cell>
          <cell r="L15">
            <v>31.539384724458547</v>
          </cell>
          <cell r="M15">
            <v>31.425163730204879</v>
          </cell>
          <cell r="N15">
            <v>31.43554238952261</v>
          </cell>
          <cell r="O15">
            <v>31.419701622599934</v>
          </cell>
          <cell r="P15" t="str">
            <v>-</v>
          </cell>
        </row>
        <row r="16">
          <cell r="A16" t="str">
            <v>Neath Port Talbot</v>
          </cell>
          <cell r="B16">
            <v>39498</v>
          </cell>
          <cell r="C16">
            <v>28.237060337432084</v>
          </cell>
          <cell r="D16">
            <v>28.001754966463022</v>
          </cell>
          <cell r="E16">
            <v>28.473561050308422</v>
          </cell>
          <cell r="F16">
            <v>29.527684520236271</v>
          </cell>
          <cell r="G16">
            <v>29.572864137176747</v>
          </cell>
          <cell r="H16">
            <v>29.515691535903866</v>
          </cell>
          <cell r="I16">
            <v>29.413089271446214</v>
          </cell>
          <cell r="J16">
            <v>29.300983928919994</v>
          </cell>
          <cell r="K16">
            <v>29.187446476248049</v>
          </cell>
          <cell r="L16">
            <v>29.078512485571512</v>
          </cell>
          <cell r="M16">
            <v>28.856862337587881</v>
          </cell>
          <cell r="N16">
            <v>28.561709563299388</v>
          </cell>
          <cell r="O16">
            <v>28.237060337432084</v>
          </cell>
          <cell r="P16" t="str">
            <v>-</v>
          </cell>
        </row>
        <row r="17">
          <cell r="A17" t="str">
            <v>Bridgend</v>
          </cell>
          <cell r="B17">
            <v>40326</v>
          </cell>
          <cell r="C17">
            <v>28.926188939100495</v>
          </cell>
          <cell r="D17">
            <v>28.688754361757731</v>
          </cell>
          <cell r="E17">
            <v>29.164784909768944</v>
          </cell>
          <cell r="F17">
            <v>30.02905789226228</v>
          </cell>
          <cell r="G17">
            <v>30.165150497588378</v>
          </cell>
          <cell r="H17">
            <v>30.090111938884551</v>
          </cell>
          <cell r="I17">
            <v>30.003085188836131</v>
          </cell>
          <cell r="J17">
            <v>29.926805998628542</v>
          </cell>
          <cell r="K17">
            <v>29.871495928620291</v>
          </cell>
          <cell r="L17">
            <v>29.734281027884091</v>
          </cell>
          <cell r="M17">
            <v>29.489124202550386</v>
          </cell>
          <cell r="N17">
            <v>29.17145106195521</v>
          </cell>
          <cell r="O17">
            <v>28.926188939100495</v>
          </cell>
          <cell r="P17" t="str">
            <v>-</v>
          </cell>
        </row>
        <row r="18">
          <cell r="A18" t="str">
            <v>Vale of Glamorgan</v>
          </cell>
          <cell r="B18">
            <v>37298</v>
          </cell>
          <cell r="C18">
            <v>29.442922662793357</v>
          </cell>
          <cell r="D18">
            <v>29.19255440288649</v>
          </cell>
          <cell r="E18">
            <v>29.694537690886058</v>
          </cell>
          <cell r="F18">
            <v>31.146750471819683</v>
          </cell>
          <cell r="G18">
            <v>31.098528682426846</v>
          </cell>
          <cell r="H18">
            <v>30.813015454418885</v>
          </cell>
          <cell r="I18">
            <v>30.570407806180167</v>
          </cell>
          <cell r="J18">
            <v>30.306044871483799</v>
          </cell>
          <cell r="K18">
            <v>30.167879934579737</v>
          </cell>
          <cell r="L18">
            <v>30.074853038269712</v>
          </cell>
          <cell r="M18">
            <v>29.928980200060241</v>
          </cell>
          <cell r="N18">
            <v>29.733855340688891</v>
          </cell>
          <cell r="O18">
            <v>29.442922662793357</v>
          </cell>
          <cell r="P18" t="str">
            <v>-</v>
          </cell>
        </row>
        <row r="19">
          <cell r="A19" t="str">
            <v>Cardiff</v>
          </cell>
          <cell r="B19">
            <v>122634</v>
          </cell>
          <cell r="C19">
            <v>35.50060502197185</v>
          </cell>
          <cell r="D19">
            <v>35.341192311440857</v>
          </cell>
          <cell r="E19">
            <v>35.660340219382356</v>
          </cell>
          <cell r="F19">
            <v>35.877072376538763</v>
          </cell>
          <cell r="G19">
            <v>36.213391392068857</v>
          </cell>
          <cell r="H19">
            <v>36.46999832859769</v>
          </cell>
          <cell r="I19">
            <v>36.31764387026832</v>
          </cell>
          <cell r="J19">
            <v>36.096748886541512</v>
          </cell>
          <cell r="K19">
            <v>35.992821362844154</v>
          </cell>
          <cell r="L19">
            <v>35.723729679377385</v>
          </cell>
          <cell r="M19">
            <v>35.559859738905871</v>
          </cell>
          <cell r="N19">
            <v>35.437402241345978</v>
          </cell>
          <cell r="O19">
            <v>35.50060502197185</v>
          </cell>
          <cell r="P19" t="str">
            <v>-</v>
          </cell>
        </row>
        <row r="20">
          <cell r="A20" t="str">
            <v>Rhondda Cynon Taf</v>
          </cell>
          <cell r="B20">
            <v>72437</v>
          </cell>
          <cell r="C20">
            <v>30.906717070652334</v>
          </cell>
          <cell r="D20">
            <v>30.71994299200604</v>
          </cell>
          <cell r="E20">
            <v>31.094117053762581</v>
          </cell>
          <cell r="F20">
            <v>32.192238831726314</v>
          </cell>
          <cell r="G20">
            <v>32.262729115471181</v>
          </cell>
          <cell r="H20">
            <v>32.308277521573189</v>
          </cell>
          <cell r="I20">
            <v>32.047250822403555</v>
          </cell>
          <cell r="J20">
            <v>31.748069238740602</v>
          </cell>
          <cell r="K20">
            <v>31.56723006256637</v>
          </cell>
          <cell r="L20">
            <v>31.343620592696102</v>
          </cell>
          <cell r="M20">
            <v>31.164294568954134</v>
          </cell>
          <cell r="N20">
            <v>30.962343096234306</v>
          </cell>
          <cell r="O20">
            <v>30.906717070652334</v>
          </cell>
          <cell r="P20" t="str">
            <v>-</v>
          </cell>
        </row>
        <row r="21">
          <cell r="A21" t="str">
            <v>Merthyr Tydfil</v>
          </cell>
          <cell r="B21">
            <v>18005</v>
          </cell>
          <cell r="C21">
            <v>30.594212502761209</v>
          </cell>
          <cell r="D21">
            <v>30.223186080879987</v>
          </cell>
          <cell r="E21">
            <v>30.967772251424826</v>
          </cell>
          <cell r="F21">
            <v>31.96478319879991</v>
          </cell>
          <cell r="G21">
            <v>31.993566258600659</v>
          </cell>
          <cell r="H21">
            <v>31.94573366654766</v>
          </cell>
          <cell r="I21">
            <v>31.941556017703832</v>
          </cell>
          <cell r="J21">
            <v>31.733978490825933</v>
          </cell>
          <cell r="K21">
            <v>31.719517954279119</v>
          </cell>
          <cell r="L21">
            <v>31.751837470531136</v>
          </cell>
          <cell r="M21">
            <v>31.52039342458216</v>
          </cell>
          <cell r="N21">
            <v>31.015677089566275</v>
          </cell>
          <cell r="O21">
            <v>30.594212502761209</v>
          </cell>
          <cell r="P21" t="str">
            <v>-</v>
          </cell>
        </row>
        <row r="22">
          <cell r="A22" t="str">
            <v>Caerphilly</v>
          </cell>
          <cell r="B22">
            <v>54809</v>
          </cell>
          <cell r="C22">
            <v>30.656889396024205</v>
          </cell>
          <cell r="D22">
            <v>30.443579675904637</v>
          </cell>
          <cell r="E22">
            <v>30.871030373172086</v>
          </cell>
          <cell r="F22">
            <v>32.003911556659013</v>
          </cell>
          <cell r="G22">
            <v>31.910038923221467</v>
          </cell>
          <cell r="H22">
            <v>31.784452399324675</v>
          </cell>
          <cell r="I22">
            <v>31.558019875330629</v>
          </cell>
          <cell r="J22">
            <v>31.433570659775185</v>
          </cell>
          <cell r="K22">
            <v>31.329755924725838</v>
          </cell>
          <cell r="L22">
            <v>31.204647705932747</v>
          </cell>
          <cell r="M22">
            <v>30.99588505241055</v>
          </cell>
          <cell r="N22">
            <v>30.813414860107468</v>
          </cell>
          <cell r="O22">
            <v>30.656889396024205</v>
          </cell>
          <cell r="P22" t="str">
            <v>-</v>
          </cell>
        </row>
        <row r="23">
          <cell r="A23" t="str">
            <v>Blaenau Gwent</v>
          </cell>
          <cell r="B23">
            <v>20871</v>
          </cell>
          <cell r="C23">
            <v>29.896006417234862</v>
          </cell>
          <cell r="D23">
            <v>29.557519145458961</v>
          </cell>
          <cell r="E23">
            <v>30.236706123895949</v>
          </cell>
          <cell r="F23">
            <v>31.234521684040779</v>
          </cell>
          <cell r="G23">
            <v>31.231582596637196</v>
          </cell>
          <cell r="H23">
            <v>30.991305854827996</v>
          </cell>
          <cell r="I23">
            <v>30.904203040989771</v>
          </cell>
          <cell r="J23">
            <v>30.805918689843416</v>
          </cell>
          <cell r="K23">
            <v>30.69814163736816</v>
          </cell>
          <cell r="L23">
            <v>30.671727298768261</v>
          </cell>
          <cell r="M23">
            <v>30.442376521116678</v>
          </cell>
          <cell r="N23">
            <v>30.119774205564632</v>
          </cell>
          <cell r="O23">
            <v>29.896006417234862</v>
          </cell>
          <cell r="P23" t="str">
            <v>-</v>
          </cell>
        </row>
        <row r="24">
          <cell r="A24" t="str">
            <v>Torfaen</v>
          </cell>
          <cell r="B24">
            <v>27728</v>
          </cell>
          <cell r="C24">
            <v>30.406842855576272</v>
          </cell>
          <cell r="D24">
            <v>30.109099782742728</v>
          </cell>
          <cell r="E24">
            <v>30.706236677433331</v>
          </cell>
          <cell r="F24">
            <v>31.259095920617419</v>
          </cell>
          <cell r="G24">
            <v>31.28231131295539</v>
          </cell>
          <cell r="H24">
            <v>31.122674444297139</v>
          </cell>
          <cell r="I24">
            <v>30.955165261903712</v>
          </cell>
          <cell r="J24">
            <v>31.005285179475887</v>
          </cell>
          <cell r="K24">
            <v>30.990173016466244</v>
          </cell>
          <cell r="L24">
            <v>30.957033394076451</v>
          </cell>
          <cell r="M24">
            <v>30.820513382822178</v>
          </cell>
          <cell r="N24">
            <v>30.555677575225126</v>
          </cell>
          <cell r="O24">
            <v>30.406842855576272</v>
          </cell>
          <cell r="P24" t="str">
            <v>-</v>
          </cell>
        </row>
        <row r="25">
          <cell r="A25" t="str">
            <v>Monmouthshire</v>
          </cell>
          <cell r="B25">
            <v>25181</v>
          </cell>
          <cell r="C25">
            <v>27.517812650260087</v>
          </cell>
          <cell r="D25">
            <v>27.22939387867271</v>
          </cell>
          <cell r="E25">
            <v>27.808118993322644</v>
          </cell>
          <cell r="F25">
            <v>28.403011110200545</v>
          </cell>
          <cell r="G25">
            <v>28.250101033427633</v>
          </cell>
          <cell r="H25">
            <v>28.123968165412332</v>
          </cell>
          <cell r="I25">
            <v>28.023608807032986</v>
          </cell>
          <cell r="J25">
            <v>27.907733752385226</v>
          </cell>
          <cell r="K25">
            <v>27.929949102598446</v>
          </cell>
          <cell r="L25">
            <v>27.804103918587487</v>
          </cell>
          <cell r="M25">
            <v>27.743851938558034</v>
          </cell>
          <cell r="N25">
            <v>27.720400808649025</v>
          </cell>
          <cell r="O25">
            <v>27.517812650260087</v>
          </cell>
          <cell r="P25" t="str">
            <v>-</v>
          </cell>
        </row>
        <row r="26">
          <cell r="A26" t="str">
            <v>Newport</v>
          </cell>
          <cell r="B26">
            <v>47367</v>
          </cell>
          <cell r="C26">
            <v>32.490997016153926</v>
          </cell>
          <cell r="D26">
            <v>32.251045858358268</v>
          </cell>
          <cell r="E26">
            <v>32.731870913785144</v>
          </cell>
          <cell r="F26">
            <v>32.66199081649571</v>
          </cell>
          <cell r="G26">
            <v>32.758533938082678</v>
          </cell>
          <cell r="H26">
            <v>32.655258548910396</v>
          </cell>
          <cell r="I26">
            <v>32.580559673965205</v>
          </cell>
          <cell r="J26">
            <v>32.60172029852658</v>
          </cell>
          <cell r="K26">
            <v>32.61090991398823</v>
          </cell>
          <cell r="L26">
            <v>32.737628201535621</v>
          </cell>
          <cell r="M26">
            <v>32.612884600669204</v>
          </cell>
          <cell r="N26">
            <v>32.524188034778284</v>
          </cell>
          <cell r="O26">
            <v>32.490997016153926</v>
          </cell>
          <cell r="P26" t="str">
            <v>-</v>
          </cell>
        </row>
        <row r="27">
          <cell r="A27" t="str">
            <v>Wales</v>
          </cell>
          <cell r="B27">
            <v>928356</v>
          </cell>
          <cell r="C27">
            <v>30.30121830771229</v>
          </cell>
          <cell r="D27">
            <v>30.249782832711571</v>
          </cell>
          <cell r="E27">
            <v>30.352703182662271</v>
          </cell>
          <cell r="F27">
            <v>31.039359863367448</v>
          </cell>
          <cell r="G27">
            <v>31.053901987288786</v>
          </cell>
          <cell r="H27">
            <v>30.979447640546393</v>
          </cell>
          <cell r="I27">
            <v>30.824713763370536</v>
          </cell>
          <cell r="J27">
            <v>30.714131644911625</v>
          </cell>
          <cell r="K27">
            <v>30.645887185539429</v>
          </cell>
          <cell r="L27">
            <v>30.546055064548444</v>
          </cell>
          <cell r="M27">
            <v>30.43086382052288</v>
          </cell>
          <cell r="N27">
            <v>30.342583585220972</v>
          </cell>
          <cell r="O27">
            <v>30.30121830771229</v>
          </cell>
          <cell r="P27" t="str">
            <v>-</v>
          </cell>
        </row>
      </sheetData>
      <sheetData sheetId="3"/>
      <sheetData sheetId="4"/>
      <sheetData sheetId="5"/>
      <sheetData sheetId="6"/>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Data for table &amp; chart"/>
      <sheetName val="Data for LA table"/>
    </sheetNames>
    <sheetDataSet>
      <sheetData sheetId="0"/>
      <sheetData sheetId="1"/>
      <sheetData sheetId="2">
        <row r="5">
          <cell r="A5" t="str">
            <v>Isle of Anglesey</v>
          </cell>
          <cell r="B5">
            <v>2840</v>
          </cell>
          <cell r="C5">
            <v>20.177619893428066</v>
          </cell>
          <cell r="D5">
            <v>19.522773964738079</v>
          </cell>
          <cell r="E5">
            <v>20.848740691695017</v>
          </cell>
          <cell r="F5" t="str">
            <v>-</v>
          </cell>
          <cell r="G5" t="str">
            <v>-</v>
          </cell>
          <cell r="H5" t="str">
            <v>-</v>
          </cell>
          <cell r="I5" t="str">
            <v>-</v>
          </cell>
          <cell r="J5" t="str">
            <v>-</v>
          </cell>
          <cell r="K5" t="str">
            <v>-</v>
          </cell>
          <cell r="L5" t="str">
            <v>-</v>
          </cell>
          <cell r="M5">
            <v>19.5</v>
          </cell>
          <cell r="N5">
            <v>20.177619893428066</v>
          </cell>
          <cell r="O5" t="str">
            <v>-</v>
          </cell>
          <cell r="P5" t="str">
            <v>-</v>
          </cell>
        </row>
        <row r="6">
          <cell r="A6" t="str">
            <v>Gwynedd</v>
          </cell>
          <cell r="B6">
            <v>3930</v>
          </cell>
          <cell r="C6">
            <v>16.687898089171973</v>
          </cell>
          <cell r="D6">
            <v>16.217110483751462</v>
          </cell>
          <cell r="E6">
            <v>17.16955201295141</v>
          </cell>
          <cell r="F6" t="str">
            <v>-</v>
          </cell>
          <cell r="G6" t="str">
            <v>-</v>
          </cell>
          <cell r="H6" t="str">
            <v>-</v>
          </cell>
          <cell r="I6" t="str">
            <v>-</v>
          </cell>
          <cell r="J6" t="str">
            <v>-</v>
          </cell>
          <cell r="K6" t="str">
            <v>-</v>
          </cell>
          <cell r="L6" t="str">
            <v>-</v>
          </cell>
          <cell r="M6">
            <v>17.2</v>
          </cell>
          <cell r="N6">
            <v>16.687898089171973</v>
          </cell>
          <cell r="O6" t="str">
            <v>-</v>
          </cell>
          <cell r="P6" t="str">
            <v>-</v>
          </cell>
        </row>
        <row r="7">
          <cell r="A7" t="str">
            <v>Conwy</v>
          </cell>
          <cell r="B7">
            <v>4510</v>
          </cell>
          <cell r="C7">
            <v>19.815465729349739</v>
          </cell>
          <cell r="D7">
            <v>19.302712292180889</v>
          </cell>
          <cell r="E7">
            <v>20.338406981817226</v>
          </cell>
          <cell r="F7" t="str">
            <v>-</v>
          </cell>
          <cell r="G7" t="str">
            <v>-</v>
          </cell>
          <cell r="H7" t="str">
            <v>-</v>
          </cell>
          <cell r="I7" t="str">
            <v>-</v>
          </cell>
          <cell r="J7" t="str">
            <v>-</v>
          </cell>
          <cell r="K7" t="str">
            <v>-</v>
          </cell>
          <cell r="L7" t="str">
            <v>-</v>
          </cell>
          <cell r="M7">
            <v>20.5</v>
          </cell>
          <cell r="N7">
            <v>19.815465729349739</v>
          </cell>
          <cell r="O7" t="str">
            <v>-</v>
          </cell>
          <cell r="P7" t="str">
            <v>-</v>
          </cell>
        </row>
        <row r="8">
          <cell r="A8" t="str">
            <v>Denbighshire</v>
          </cell>
          <cell r="B8">
            <v>4480</v>
          </cell>
          <cell r="C8">
            <v>22.085284693122997</v>
          </cell>
          <cell r="D8">
            <v>21.519739535112777</v>
          </cell>
          <cell r="E8">
            <v>22.661400900228788</v>
          </cell>
          <cell r="F8" t="str">
            <v>-</v>
          </cell>
          <cell r="G8" t="str">
            <v>-</v>
          </cell>
          <cell r="H8" t="str">
            <v>-</v>
          </cell>
          <cell r="I8" t="str">
            <v>-</v>
          </cell>
          <cell r="J8" t="str">
            <v>-</v>
          </cell>
          <cell r="K8" t="str">
            <v>-</v>
          </cell>
          <cell r="L8" t="str">
            <v>-</v>
          </cell>
          <cell r="M8">
            <v>21.9</v>
          </cell>
          <cell r="N8">
            <v>22.085284693122997</v>
          </cell>
          <cell r="O8" t="str">
            <v>-</v>
          </cell>
          <cell r="P8" t="str">
            <v>-</v>
          </cell>
        </row>
        <row r="9">
          <cell r="A9" t="str">
            <v>Flintshire</v>
          </cell>
          <cell r="B9">
            <v>5640</v>
          </cell>
          <cell r="C9">
            <v>16.916616676664667</v>
          </cell>
          <cell r="D9">
            <v>16.518006396961589</v>
          </cell>
          <cell r="E9">
            <v>17.322850140696627</v>
          </cell>
          <cell r="F9" t="str">
            <v>-</v>
          </cell>
          <cell r="G9" t="str">
            <v>-</v>
          </cell>
          <cell r="H9" t="str">
            <v>-</v>
          </cell>
          <cell r="I9" t="str">
            <v>-</v>
          </cell>
          <cell r="J9" t="str">
            <v>-</v>
          </cell>
          <cell r="K9" t="str">
            <v>-</v>
          </cell>
          <cell r="L9" t="str">
            <v>-</v>
          </cell>
          <cell r="M9">
            <v>17</v>
          </cell>
          <cell r="N9">
            <v>16.916616676664667</v>
          </cell>
          <cell r="O9" t="str">
            <v>-</v>
          </cell>
          <cell r="P9" t="str">
            <v>-</v>
          </cell>
        </row>
        <row r="10">
          <cell r="A10" t="str">
            <v>Wrexham</v>
          </cell>
          <cell r="B10">
            <v>5875</v>
          </cell>
          <cell r="C10">
            <v>20.071745814827469</v>
          </cell>
          <cell r="D10">
            <v>19.616818937072395</v>
          </cell>
          <cell r="E10">
            <v>20.534527649430963</v>
          </cell>
          <cell r="F10" t="str">
            <v>-</v>
          </cell>
          <cell r="G10" t="str">
            <v>-</v>
          </cell>
          <cell r="H10" t="str">
            <v>-</v>
          </cell>
          <cell r="I10" t="str">
            <v>-</v>
          </cell>
          <cell r="J10" t="str">
            <v>-</v>
          </cell>
          <cell r="K10" t="str">
            <v>-</v>
          </cell>
          <cell r="L10" t="str">
            <v>-</v>
          </cell>
          <cell r="M10">
            <v>20.399999999999999</v>
          </cell>
          <cell r="N10">
            <v>20.071745814827469</v>
          </cell>
          <cell r="O10" t="str">
            <v>-</v>
          </cell>
          <cell r="P10" t="str">
            <v>-</v>
          </cell>
        </row>
        <row r="11">
          <cell r="A11" t="str">
            <v>Powys</v>
          </cell>
          <cell r="B11">
            <v>3535</v>
          </cell>
          <cell r="C11">
            <v>13.438509789013494</v>
          </cell>
          <cell r="D11">
            <v>13.031675454486184</v>
          </cell>
          <cell r="E11">
            <v>13.856021493751932</v>
          </cell>
          <cell r="F11" t="str">
            <v>-</v>
          </cell>
          <cell r="G11" t="str">
            <v>-</v>
          </cell>
          <cell r="H11" t="str">
            <v>-</v>
          </cell>
          <cell r="I11" t="str">
            <v>-</v>
          </cell>
          <cell r="J11" t="str">
            <v>-</v>
          </cell>
          <cell r="K11" t="str">
            <v>-</v>
          </cell>
          <cell r="L11" t="str">
            <v>-</v>
          </cell>
          <cell r="M11">
            <v>13.8</v>
          </cell>
          <cell r="N11">
            <v>13.438509789013494</v>
          </cell>
          <cell r="O11" t="str">
            <v>-</v>
          </cell>
          <cell r="P11" t="str">
            <v>-</v>
          </cell>
        </row>
        <row r="12">
          <cell r="A12" t="str">
            <v>Ceredigion</v>
          </cell>
          <cell r="B12">
            <v>2170</v>
          </cell>
          <cell r="C12">
            <v>16.926677067082682</v>
          </cell>
          <cell r="D12">
            <v>16.287480810289594</v>
          </cell>
          <cell r="E12">
            <v>17.585688677393406</v>
          </cell>
          <cell r="F12" t="str">
            <v>-</v>
          </cell>
          <cell r="G12" t="str">
            <v>-</v>
          </cell>
          <cell r="H12" t="str">
            <v>-</v>
          </cell>
          <cell r="I12" t="str">
            <v>-</v>
          </cell>
          <cell r="J12" t="str">
            <v>-</v>
          </cell>
          <cell r="K12" t="str">
            <v>-</v>
          </cell>
          <cell r="L12" t="str">
            <v>-</v>
          </cell>
          <cell r="M12">
            <v>17.5</v>
          </cell>
          <cell r="N12">
            <v>16.926677067082682</v>
          </cell>
          <cell r="O12" t="str">
            <v>-</v>
          </cell>
          <cell r="P12" t="str">
            <v>-</v>
          </cell>
        </row>
        <row r="13">
          <cell r="A13" t="str">
            <v>Pembrokeshire</v>
          </cell>
          <cell r="B13">
            <v>4945</v>
          </cell>
          <cell r="C13">
            <v>19.772091163534586</v>
          </cell>
          <cell r="D13">
            <v>19.283134705327566</v>
          </cell>
          <cell r="E13">
            <v>20.270332363881028</v>
          </cell>
          <cell r="F13" t="str">
            <v>-</v>
          </cell>
          <cell r="G13" t="str">
            <v>-</v>
          </cell>
          <cell r="H13" t="str">
            <v>-</v>
          </cell>
          <cell r="I13" t="str">
            <v>-</v>
          </cell>
          <cell r="J13" t="str">
            <v>-</v>
          </cell>
          <cell r="K13" t="str">
            <v>-</v>
          </cell>
          <cell r="L13" t="str">
            <v>-</v>
          </cell>
          <cell r="M13">
            <v>19.8</v>
          </cell>
          <cell r="N13">
            <v>19.772091163534586</v>
          </cell>
          <cell r="O13" t="str">
            <v>-</v>
          </cell>
          <cell r="P13" t="str">
            <v>-</v>
          </cell>
        </row>
        <row r="14">
          <cell r="A14" t="str">
            <v>Carmarthenshire</v>
          </cell>
          <cell r="B14">
            <v>7635</v>
          </cell>
          <cell r="C14">
            <v>20.422629396816905</v>
          </cell>
          <cell r="D14">
            <v>20.017021971429962</v>
          </cell>
          <cell r="E14">
            <v>20.834314808150822</v>
          </cell>
          <cell r="F14" t="str">
            <v>-</v>
          </cell>
          <cell r="G14" t="str">
            <v>-</v>
          </cell>
          <cell r="H14" t="str">
            <v>-</v>
          </cell>
          <cell r="I14" t="str">
            <v>-</v>
          </cell>
          <cell r="J14" t="str">
            <v>-</v>
          </cell>
          <cell r="K14" t="str">
            <v>-</v>
          </cell>
          <cell r="L14" t="str">
            <v>-</v>
          </cell>
          <cell r="M14">
            <v>20.9</v>
          </cell>
          <cell r="N14">
            <v>20.422629396816905</v>
          </cell>
          <cell r="O14" t="str">
            <v>-</v>
          </cell>
          <cell r="P14" t="str">
            <v>-</v>
          </cell>
        </row>
        <row r="15">
          <cell r="A15" t="str">
            <v>Swansea</v>
          </cell>
          <cell r="B15">
            <v>10880</v>
          </cell>
          <cell r="C15">
            <v>22.821185107498689</v>
          </cell>
          <cell r="D15">
            <v>22.446654941491751</v>
          </cell>
          <cell r="E15">
            <v>23.200094999681315</v>
          </cell>
          <cell r="F15" t="str">
            <v>-</v>
          </cell>
          <cell r="G15" t="str">
            <v>-</v>
          </cell>
          <cell r="H15" t="str">
            <v>-</v>
          </cell>
          <cell r="I15" t="str">
            <v>-</v>
          </cell>
          <cell r="J15" t="str">
            <v>-</v>
          </cell>
          <cell r="K15" t="str">
            <v>-</v>
          </cell>
          <cell r="L15" t="str">
            <v>-</v>
          </cell>
          <cell r="M15">
            <v>24.099999999999998</v>
          </cell>
          <cell r="N15">
            <v>22.821185107498689</v>
          </cell>
          <cell r="O15" t="str">
            <v>-</v>
          </cell>
          <cell r="P15" t="str">
            <v>-</v>
          </cell>
        </row>
        <row r="16">
          <cell r="A16" t="str">
            <v>Neath Port Talbot</v>
          </cell>
          <cell r="B16">
            <v>7690</v>
          </cell>
          <cell r="C16">
            <v>26.218888510057965</v>
          </cell>
          <cell r="D16">
            <v>25.718664998280577</v>
          </cell>
          <cell r="E16">
            <v>26.725340835581974</v>
          </cell>
          <cell r="F16" t="str">
            <v>-</v>
          </cell>
          <cell r="G16" t="str">
            <v>-</v>
          </cell>
          <cell r="H16" t="str">
            <v>-</v>
          </cell>
          <cell r="I16" t="str">
            <v>-</v>
          </cell>
          <cell r="J16" t="str">
            <v>-</v>
          </cell>
          <cell r="K16" t="str">
            <v>-</v>
          </cell>
          <cell r="L16" t="str">
            <v>-</v>
          </cell>
          <cell r="M16">
            <v>26.900000000000002</v>
          </cell>
          <cell r="N16">
            <v>26.218888510057965</v>
          </cell>
          <cell r="O16" t="str">
            <v>-</v>
          </cell>
          <cell r="P16" t="str">
            <v>-</v>
          </cell>
        </row>
        <row r="17">
          <cell r="A17" t="str">
            <v>Bridgend</v>
          </cell>
          <cell r="B17">
            <v>6815</v>
          </cell>
          <cell r="C17">
            <v>22.709096967677443</v>
          </cell>
          <cell r="D17">
            <v>22.238597847343531</v>
          </cell>
          <cell r="E17">
            <v>23.18658224689672</v>
          </cell>
          <cell r="F17" t="str">
            <v>-</v>
          </cell>
          <cell r="G17" t="str">
            <v>-</v>
          </cell>
          <cell r="H17" t="str">
            <v>-</v>
          </cell>
          <cell r="I17" t="str">
            <v>-</v>
          </cell>
          <cell r="J17" t="str">
            <v>-</v>
          </cell>
          <cell r="K17" t="str">
            <v>-</v>
          </cell>
          <cell r="L17" t="str">
            <v>-</v>
          </cell>
          <cell r="M17">
            <v>23.1</v>
          </cell>
          <cell r="N17">
            <v>22.709096967677443</v>
          </cell>
          <cell r="O17" t="str">
            <v>-</v>
          </cell>
          <cell r="P17" t="str">
            <v>-</v>
          </cell>
        </row>
        <row r="18">
          <cell r="A18" t="str">
            <v>Vale of Glamorgan</v>
          </cell>
          <cell r="B18">
            <v>4860</v>
          </cell>
          <cell r="C18">
            <v>17.688808007279345</v>
          </cell>
          <cell r="D18">
            <v>17.242137370179247</v>
          </cell>
          <cell r="E18">
            <v>18.14451298992909</v>
          </cell>
          <cell r="F18" t="str">
            <v>-</v>
          </cell>
          <cell r="G18" t="str">
            <v>-</v>
          </cell>
          <cell r="H18" t="str">
            <v>-</v>
          </cell>
          <cell r="I18" t="str">
            <v>-</v>
          </cell>
          <cell r="J18" t="str">
            <v>-</v>
          </cell>
          <cell r="K18" t="str">
            <v>-</v>
          </cell>
          <cell r="L18" t="str">
            <v>-</v>
          </cell>
          <cell r="M18">
            <v>17.8</v>
          </cell>
          <cell r="N18">
            <v>17.688808007279345</v>
          </cell>
          <cell r="O18" t="str">
            <v>-</v>
          </cell>
          <cell r="P18" t="str">
            <v>-</v>
          </cell>
        </row>
        <row r="19">
          <cell r="A19" t="str">
            <v>Cardiff</v>
          </cell>
          <cell r="B19">
            <v>18870</v>
          </cell>
          <cell r="C19">
            <v>26.419320966048303</v>
          </cell>
          <cell r="D19">
            <v>26.097244797310061</v>
          </cell>
          <cell r="E19">
            <v>26.743933576216861</v>
          </cell>
          <cell r="F19" t="str">
            <v>-</v>
          </cell>
          <cell r="G19" t="str">
            <v>-</v>
          </cell>
          <cell r="H19" t="str">
            <v>-</v>
          </cell>
          <cell r="I19" t="str">
            <v>-</v>
          </cell>
          <cell r="J19" t="str">
            <v>-</v>
          </cell>
          <cell r="K19" t="str">
            <v>-</v>
          </cell>
          <cell r="L19" t="str">
            <v>-</v>
          </cell>
          <cell r="M19">
            <v>26.700000000000003</v>
          </cell>
          <cell r="N19">
            <v>26.419320966048303</v>
          </cell>
          <cell r="O19" t="str">
            <v>-</v>
          </cell>
          <cell r="P19" t="str">
            <v>-</v>
          </cell>
        </row>
        <row r="20">
          <cell r="A20" t="str">
            <v>Rhondda Cynon Taf</v>
          </cell>
          <cell r="B20">
            <v>13545</v>
          </cell>
          <cell r="C20">
            <v>26.194159736994777</v>
          </cell>
          <cell r="D20">
            <v>25.816958024396158</v>
          </cell>
          <cell r="E20">
            <v>26.574898317601068</v>
          </cell>
          <cell r="F20" t="str">
            <v>-</v>
          </cell>
          <cell r="G20" t="str">
            <v>-</v>
          </cell>
          <cell r="H20" t="str">
            <v>-</v>
          </cell>
          <cell r="I20" t="str">
            <v>-</v>
          </cell>
          <cell r="J20" t="str">
            <v>-</v>
          </cell>
          <cell r="K20" t="str">
            <v>-</v>
          </cell>
          <cell r="L20" t="str">
            <v>-</v>
          </cell>
          <cell r="M20">
            <v>29.099999999999998</v>
          </cell>
          <cell r="N20">
            <v>26.194159736994777</v>
          </cell>
          <cell r="O20" t="str">
            <v>-</v>
          </cell>
          <cell r="P20" t="str">
            <v>-</v>
          </cell>
        </row>
        <row r="21">
          <cell r="A21" t="str">
            <v>Merthyr Tydfil</v>
          </cell>
          <cell r="B21">
            <v>3685</v>
          </cell>
          <cell r="C21">
            <v>28.226733052470315</v>
          </cell>
          <cell r="D21">
            <v>27.461115018399607</v>
          </cell>
          <cell r="E21">
            <v>29.005161439077291</v>
          </cell>
          <cell r="F21" t="str">
            <v>-</v>
          </cell>
          <cell r="G21" t="str">
            <v>-</v>
          </cell>
          <cell r="H21" t="str">
            <v>-</v>
          </cell>
          <cell r="I21" t="str">
            <v>-</v>
          </cell>
          <cell r="J21" t="str">
            <v>-</v>
          </cell>
          <cell r="K21" t="str">
            <v>-</v>
          </cell>
          <cell r="L21" t="str">
            <v>-</v>
          </cell>
          <cell r="M21">
            <v>26</v>
          </cell>
          <cell r="N21">
            <v>28.226733052470315</v>
          </cell>
          <cell r="O21" t="str">
            <v>-</v>
          </cell>
          <cell r="P21" t="str">
            <v>-</v>
          </cell>
        </row>
        <row r="22">
          <cell r="A22" t="str">
            <v>Caerphilly</v>
          </cell>
          <cell r="B22">
            <v>10365</v>
          </cell>
          <cell r="C22">
            <v>25.722794391363692</v>
          </cell>
          <cell r="D22">
            <v>25.298329698123094</v>
          </cell>
          <cell r="E22">
            <v>26.151887669911623</v>
          </cell>
          <cell r="F22" t="str">
            <v>-</v>
          </cell>
          <cell r="G22" t="str">
            <v>-</v>
          </cell>
          <cell r="H22" t="str">
            <v>-</v>
          </cell>
          <cell r="I22" t="str">
            <v>-</v>
          </cell>
          <cell r="J22" t="str">
            <v>-</v>
          </cell>
          <cell r="K22" t="str">
            <v>-</v>
          </cell>
          <cell r="L22" t="str">
            <v>-</v>
          </cell>
          <cell r="M22">
            <v>30.2</v>
          </cell>
          <cell r="N22">
            <v>25.722794391363692</v>
          </cell>
          <cell r="O22" t="str">
            <v>-</v>
          </cell>
          <cell r="P22" t="str">
            <v>-</v>
          </cell>
        </row>
        <row r="23">
          <cell r="A23" t="str">
            <v>Blaenau Gwent</v>
          </cell>
          <cell r="B23">
            <v>4525</v>
          </cell>
          <cell r="C23">
            <v>30.358939953035897</v>
          </cell>
          <cell r="D23">
            <v>29.625892226176624</v>
          </cell>
          <cell r="E23">
            <v>31.102109605971084</v>
          </cell>
          <cell r="F23" t="str">
            <v>-</v>
          </cell>
          <cell r="G23" t="str">
            <v>-</v>
          </cell>
          <cell r="H23" t="str">
            <v>-</v>
          </cell>
          <cell r="I23" t="str">
            <v>-</v>
          </cell>
          <cell r="J23" t="str">
            <v>-</v>
          </cell>
          <cell r="K23" t="str">
            <v>-</v>
          </cell>
          <cell r="L23" t="str">
            <v>-</v>
          </cell>
          <cell r="M23">
            <v>24.5</v>
          </cell>
          <cell r="N23">
            <v>30.358939953035897</v>
          </cell>
          <cell r="O23" t="str">
            <v>-</v>
          </cell>
          <cell r="P23" t="str">
            <v>-</v>
          </cell>
        </row>
        <row r="24">
          <cell r="A24" t="str">
            <v>Torfaen</v>
          </cell>
          <cell r="B24">
            <v>4830</v>
          </cell>
          <cell r="C24">
            <v>23.822441430332923</v>
          </cell>
          <cell r="D24">
            <v>23.241050797520295</v>
          </cell>
          <cell r="E24">
            <v>24.413750155212625</v>
          </cell>
          <cell r="F24" t="str">
            <v>-</v>
          </cell>
          <cell r="G24" t="str">
            <v>-</v>
          </cell>
          <cell r="H24" t="str">
            <v>-</v>
          </cell>
          <cell r="I24" t="str">
            <v>-</v>
          </cell>
          <cell r="J24" t="str">
            <v>-</v>
          </cell>
          <cell r="K24" t="str">
            <v>-</v>
          </cell>
          <cell r="L24" t="str">
            <v>-</v>
          </cell>
          <cell r="M24">
            <v>13.200000000000001</v>
          </cell>
          <cell r="N24">
            <v>23.822441430332923</v>
          </cell>
          <cell r="O24" t="str">
            <v>-</v>
          </cell>
          <cell r="P24" t="str">
            <v>-</v>
          </cell>
        </row>
        <row r="25">
          <cell r="A25" t="str">
            <v>Monmouthshire</v>
          </cell>
          <cell r="B25">
            <v>2425</v>
          </cell>
          <cell r="C25">
            <v>13.147194361615613</v>
          </cell>
          <cell r="D25">
            <v>12.667189546068288</v>
          </cell>
          <cell r="E25">
            <v>13.642546887464748</v>
          </cell>
          <cell r="F25" t="str">
            <v>-</v>
          </cell>
          <cell r="G25" t="str">
            <v>-</v>
          </cell>
          <cell r="H25" t="str">
            <v>-</v>
          </cell>
          <cell r="I25" t="str">
            <v>-</v>
          </cell>
          <cell r="J25" t="str">
            <v>-</v>
          </cell>
          <cell r="K25" t="str">
            <v>-</v>
          </cell>
          <cell r="L25" t="str">
            <v>-</v>
          </cell>
          <cell r="M25">
            <v>26.6</v>
          </cell>
          <cell r="N25">
            <v>13.147194361615613</v>
          </cell>
          <cell r="O25" t="str">
            <v>-</v>
          </cell>
          <cell r="P25" t="str">
            <v>-</v>
          </cell>
        </row>
        <row r="26">
          <cell r="A26" t="str">
            <v>Newport</v>
          </cell>
          <cell r="B26">
            <v>8555</v>
          </cell>
          <cell r="C26">
            <v>25.48406315162347</v>
          </cell>
          <cell r="D26">
            <v>25.020721922775184</v>
          </cell>
          <cell r="E26">
            <v>25.953014725818523</v>
          </cell>
          <cell r="F26" t="str">
            <v>-</v>
          </cell>
          <cell r="G26" t="str">
            <v>-</v>
          </cell>
          <cell r="H26" t="str">
            <v>-</v>
          </cell>
          <cell r="I26" t="str">
            <v>-</v>
          </cell>
          <cell r="J26" t="str">
            <v>-</v>
          </cell>
          <cell r="K26" t="str">
            <v>-</v>
          </cell>
          <cell r="L26" t="str">
            <v>-</v>
          </cell>
          <cell r="M26">
            <v>27.400000000000002</v>
          </cell>
          <cell r="N26">
            <v>25.48406315162347</v>
          </cell>
          <cell r="O26" t="str">
            <v>-</v>
          </cell>
          <cell r="P26" t="str">
            <v>-</v>
          </cell>
        </row>
        <row r="27">
          <cell r="A27" t="str">
            <v>Wales</v>
          </cell>
          <cell r="B27">
            <v>142595</v>
          </cell>
          <cell r="C27">
            <v>22.177551052148623</v>
          </cell>
          <cell r="D27">
            <v>22.076169782721351</v>
          </cell>
          <cell r="E27">
            <v>22.279264785240699</v>
          </cell>
          <cell r="F27" t="str">
            <v>-</v>
          </cell>
          <cell r="G27" t="str">
            <v>-</v>
          </cell>
          <cell r="H27" t="str">
            <v>-</v>
          </cell>
          <cell r="I27" t="str">
            <v>-</v>
          </cell>
          <cell r="J27" t="str">
            <v>-</v>
          </cell>
          <cell r="K27" t="str">
            <v>-</v>
          </cell>
          <cell r="L27" t="str">
            <v>-</v>
          </cell>
          <cell r="M27">
            <v>22.7</v>
          </cell>
          <cell r="N27">
            <v>22.177551052148623</v>
          </cell>
          <cell r="O27" t="str">
            <v>-</v>
          </cell>
          <cell r="P27" t="str">
            <v>-</v>
          </cell>
        </row>
      </sheetData>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Most recent year"/>
      <sheetName val="Trend summary"/>
      <sheetName val="Breastfeeding"/>
      <sheetName val="Data from StatsWales unknown"/>
      <sheetName val="Data from StatsWales Totals"/>
    </sheetNames>
    <sheetDataSet>
      <sheetData sheetId="0"/>
      <sheetData sheetId="1"/>
      <sheetData sheetId="2">
        <row r="5">
          <cell r="A5" t="str">
            <v>Isle of Anglesey</v>
          </cell>
          <cell r="B5">
            <v>391</v>
          </cell>
          <cell r="C5">
            <v>58.974358974358978</v>
          </cell>
          <cell r="D5">
            <v>55.188904965950556</v>
          </cell>
          <cell r="E5">
            <v>62.65641242276665</v>
          </cell>
          <cell r="F5" t="str">
            <v>-</v>
          </cell>
          <cell r="G5" t="str">
            <v>-</v>
          </cell>
          <cell r="H5">
            <v>53.170731707317074</v>
          </cell>
          <cell r="I5">
            <v>56.998313659359191</v>
          </cell>
          <cell r="J5">
            <v>58.781362007168461</v>
          </cell>
          <cell r="K5">
            <v>64.541213063763607</v>
          </cell>
          <cell r="L5">
            <v>63.242375601926156</v>
          </cell>
          <cell r="M5">
            <v>61.503759398496236</v>
          </cell>
          <cell r="N5">
            <v>60.632183908045981</v>
          </cell>
          <cell r="O5">
            <v>58.974358974358978</v>
          </cell>
          <cell r="P5" t="str">
            <v>-</v>
          </cell>
        </row>
        <row r="6">
          <cell r="A6" t="str">
            <v>Gwynedd</v>
          </cell>
          <cell r="B6">
            <v>719</v>
          </cell>
          <cell r="C6">
            <v>62.359063313096271</v>
          </cell>
          <cell r="D6">
            <v>59.525824829231802</v>
          </cell>
          <cell r="E6">
            <v>65.110218687875474</v>
          </cell>
          <cell r="F6" t="str">
            <v>-</v>
          </cell>
          <cell r="G6" t="str">
            <v>-</v>
          </cell>
          <cell r="H6">
            <v>63.284132841328415</v>
          </cell>
          <cell r="I6">
            <v>60.869565217391312</v>
          </cell>
          <cell r="J6">
            <v>64.484304932735427</v>
          </cell>
          <cell r="K6">
            <v>62.763915547024951</v>
          </cell>
          <cell r="L6">
            <v>66.703539823008853</v>
          </cell>
          <cell r="M6">
            <v>60.33898305084746</v>
          </cell>
          <cell r="N6">
            <v>62.244897959183675</v>
          </cell>
          <cell r="O6">
            <v>62.359063313096271</v>
          </cell>
          <cell r="P6" t="str">
            <v>-</v>
          </cell>
        </row>
        <row r="7">
          <cell r="A7" t="str">
            <v>Conwy</v>
          </cell>
          <cell r="B7">
            <v>670</v>
          </cell>
          <cell r="C7">
            <v>62.558356676003733</v>
          </cell>
          <cell r="D7">
            <v>59.619753751799351</v>
          </cell>
          <cell r="E7">
            <v>65.4071897531785</v>
          </cell>
          <cell r="F7" t="str">
            <v>-</v>
          </cell>
          <cell r="G7" t="str">
            <v>-</v>
          </cell>
          <cell r="H7">
            <v>58.589870903674282</v>
          </cell>
          <cell r="I7">
            <v>61.116751269035532</v>
          </cell>
          <cell r="J7">
            <v>58.349514563106794</v>
          </cell>
          <cell r="K7">
            <v>63.5</v>
          </cell>
          <cell r="L7">
            <v>64.06101048617731</v>
          </cell>
          <cell r="M7">
            <v>62.719703977798332</v>
          </cell>
          <cell r="N7">
            <v>61.618062088428971</v>
          </cell>
          <cell r="O7">
            <v>62.558356676003733</v>
          </cell>
          <cell r="P7" t="str">
            <v>-</v>
          </cell>
        </row>
        <row r="8">
          <cell r="A8" t="str">
            <v>Denbighshire</v>
          </cell>
          <cell r="B8">
            <v>577</v>
          </cell>
          <cell r="C8">
            <v>57.584830339321357</v>
          </cell>
          <cell r="D8">
            <v>54.501464863145529</v>
          </cell>
          <cell r="E8">
            <v>60.610258493693159</v>
          </cell>
          <cell r="F8" t="str">
            <v>-</v>
          </cell>
          <cell r="G8" t="str">
            <v>-</v>
          </cell>
          <cell r="H8">
            <v>52.230685527747553</v>
          </cell>
          <cell r="I8">
            <v>59.222222222222221</v>
          </cell>
          <cell r="J8">
            <v>58.46681922196796</v>
          </cell>
          <cell r="K8">
            <v>57.111834961997829</v>
          </cell>
          <cell r="L8">
            <v>57.784431137724546</v>
          </cell>
          <cell r="M8">
            <v>58.666666666666664</v>
          </cell>
          <cell r="N8">
            <v>56.448202959830866</v>
          </cell>
          <cell r="O8">
            <v>57.584830339321357</v>
          </cell>
          <cell r="P8" t="str">
            <v>-</v>
          </cell>
        </row>
        <row r="9">
          <cell r="A9" t="str">
            <v>Flintshire</v>
          </cell>
          <cell r="B9">
            <v>712</v>
          </cell>
          <cell r="C9">
            <v>52.623798965262381</v>
          </cell>
          <cell r="D9">
            <v>49.959536323354641</v>
          </cell>
          <cell r="E9">
            <v>55.273204182243063</v>
          </cell>
          <cell r="F9" t="str">
            <v>-</v>
          </cell>
          <cell r="G9" t="str">
            <v>-</v>
          </cell>
          <cell r="H9">
            <v>45.33869885982562</v>
          </cell>
          <cell r="I9">
            <v>52.945252945252939</v>
          </cell>
          <cell r="J9">
            <v>54.820143884892083</v>
          </cell>
          <cell r="K9">
            <v>51.95607412491421</v>
          </cell>
          <cell r="L9">
            <v>55.703289013296008</v>
          </cell>
          <cell r="M9">
            <v>53.786816269284706</v>
          </cell>
          <cell r="N9">
            <v>55.965147453083105</v>
          </cell>
          <cell r="O9">
            <v>52.623798965262381</v>
          </cell>
          <cell r="P9" t="str">
            <v>-</v>
          </cell>
        </row>
        <row r="10">
          <cell r="A10" t="str">
            <v>Wrexham</v>
          </cell>
          <cell r="B10">
            <v>921</v>
          </cell>
          <cell r="C10">
            <v>59.114249037227218</v>
          </cell>
          <cell r="D10">
            <v>56.653526172494409</v>
          </cell>
          <cell r="E10">
            <v>61.530135986331437</v>
          </cell>
          <cell r="F10" t="str">
            <v>-</v>
          </cell>
          <cell r="G10" t="str">
            <v>-</v>
          </cell>
          <cell r="H10">
            <v>48.463687150837984</v>
          </cell>
          <cell r="I10">
            <v>52.993805918788716</v>
          </cell>
          <cell r="J10">
            <v>53.035143769968052</v>
          </cell>
          <cell r="K10">
            <v>56.973795435333898</v>
          </cell>
          <cell r="L10">
            <v>57.312806158152554</v>
          </cell>
          <cell r="M10">
            <v>58.933333333333337</v>
          </cell>
          <cell r="N10">
            <v>57.317903335602452</v>
          </cell>
          <cell r="O10">
            <v>59.114249037227218</v>
          </cell>
          <cell r="P10" t="str">
            <v>-</v>
          </cell>
        </row>
        <row r="11">
          <cell r="A11" t="str">
            <v>Powys</v>
          </cell>
          <cell r="B11">
            <v>667</v>
          </cell>
          <cell r="C11">
            <v>77.648428405122232</v>
          </cell>
          <cell r="D11">
            <v>74.742822951052304</v>
          </cell>
          <cell r="E11">
            <v>80.307837564156983</v>
          </cell>
          <cell r="F11" t="str">
            <v>-</v>
          </cell>
          <cell r="G11" t="str">
            <v>-</v>
          </cell>
          <cell r="H11">
            <v>71.505958829902497</v>
          </cell>
          <cell r="I11">
            <v>74.141630901287556</v>
          </cell>
          <cell r="J11">
            <v>76.387377584330793</v>
          </cell>
          <cell r="K11">
            <v>78.579003181336162</v>
          </cell>
          <cell r="L11">
            <v>76.756756756756758</v>
          </cell>
          <cell r="M11">
            <v>76.834381551362682</v>
          </cell>
          <cell r="N11">
            <v>78.030303030303031</v>
          </cell>
          <cell r="O11">
            <v>77.648428405122232</v>
          </cell>
          <cell r="P11" t="str">
            <v>-</v>
          </cell>
        </row>
        <row r="12">
          <cell r="A12" t="str">
            <v>Ceredigion</v>
          </cell>
          <cell r="B12">
            <v>445</v>
          </cell>
          <cell r="C12">
            <v>79.606440071556349</v>
          </cell>
          <cell r="D12">
            <v>76.069468831353078</v>
          </cell>
          <cell r="E12">
            <v>82.739261724455162</v>
          </cell>
          <cell r="F12" t="str">
            <v>-</v>
          </cell>
          <cell r="G12" t="str">
            <v>-</v>
          </cell>
          <cell r="H12">
            <v>75.213675213675216</v>
          </cell>
          <cell r="I12">
            <v>78.7109375</v>
          </cell>
          <cell r="J12">
            <v>71.96652719665272</v>
          </cell>
          <cell r="K12">
            <v>80.422264875239918</v>
          </cell>
          <cell r="L12">
            <v>85.20084566596195</v>
          </cell>
          <cell r="M12">
            <v>76.158940397350989</v>
          </cell>
          <cell r="N12">
            <v>77.641653905053602</v>
          </cell>
          <cell r="O12">
            <v>79.606440071556349</v>
          </cell>
          <cell r="P12" t="str">
            <v>-</v>
          </cell>
        </row>
        <row r="13">
          <cell r="A13" t="str">
            <v>Pembrokeshire</v>
          </cell>
          <cell r="B13">
            <v>760</v>
          </cell>
          <cell r="C13">
            <v>62.5</v>
          </cell>
          <cell r="D13">
            <v>59.743534502760198</v>
          </cell>
          <cell r="E13">
            <v>65.177733963571825</v>
          </cell>
          <cell r="F13" t="str">
            <v>-</v>
          </cell>
          <cell r="G13" t="str">
            <v>-</v>
          </cell>
          <cell r="H13">
            <v>57.092198581560282</v>
          </cell>
          <cell r="I13">
            <v>61.41947224749773</v>
          </cell>
          <cell r="J13">
            <v>61.148648648648653</v>
          </cell>
          <cell r="K13">
            <v>59.438103599648819</v>
          </cell>
          <cell r="L13">
            <v>62.489196197061368</v>
          </cell>
          <cell r="M13">
            <v>61.951219512195124</v>
          </cell>
          <cell r="N13">
            <v>59.219269102990033</v>
          </cell>
          <cell r="O13">
            <v>62.5</v>
          </cell>
          <cell r="P13" t="str">
            <v>-</v>
          </cell>
        </row>
        <row r="14">
          <cell r="A14" t="str">
            <v>Carmarthenshire</v>
          </cell>
          <cell r="B14">
            <v>1108</v>
          </cell>
          <cell r="C14">
            <v>62.66968325791855</v>
          </cell>
          <cell r="D14">
            <v>60.389865507389786</v>
          </cell>
          <cell r="E14">
            <v>64.894561723577155</v>
          </cell>
          <cell r="F14" t="str">
            <v>-</v>
          </cell>
          <cell r="G14" t="str">
            <v>-</v>
          </cell>
          <cell r="H14">
            <v>57.169576059850371</v>
          </cell>
          <cell r="I14">
            <v>59.836623553437718</v>
          </cell>
          <cell r="J14">
            <v>61.936339522546426</v>
          </cell>
          <cell r="K14">
            <v>61.077027948193596</v>
          </cell>
          <cell r="L14">
            <v>62.601626016260155</v>
          </cell>
          <cell r="M14">
            <v>63.051044083526683</v>
          </cell>
          <cell r="N14">
            <v>61.561032863849761</v>
          </cell>
          <cell r="O14">
            <v>62.66968325791855</v>
          </cell>
          <cell r="P14" t="str">
            <v>-</v>
          </cell>
        </row>
        <row r="15">
          <cell r="A15" t="str">
            <v>Swansea</v>
          </cell>
          <cell r="B15">
            <v>1204</v>
          </cell>
          <cell r="C15">
            <v>45.588792124195379</v>
          </cell>
          <cell r="D15">
            <v>43.697043191274616</v>
          </cell>
          <cell r="E15">
            <v>47.493355507838409</v>
          </cell>
          <cell r="F15" t="str">
            <v>-</v>
          </cell>
          <cell r="G15" t="str">
            <v>-</v>
          </cell>
          <cell r="H15">
            <v>43.244353182751539</v>
          </cell>
          <cell r="I15">
            <v>41.543652467313372</v>
          </cell>
          <cell r="J15">
            <v>42.990654205607477</v>
          </cell>
          <cell r="K15">
            <v>42.764491284961494</v>
          </cell>
          <cell r="L15">
            <v>43.506006006006004</v>
          </cell>
          <cell r="M15">
            <v>45.301879248300679</v>
          </cell>
          <cell r="N15">
            <v>46.333333333333329</v>
          </cell>
          <cell r="O15">
            <v>45.588792124195379</v>
          </cell>
          <cell r="P15" t="str">
            <v>-</v>
          </cell>
        </row>
        <row r="16">
          <cell r="A16" t="str">
            <v>Neath Port Talbot</v>
          </cell>
          <cell r="B16">
            <v>472</v>
          </cell>
          <cell r="C16">
            <v>30.709173715029277</v>
          </cell>
          <cell r="D16">
            <v>28.453475126975579</v>
          </cell>
          <cell r="E16">
            <v>33.061063421308681</v>
          </cell>
          <cell r="F16" t="str">
            <v>-</v>
          </cell>
          <cell r="G16" t="str">
            <v>-</v>
          </cell>
          <cell r="H16">
            <v>31.616090331686664</v>
          </cell>
          <cell r="I16">
            <v>31.965442764578832</v>
          </cell>
          <cell r="J16">
            <v>30.549607423269094</v>
          </cell>
          <cell r="K16">
            <v>34.054431263084439</v>
          </cell>
          <cell r="L16">
            <v>31.123139377537214</v>
          </cell>
          <cell r="M16">
            <v>29.4973544973545</v>
          </cell>
          <cell r="N16">
            <v>31.209781209781212</v>
          </cell>
          <cell r="O16">
            <v>30.709173715029277</v>
          </cell>
          <cell r="P16" t="str">
            <v>-</v>
          </cell>
        </row>
        <row r="17">
          <cell r="A17" t="str">
            <v>Bridgend</v>
          </cell>
          <cell r="B17">
            <v>982</v>
          </cell>
          <cell r="C17">
            <v>59.29951690821256</v>
          </cell>
          <cell r="D17">
            <v>56.914436561077544</v>
          </cell>
          <cell r="E17">
            <v>61.641550950019905</v>
          </cell>
          <cell r="F17" t="str">
            <v>-</v>
          </cell>
          <cell r="G17" t="str">
            <v>-</v>
          </cell>
          <cell r="H17">
            <v>54.256854256854261</v>
          </cell>
          <cell r="I17">
            <v>56.548347613219093</v>
          </cell>
          <cell r="J17">
            <v>53.125</v>
          </cell>
          <cell r="K17">
            <v>64.285714285714292</v>
          </cell>
          <cell r="L17">
            <v>58.958168902920285</v>
          </cell>
          <cell r="M17">
            <v>61.402314499659624</v>
          </cell>
          <cell r="N17">
            <v>59.412890874282063</v>
          </cell>
          <cell r="O17">
            <v>59.29951690821256</v>
          </cell>
          <cell r="P17" t="str">
            <v>-</v>
          </cell>
        </row>
        <row r="18">
          <cell r="A18" t="str">
            <v>Vale of Glamorgan</v>
          </cell>
          <cell r="B18">
            <v>987</v>
          </cell>
          <cell r="C18">
            <v>69.654199011997179</v>
          </cell>
          <cell r="D18">
            <v>67.209872406015421</v>
          </cell>
          <cell r="E18">
            <v>71.992245549990372</v>
          </cell>
          <cell r="F18" t="str">
            <v>-</v>
          </cell>
          <cell r="G18" t="str">
            <v>-</v>
          </cell>
          <cell r="H18">
            <v>69.343696027633854</v>
          </cell>
          <cell r="I18">
            <v>73.91304347826086</v>
          </cell>
          <cell r="J18">
            <v>70.265638389031707</v>
          </cell>
          <cell r="K18">
            <v>70.200803212851397</v>
          </cell>
          <cell r="L18">
            <v>71.881759192501804</v>
          </cell>
          <cell r="M18">
            <v>73.816355810616926</v>
          </cell>
          <cell r="N18">
            <v>67.822878228782287</v>
          </cell>
          <cell r="O18">
            <v>69.654199011997179</v>
          </cell>
          <cell r="P18" t="str">
            <v>-</v>
          </cell>
        </row>
        <row r="19">
          <cell r="A19" t="str">
            <v>Cardiff</v>
          </cell>
          <cell r="B19">
            <v>3322</v>
          </cell>
          <cell r="C19">
            <v>72.23309415090236</v>
          </cell>
          <cell r="D19">
            <v>70.920581894437078</v>
          </cell>
          <cell r="E19">
            <v>73.508494265820104</v>
          </cell>
          <cell r="F19" t="str">
            <v>-</v>
          </cell>
          <cell r="G19" t="str">
            <v>-</v>
          </cell>
          <cell r="H19">
            <v>70.269495412844037</v>
          </cell>
          <cell r="I19">
            <v>70.70281653066597</v>
          </cell>
          <cell r="J19">
            <v>72.288557213930346</v>
          </cell>
          <cell r="K19">
            <v>69.210836277974082</v>
          </cell>
          <cell r="L19">
            <v>71.575577406814546</v>
          </cell>
          <cell r="M19">
            <v>72.52131000448631</v>
          </cell>
          <cell r="N19">
            <v>71.312732851194397</v>
          </cell>
          <cell r="O19">
            <v>72.23309415090236</v>
          </cell>
          <cell r="P19" t="str">
            <v>-</v>
          </cell>
        </row>
        <row r="20">
          <cell r="A20" t="str">
            <v>Rhondda Cynon Taf</v>
          </cell>
          <cell r="B20">
            <v>1556</v>
          </cell>
          <cell r="C20">
            <v>53.618194348725012</v>
          </cell>
          <cell r="D20">
            <v>51.800186692518182</v>
          </cell>
          <cell r="E20">
            <v>55.426635306313408</v>
          </cell>
          <cell r="F20" t="str">
            <v>-</v>
          </cell>
          <cell r="G20" t="str">
            <v>-</v>
          </cell>
          <cell r="H20">
            <v>53.260412284392089</v>
          </cell>
          <cell r="I20">
            <v>55.238774055595151</v>
          </cell>
          <cell r="J20">
            <v>53.419593345656189</v>
          </cell>
          <cell r="K20">
            <v>55.715831229715107</v>
          </cell>
          <cell r="L20">
            <v>55.749377002491997</v>
          </cell>
          <cell r="M20">
            <v>56.896551724137936</v>
          </cell>
          <cell r="N20">
            <v>53.925035360678933</v>
          </cell>
          <cell r="O20">
            <v>53.618194348725012</v>
          </cell>
          <cell r="P20" t="str">
            <v>-</v>
          </cell>
        </row>
        <row r="21">
          <cell r="A21" t="str">
            <v>Merthyr Tydfil</v>
          </cell>
          <cell r="B21">
            <v>280</v>
          </cell>
          <cell r="C21">
            <v>40.229885057471265</v>
          </cell>
          <cell r="D21">
            <v>36.650059217700935</v>
          </cell>
          <cell r="E21">
            <v>43.91697195049484</v>
          </cell>
          <cell r="F21" t="str">
            <v>-</v>
          </cell>
          <cell r="G21" t="str">
            <v>-</v>
          </cell>
          <cell r="H21">
            <v>37.115072933549428</v>
          </cell>
          <cell r="I21">
            <v>41.78628389154705</v>
          </cell>
          <cell r="J21">
            <v>42.192192192192188</v>
          </cell>
          <cell r="K21">
            <v>42.794117647058819</v>
          </cell>
          <cell r="L21">
            <v>40.02770083102493</v>
          </cell>
          <cell r="M21">
            <v>43.525741029641182</v>
          </cell>
          <cell r="N21">
            <v>40.372670807453417</v>
          </cell>
          <cell r="O21">
            <v>40.229885057471265</v>
          </cell>
          <cell r="P21" t="str">
            <v>-</v>
          </cell>
        </row>
        <row r="22">
          <cell r="A22" t="str">
            <v>Caerphilly</v>
          </cell>
          <cell r="B22">
            <v>591</v>
          </cell>
          <cell r="C22">
            <v>32.979910714285715</v>
          </cell>
          <cell r="D22">
            <v>30.841565336478173</v>
          </cell>
          <cell r="E22">
            <v>35.191073622325327</v>
          </cell>
          <cell r="F22" t="str">
            <v>-</v>
          </cell>
          <cell r="G22" t="str">
            <v>-</v>
          </cell>
          <cell r="H22">
            <v>32.276214833759589</v>
          </cell>
          <cell r="I22">
            <v>34.162520729684907</v>
          </cell>
          <cell r="J22">
            <v>33.49007314524556</v>
          </cell>
          <cell r="K22">
            <v>34.272829763246897</v>
          </cell>
          <cell r="L22">
            <v>37.487386478304742</v>
          </cell>
          <cell r="M22">
            <v>34.523809523809526</v>
          </cell>
          <cell r="N22">
            <v>33.87341772151899</v>
          </cell>
          <cell r="O22">
            <v>32.979910714285715</v>
          </cell>
          <cell r="P22" t="str">
            <v>-</v>
          </cell>
        </row>
        <row r="23">
          <cell r="A23" t="str">
            <v>Blaenau Gwent</v>
          </cell>
          <cell r="B23">
            <v>198</v>
          </cell>
          <cell r="C23">
            <v>28.205128205128204</v>
          </cell>
          <cell r="D23">
            <v>25.001820258868847</v>
          </cell>
          <cell r="E23">
            <v>31.64567685663129</v>
          </cell>
          <cell r="F23" t="str">
            <v>-</v>
          </cell>
          <cell r="G23" t="str">
            <v>-</v>
          </cell>
          <cell r="H23">
            <v>22.487223168654175</v>
          </cell>
          <cell r="I23">
            <v>28.849028400597909</v>
          </cell>
          <cell r="J23">
            <v>27.097661623108664</v>
          </cell>
          <cell r="K23">
            <v>37.113402061855673</v>
          </cell>
          <cell r="L23">
            <v>27.547169811320753</v>
          </cell>
          <cell r="M23">
            <v>28.83787661406026</v>
          </cell>
          <cell r="N23">
            <v>26.092896174863391</v>
          </cell>
          <cell r="O23">
            <v>28.205128205128204</v>
          </cell>
          <cell r="P23" t="str">
            <v>-</v>
          </cell>
        </row>
        <row r="24">
          <cell r="A24" t="str">
            <v>Torfaen</v>
          </cell>
          <cell r="B24">
            <v>324</v>
          </cell>
          <cell r="C24">
            <v>35.64356435643564</v>
          </cell>
          <cell r="D24">
            <v>32.596368377587439</v>
          </cell>
          <cell r="E24">
            <v>38.811595501359356</v>
          </cell>
          <cell r="F24" t="str">
            <v>-</v>
          </cell>
          <cell r="G24" t="str">
            <v>-</v>
          </cell>
          <cell r="H24">
            <v>47.383720930232556</v>
          </cell>
          <cell r="I24">
            <v>60.081466395112017</v>
          </cell>
          <cell r="J24">
            <v>68.872549019607845</v>
          </cell>
          <cell r="K24">
            <v>42.361111111111107</v>
          </cell>
          <cell r="L24">
            <v>41.666666666666671</v>
          </cell>
          <cell r="M24">
            <v>39.551357733175912</v>
          </cell>
          <cell r="N24">
            <v>36.594202898550726</v>
          </cell>
          <cell r="O24">
            <v>35.64356435643564</v>
          </cell>
          <cell r="P24" t="str">
            <v>-</v>
          </cell>
        </row>
        <row r="25">
          <cell r="A25" t="str">
            <v>Monmouthshire</v>
          </cell>
          <cell r="B25">
            <v>335</v>
          </cell>
          <cell r="C25">
            <v>57.560137457044668</v>
          </cell>
          <cell r="D25">
            <v>53.507916634641049</v>
          </cell>
          <cell r="E25">
            <v>61.513208529567166</v>
          </cell>
          <cell r="F25" t="str">
            <v>-</v>
          </cell>
          <cell r="G25" t="str">
            <v>-</v>
          </cell>
          <cell r="H25">
            <v>58.879781420765035</v>
          </cell>
          <cell r="I25">
            <v>58.631921824104239</v>
          </cell>
          <cell r="J25">
            <v>58.487654320987659</v>
          </cell>
          <cell r="K25">
            <v>69.908256880733944</v>
          </cell>
          <cell r="L25">
            <v>63.354037267080741</v>
          </cell>
          <cell r="M25">
            <v>59.669421487603302</v>
          </cell>
          <cell r="N25">
            <v>59.567901234567898</v>
          </cell>
          <cell r="O25">
            <v>57.560137457044668</v>
          </cell>
          <cell r="P25" t="str">
            <v>-</v>
          </cell>
        </row>
        <row r="26">
          <cell r="A26" t="str">
            <v>Newport</v>
          </cell>
          <cell r="B26">
            <v>705</v>
          </cell>
          <cell r="C26">
            <v>41.914387633769323</v>
          </cell>
          <cell r="D26">
            <v>39.577346752154327</v>
          </cell>
          <cell r="E26">
            <v>44.288278582989847</v>
          </cell>
          <cell r="F26" t="str">
            <v>-</v>
          </cell>
          <cell r="G26" t="str">
            <v>-</v>
          </cell>
          <cell r="H26">
            <v>43.239875389408098</v>
          </cell>
          <cell r="I26">
            <v>43.839541547277939</v>
          </cell>
          <cell r="J26">
            <v>45.116618075801753</v>
          </cell>
          <cell r="K26">
            <v>45.70100697134005</v>
          </cell>
          <cell r="L26">
            <v>48.896839594514013</v>
          </cell>
          <cell r="M26">
            <v>44.990176817288798</v>
          </cell>
          <cell r="N26">
            <v>42.909090909090907</v>
          </cell>
          <cell r="O26">
            <v>41.914387633769323</v>
          </cell>
          <cell r="P26" t="str">
            <v>-</v>
          </cell>
        </row>
        <row r="27">
          <cell r="A27" t="str">
            <v>Wales</v>
          </cell>
          <cell r="B27">
            <v>18062</v>
          </cell>
          <cell r="C27">
            <v>55.522424764071197</v>
          </cell>
          <cell r="D27">
            <v>54.981781345164137</v>
          </cell>
          <cell r="E27">
            <v>56.061764045879045</v>
          </cell>
          <cell r="F27" t="str">
            <v>-</v>
          </cell>
          <cell r="G27" t="str">
            <v>-</v>
          </cell>
          <cell r="H27">
            <v>52.428334517886753</v>
          </cell>
          <cell r="I27">
            <v>55.084302021154052</v>
          </cell>
          <cell r="J27">
            <v>55.111507582515607</v>
          </cell>
          <cell r="K27">
            <v>55.976850227990184</v>
          </cell>
          <cell r="L27">
            <v>56.383955424700041</v>
          </cell>
          <cell r="M27">
            <v>56.659858601728196</v>
          </cell>
          <cell r="N27">
            <v>55.320392530839513</v>
          </cell>
          <cell r="O27">
            <v>55.522424764071197</v>
          </cell>
          <cell r="P27" t="str">
            <v>-</v>
          </cell>
        </row>
      </sheetData>
      <sheetData sheetId="3"/>
      <sheetData sheetId="4"/>
      <sheetData sheetId="5"/>
      <sheetData sheetId="6"/>
      <sheetData sheetId="7"/>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README"/>
      <sheetName val="QC sheet"/>
      <sheetName val="Summary for LA profiles"/>
      <sheetName val="Most recent year"/>
      <sheetName val="Trend summary"/>
      <sheetName val="Data from StatsWales 20-34 week"/>
      <sheetName val="Data from StatsWales 35-36 week"/>
      <sheetName val="Data from StatsWales unknown"/>
      <sheetName val="Data from StatsWales Totals"/>
    </sheetNames>
    <sheetDataSet>
      <sheetData sheetId="0"/>
      <sheetData sheetId="1"/>
      <sheetData sheetId="2">
        <row r="5">
          <cell r="A5" t="str">
            <v>Isle of Anglesey</v>
          </cell>
          <cell r="B5">
            <v>57</v>
          </cell>
          <cell r="C5">
            <v>7.5797872340425538</v>
          </cell>
          <cell r="D5">
            <v>5.8961958603115896</v>
          </cell>
          <cell r="E5">
            <v>9.6945840067928408</v>
          </cell>
          <cell r="F5" t="str">
            <v>-</v>
          </cell>
          <cell r="G5" t="str">
            <v>-</v>
          </cell>
          <cell r="H5">
            <v>7.7294685990338161</v>
          </cell>
          <cell r="I5">
            <v>5.6060606060606064</v>
          </cell>
          <cell r="J5">
            <v>7.2642967542503865</v>
          </cell>
          <cell r="K5">
            <v>6.7658998646820026</v>
          </cell>
          <cell r="L5">
            <v>4.6025104602510458</v>
          </cell>
          <cell r="M5">
            <v>8.6551264980026623</v>
          </cell>
          <cell r="N5">
            <v>7.2060682680151711</v>
          </cell>
          <cell r="O5">
            <v>7.5797872340425538</v>
          </cell>
          <cell r="P5" t="str">
            <v>-</v>
          </cell>
        </row>
        <row r="6">
          <cell r="A6" t="str">
            <v>Gwynedd</v>
          </cell>
          <cell r="B6">
            <v>70</v>
          </cell>
          <cell r="C6">
            <v>5.3313023610053314</v>
          </cell>
          <cell r="D6">
            <v>4.2412220149920454</v>
          </cell>
          <cell r="E6">
            <v>6.6820051977570047</v>
          </cell>
          <cell r="F6" t="str">
            <v>-</v>
          </cell>
          <cell r="G6" t="str">
            <v>-</v>
          </cell>
          <cell r="H6">
            <v>7.4468085106382977</v>
          </cell>
          <cell r="I6">
            <v>5.1948051948051948</v>
          </cell>
          <cell r="J6">
            <v>6.0487038491751761</v>
          </cell>
          <cell r="K6">
            <v>5.8196721311475406</v>
          </cell>
          <cell r="L6">
            <v>5.6936647955092221</v>
          </cell>
          <cell r="M6">
            <v>4.4308632543926665</v>
          </cell>
          <cell r="N6">
            <v>6.3658340048348112</v>
          </cell>
          <cell r="O6">
            <v>5.3313023610053314</v>
          </cell>
          <cell r="P6" t="str">
            <v>-</v>
          </cell>
        </row>
        <row r="7">
          <cell r="A7" t="str">
            <v>Conwy</v>
          </cell>
          <cell r="B7">
            <v>71</v>
          </cell>
          <cell r="C7">
            <v>6.25</v>
          </cell>
          <cell r="D7">
            <v>4.9844667441276647</v>
          </cell>
          <cell r="E7">
            <v>7.8104338806609039</v>
          </cell>
          <cell r="F7" t="str">
            <v>-</v>
          </cell>
          <cell r="G7" t="str">
            <v>-</v>
          </cell>
          <cell r="H7">
            <v>7.3818897637795269</v>
          </cell>
          <cell r="I7">
            <v>7.4037512339585385</v>
          </cell>
          <cell r="J7">
            <v>8.2720588235294112</v>
          </cell>
          <cell r="K7">
            <v>8.7121212121212128</v>
          </cell>
          <cell r="L7">
            <v>7.9606440071556346</v>
          </cell>
          <cell r="M7">
            <v>7.8026905829596416</v>
          </cell>
          <cell r="N7">
            <v>7.0284697508896796</v>
          </cell>
          <cell r="O7">
            <v>6.25</v>
          </cell>
          <cell r="P7" t="str">
            <v>-</v>
          </cell>
        </row>
        <row r="8">
          <cell r="A8" t="str">
            <v>Denbighshire</v>
          </cell>
          <cell r="B8">
            <v>89</v>
          </cell>
          <cell r="C8">
            <v>8.1876724931002762</v>
          </cell>
          <cell r="D8">
            <v>6.7012039066541922</v>
          </cell>
          <cell r="E8">
            <v>9.9686407344009353</v>
          </cell>
          <cell r="F8" t="str">
            <v>-</v>
          </cell>
          <cell r="G8" t="str">
            <v>-</v>
          </cell>
          <cell r="H8">
            <v>8.8770053475935828</v>
          </cell>
          <cell r="I8">
            <v>7.6843198338525447</v>
          </cell>
          <cell r="J8">
            <v>8.9864158829676075</v>
          </cell>
          <cell r="K8">
            <v>6.0060060060060056</v>
          </cell>
          <cell r="L8">
            <v>7.605633802816901</v>
          </cell>
          <cell r="M8">
            <v>7.0088845014807504</v>
          </cell>
          <cell r="N8">
            <v>8.9595375722543356</v>
          </cell>
          <cell r="O8">
            <v>8.1876724931002762</v>
          </cell>
          <cell r="P8" t="str">
            <v>-</v>
          </cell>
        </row>
        <row r="9">
          <cell r="A9" t="str">
            <v>Flintshire</v>
          </cell>
          <cell r="B9">
            <v>121</v>
          </cell>
          <cell r="C9">
            <v>7.3870573870573875</v>
          </cell>
          <cell r="D9">
            <v>6.2176327197996004</v>
          </cell>
          <cell r="E9">
            <v>8.7558945680946767</v>
          </cell>
          <cell r="F9" t="str">
            <v>-</v>
          </cell>
          <cell r="G9" t="str">
            <v>-</v>
          </cell>
          <cell r="H9">
            <v>7.6034063260340634</v>
          </cell>
          <cell r="I9">
            <v>6.0549313358302124</v>
          </cell>
          <cell r="J9">
            <v>8.3433373349339739</v>
          </cell>
          <cell r="K9">
            <v>7.8116025272831706</v>
          </cell>
          <cell r="L9">
            <v>7.6429404900816804</v>
          </cell>
          <cell r="M9">
            <v>8.2207868467410439</v>
          </cell>
          <cell r="N9">
            <v>6.7972350230414742</v>
          </cell>
          <cell r="O9">
            <v>7.3870573870573875</v>
          </cell>
          <cell r="P9" t="str">
            <v>-</v>
          </cell>
        </row>
        <row r="10">
          <cell r="A10" t="str">
            <v>Wrexham</v>
          </cell>
          <cell r="B10">
            <v>117</v>
          </cell>
          <cell r="C10">
            <v>6.7904817179338366</v>
          </cell>
          <cell r="D10">
            <v>5.6961040848905427</v>
          </cell>
          <cell r="E10">
            <v>8.0771105515879871</v>
          </cell>
          <cell r="F10" t="str">
            <v>-</v>
          </cell>
          <cell r="G10" t="str">
            <v>-</v>
          </cell>
          <cell r="H10">
            <v>7.3742246726395591</v>
          </cell>
          <cell r="I10">
            <v>7.2416063199473344</v>
          </cell>
          <cell r="J10">
            <v>7.0666666666666673</v>
          </cell>
          <cell r="K10">
            <v>6.2176165803108807</v>
          </cell>
          <cell r="L10">
            <v>7.065527065527065</v>
          </cell>
          <cell r="M10">
            <v>6.9934249850567838</v>
          </cell>
          <cell r="N10">
            <v>7.8384798099762465</v>
          </cell>
          <cell r="O10">
            <v>6.7904817179338366</v>
          </cell>
          <cell r="P10" t="str">
            <v>-</v>
          </cell>
        </row>
        <row r="11">
          <cell r="A11" t="str">
            <v>Powys</v>
          </cell>
          <cell r="B11">
            <v>87</v>
          </cell>
          <cell r="C11">
            <v>7.201986754966887</v>
          </cell>
          <cell r="D11">
            <v>5.875794285165167</v>
          </cell>
          <cell r="E11">
            <v>8.7995230170301024</v>
          </cell>
          <cell r="F11" t="str">
            <v>-</v>
          </cell>
          <cell r="G11" t="str">
            <v>-</v>
          </cell>
          <cell r="H11">
            <v>6.8441064638783269</v>
          </cell>
          <cell r="I11">
            <v>7.24762726488352</v>
          </cell>
          <cell r="J11">
            <v>6.6176470588235299</v>
          </cell>
          <cell r="K11">
            <v>7.219917012448132</v>
          </cell>
          <cell r="L11">
            <v>7.3684210526315779</v>
          </cell>
          <cell r="M11">
            <v>7.0032573289902285</v>
          </cell>
          <cell r="N11">
            <v>5.9171597633136095</v>
          </cell>
          <cell r="O11">
            <v>7.201986754966887</v>
          </cell>
          <cell r="P11" t="str">
            <v>-</v>
          </cell>
        </row>
        <row r="12">
          <cell r="A12" t="str">
            <v>Ceredigion</v>
          </cell>
          <cell r="B12">
            <v>32</v>
          </cell>
          <cell r="C12">
            <v>5.2032520325203251</v>
          </cell>
          <cell r="D12">
            <v>3.7095305081456744</v>
          </cell>
          <cell r="E12">
            <v>7.2531455627584149</v>
          </cell>
          <cell r="F12" t="str">
            <v>-</v>
          </cell>
          <cell r="G12" t="str">
            <v>-</v>
          </cell>
          <cell r="H12">
            <v>6.0556464811783961</v>
          </cell>
          <cell r="I12">
            <v>8.094435075885329</v>
          </cell>
          <cell r="J12">
            <v>5.8519793459552494</v>
          </cell>
          <cell r="K12">
            <v>8.2595870206489668</v>
          </cell>
          <cell r="L12">
            <v>5.5</v>
          </cell>
          <cell r="M12">
            <v>6.0559006211180124</v>
          </cell>
          <cell r="N12">
            <v>5.2486187845303869</v>
          </cell>
          <cell r="O12">
            <v>5.2032520325203251</v>
          </cell>
          <cell r="P12" t="str">
            <v>-</v>
          </cell>
        </row>
        <row r="13">
          <cell r="A13" t="str">
            <v>Pembrokeshire</v>
          </cell>
          <cell r="B13">
            <v>113</v>
          </cell>
          <cell r="C13">
            <v>8.7596899224806215</v>
          </cell>
          <cell r="D13">
            <v>7.3368093244503125</v>
          </cell>
          <cell r="E13">
            <v>10.42746722995944</v>
          </cell>
          <cell r="F13" t="str">
            <v>-</v>
          </cell>
          <cell r="G13" t="str">
            <v>-</v>
          </cell>
          <cell r="H13">
            <v>7.0928196147110336</v>
          </cell>
          <cell r="I13">
            <v>6.9668649107901448</v>
          </cell>
          <cell r="J13">
            <v>7.4367088607594933</v>
          </cell>
          <cell r="K13">
            <v>7.1194762684124395</v>
          </cell>
          <cell r="L13">
            <v>7.0318887980376124</v>
          </cell>
          <cell r="M13">
            <v>6.1111111111111107</v>
          </cell>
          <cell r="N13">
            <v>7.0977917981072558</v>
          </cell>
          <cell r="O13">
            <v>8.7596899224806215</v>
          </cell>
          <cell r="P13" t="str">
            <v>-</v>
          </cell>
        </row>
        <row r="14">
          <cell r="A14" t="str">
            <v>Carmarthenshire</v>
          </cell>
          <cell r="B14">
            <v>120</v>
          </cell>
          <cell r="C14">
            <v>6.2893081761006293</v>
          </cell>
          <cell r="D14">
            <v>5.2853569570905696</v>
          </cell>
          <cell r="E14">
            <v>7.4689214308260867</v>
          </cell>
          <cell r="F14" t="str">
            <v>-</v>
          </cell>
          <cell r="G14" t="str">
            <v>-</v>
          </cell>
          <cell r="H14">
            <v>7.8395061728395072</v>
          </cell>
          <cell r="I14">
            <v>7.8281341965862268</v>
          </cell>
          <cell r="J14">
            <v>8.2384823848238486</v>
          </cell>
          <cell r="K14">
            <v>9.4615786722425508</v>
          </cell>
          <cell r="L14">
            <v>8.7946197620279367</v>
          </cell>
          <cell r="M14">
            <v>9.2532467532467528</v>
          </cell>
          <cell r="N14">
            <v>5.6777493606138112</v>
          </cell>
          <cell r="O14">
            <v>6.2893081761006293</v>
          </cell>
          <cell r="P14" t="str">
            <v>-</v>
          </cell>
        </row>
        <row r="15">
          <cell r="A15" t="str">
            <v>Swansea</v>
          </cell>
          <cell r="B15">
            <v>202</v>
          </cell>
          <cell r="C15">
            <v>7.4704142011834325</v>
          </cell>
          <cell r="D15">
            <v>6.5386363625005037</v>
          </cell>
          <cell r="E15">
            <v>8.5228650192642164</v>
          </cell>
          <cell r="F15" t="str">
            <v>-</v>
          </cell>
          <cell r="G15" t="str">
            <v>-</v>
          </cell>
          <cell r="H15">
            <v>8.8907014681892331</v>
          </cell>
          <cell r="I15">
            <v>7.3210633946830264</v>
          </cell>
          <cell r="J15">
            <v>7.9558881449389522</v>
          </cell>
          <cell r="K15">
            <v>7.5822050290135392</v>
          </cell>
          <cell r="L15">
            <v>6.2248260710362509</v>
          </cell>
          <cell r="M15">
            <v>7.4505238649592549</v>
          </cell>
          <cell r="N15">
            <v>7.07395498392283</v>
          </cell>
          <cell r="O15">
            <v>7.4704142011834325</v>
          </cell>
          <cell r="P15" t="str">
            <v>-</v>
          </cell>
        </row>
        <row r="16">
          <cell r="A16" t="str">
            <v>Neath Port Talbot</v>
          </cell>
          <cell r="B16">
            <v>114</v>
          </cell>
          <cell r="C16">
            <v>7.2289156626506017</v>
          </cell>
          <cell r="D16">
            <v>6.052029530844691</v>
          </cell>
          <cell r="E16">
            <v>8.6136776469016443</v>
          </cell>
          <cell r="F16" t="str">
            <v>-</v>
          </cell>
          <cell r="G16" t="str">
            <v>-</v>
          </cell>
          <cell r="H16">
            <v>9.8449612403100772</v>
          </cell>
          <cell r="I16">
            <v>8.1577158395649221</v>
          </cell>
          <cell r="J16">
            <v>7.1860308932169241</v>
          </cell>
          <cell r="K16">
            <v>7.6872100728959571</v>
          </cell>
          <cell r="L16">
            <v>8.1871345029239766</v>
          </cell>
          <cell r="M16">
            <v>7.3170731707317067</v>
          </cell>
          <cell r="N16">
            <v>7.6059850374064837</v>
          </cell>
          <cell r="O16">
            <v>7.2289156626506017</v>
          </cell>
          <cell r="P16" t="str">
            <v>-</v>
          </cell>
        </row>
        <row r="17">
          <cell r="A17" t="str">
            <v>Bridgend</v>
          </cell>
          <cell r="B17">
            <v>158</v>
          </cell>
          <cell r="C17">
            <v>9.316037735849056</v>
          </cell>
          <cell r="D17">
            <v>8.0231664900198592</v>
          </cell>
          <cell r="E17">
            <v>10.79279847989263</v>
          </cell>
          <cell r="F17" t="str">
            <v>-</v>
          </cell>
          <cell r="G17" t="str">
            <v>-</v>
          </cell>
          <cell r="H17">
            <v>8.291457286432161</v>
          </cell>
          <cell r="I17">
            <v>5.9254327563249003</v>
          </cell>
          <cell r="J17">
            <v>7.474747474747474</v>
          </cell>
          <cell r="K17">
            <v>7.652733118971061</v>
          </cell>
          <cell r="L17">
            <v>6.7861715749039693</v>
          </cell>
          <cell r="M17">
            <v>7.353906762967827</v>
          </cell>
          <cell r="N17">
            <v>9.3308778391651312</v>
          </cell>
          <cell r="O17">
            <v>9.316037735849056</v>
          </cell>
          <cell r="P17" t="str">
            <v>-</v>
          </cell>
        </row>
        <row r="18">
          <cell r="A18" t="str">
            <v>Vale of Glamorgan</v>
          </cell>
          <cell r="B18">
            <v>85</v>
          </cell>
          <cell r="C18">
            <v>5.8099794941900207</v>
          </cell>
          <cell r="D18">
            <v>4.722964878881764</v>
          </cell>
          <cell r="E18">
            <v>7.1284579332337366</v>
          </cell>
          <cell r="F18" t="str">
            <v>-</v>
          </cell>
          <cell r="G18" t="str">
            <v>-</v>
          </cell>
          <cell r="H18">
            <v>8.5072231139646881</v>
          </cell>
          <cell r="I18">
            <v>7.3692551505546753</v>
          </cell>
          <cell r="J18">
            <v>5.7607090103397338</v>
          </cell>
          <cell r="K18">
            <v>5.837387074357193</v>
          </cell>
          <cell r="L18">
            <v>7.9072937968643497</v>
          </cell>
          <cell r="M18">
            <v>6.6438356164383565</v>
          </cell>
          <cell r="N18">
            <v>5.3333333333333339</v>
          </cell>
          <cell r="O18">
            <v>5.8099794941900207</v>
          </cell>
          <cell r="P18" t="str">
            <v>-</v>
          </cell>
        </row>
        <row r="19">
          <cell r="A19" t="str">
            <v>Cardiff</v>
          </cell>
          <cell r="B19">
            <v>320</v>
          </cell>
          <cell r="C19">
            <v>6.6959614982213855</v>
          </cell>
          <cell r="D19">
            <v>6.0215044373141708</v>
          </cell>
          <cell r="E19">
            <v>7.4399825581991248</v>
          </cell>
          <cell r="F19" t="str">
            <v>-</v>
          </cell>
          <cell r="G19" t="str">
            <v>-</v>
          </cell>
          <cell r="H19">
            <v>8.3150984682713336</v>
          </cell>
          <cell r="I19">
            <v>6.5250379362670712</v>
          </cell>
          <cell r="J19">
            <v>6.3575525812619507</v>
          </cell>
          <cell r="K19">
            <v>7.3082160689968232</v>
          </cell>
          <cell r="L19">
            <v>6.5699846187651065</v>
          </cell>
          <cell r="M19">
            <v>6.3577586206896548</v>
          </cell>
          <cell r="N19">
            <v>6.0357518401682437</v>
          </cell>
          <cell r="O19">
            <v>6.6959614982213855</v>
          </cell>
          <cell r="P19" t="str">
            <v>-</v>
          </cell>
        </row>
        <row r="20">
          <cell r="A20" t="str">
            <v>Rhondda Cynon Taf</v>
          </cell>
          <cell r="B20">
            <v>236</v>
          </cell>
          <cell r="C20">
            <v>7.8877005347593583</v>
          </cell>
          <cell r="D20">
            <v>6.9749625124122696</v>
          </cell>
          <cell r="E20">
            <v>8.9084406688507176</v>
          </cell>
          <cell r="F20" t="str">
            <v>-</v>
          </cell>
          <cell r="G20" t="str">
            <v>-</v>
          </cell>
          <cell r="H20">
            <v>5.7685286600949253</v>
          </cell>
          <cell r="I20">
            <v>7.9986028641285358</v>
          </cell>
          <cell r="J20">
            <v>6.9876900796524257</v>
          </cell>
          <cell r="K20">
            <v>8.3945435466946474</v>
          </cell>
          <cell r="L20">
            <v>7.7220077220077217</v>
          </cell>
          <cell r="M20">
            <v>9.4366702547542154</v>
          </cell>
          <cell r="N20">
            <v>8.0444294850218778</v>
          </cell>
          <cell r="O20">
            <v>7.8877005347593583</v>
          </cell>
          <cell r="P20" t="str">
            <v>-</v>
          </cell>
        </row>
        <row r="21">
          <cell r="A21" t="str">
            <v>Merthyr Tydfil</v>
          </cell>
          <cell r="B21">
            <v>54</v>
          </cell>
          <cell r="C21">
            <v>7.1713147410358573</v>
          </cell>
          <cell r="D21">
            <v>5.5376903893684055</v>
          </cell>
          <cell r="E21">
            <v>9.2397214230901046</v>
          </cell>
          <cell r="F21" t="str">
            <v>-</v>
          </cell>
          <cell r="G21" t="str">
            <v>-</v>
          </cell>
          <cell r="H21">
            <v>7.7165354330708658</v>
          </cell>
          <cell r="I21">
            <v>6.3291139240506329</v>
          </cell>
          <cell r="J21">
            <v>7.611940298507462</v>
          </cell>
          <cell r="K21">
            <v>8.1428571428571441</v>
          </cell>
          <cell r="L21">
            <v>6.1141304347826084</v>
          </cell>
          <cell r="M21">
            <v>7.5301204819277112</v>
          </cell>
          <cell r="N21">
            <v>7.7032810271041363</v>
          </cell>
          <cell r="O21">
            <v>7.1713147410358573</v>
          </cell>
          <cell r="P21" t="str">
            <v>-</v>
          </cell>
        </row>
        <row r="22">
          <cell r="A22" t="str">
            <v>Caerphilly</v>
          </cell>
          <cell r="B22">
            <v>136</v>
          </cell>
          <cell r="C22">
            <v>6.5510597302504818</v>
          </cell>
          <cell r="D22">
            <v>5.5649198334745114</v>
          </cell>
          <cell r="E22">
            <v>7.6977055510740007</v>
          </cell>
          <cell r="F22" t="str">
            <v>-</v>
          </cell>
          <cell r="G22" t="str">
            <v>-</v>
          </cell>
          <cell r="H22">
            <v>6.5939278937381403</v>
          </cell>
          <cell r="I22">
            <v>7.2098765432098766</v>
          </cell>
          <cell r="J22">
            <v>8.545797922568461</v>
          </cell>
          <cell r="K22">
            <v>7.3277967757694187</v>
          </cell>
          <cell r="L22">
            <v>7.3804100227790439</v>
          </cell>
          <cell r="M22">
            <v>7.5258701787394164</v>
          </cell>
          <cell r="N22">
            <v>7.7916295636687449</v>
          </cell>
          <cell r="O22">
            <v>6.5510597302504818</v>
          </cell>
          <cell r="P22" t="str">
            <v>-</v>
          </cell>
        </row>
        <row r="23">
          <cell r="A23" t="str">
            <v>Blaenau Gwent</v>
          </cell>
          <cell r="B23">
            <v>60</v>
          </cell>
          <cell r="C23">
            <v>7.6045627376425857</v>
          </cell>
          <cell r="D23">
            <v>5.9534613342617613</v>
          </cell>
          <cell r="E23">
            <v>9.6665061346500618</v>
          </cell>
          <cell r="F23" t="str">
            <v>-</v>
          </cell>
          <cell r="G23" t="str">
            <v>-</v>
          </cell>
          <cell r="H23">
            <v>8.9285714285714288</v>
          </cell>
          <cell r="I23">
            <v>7.734056987788331</v>
          </cell>
          <cell r="J23">
            <v>8.3441981747066496</v>
          </cell>
          <cell r="K23">
            <v>9.0432503276539968</v>
          </cell>
          <cell r="L23">
            <v>7.7906976744186052</v>
          </cell>
          <cell r="M23">
            <v>6.7602040816326534</v>
          </cell>
          <cell r="N23">
            <v>6.5351418002466088</v>
          </cell>
          <cell r="O23">
            <v>7.6045627376425857</v>
          </cell>
          <cell r="P23" t="str">
            <v>-</v>
          </cell>
        </row>
        <row r="24">
          <cell r="A24" t="str">
            <v>Torfaen</v>
          </cell>
          <cell r="B24">
            <v>77</v>
          </cell>
          <cell r="C24">
            <v>7.0902394106813995</v>
          </cell>
          <cell r="D24">
            <v>5.7101780638951878</v>
          </cell>
          <cell r="E24">
            <v>8.7728073534351854</v>
          </cell>
          <cell r="F24" t="str">
            <v>-</v>
          </cell>
          <cell r="G24" t="str">
            <v>-</v>
          </cell>
          <cell r="H24">
            <v>7.9443892750744789</v>
          </cell>
          <cell r="I24">
            <v>7.7062556663644601</v>
          </cell>
          <cell r="J24">
            <v>8.6584205518553752</v>
          </cell>
          <cell r="K24">
            <v>8.0924855491329488</v>
          </cell>
          <cell r="L24">
            <v>7.8244274809160315</v>
          </cell>
          <cell r="M24">
            <v>8.7117701575532909</v>
          </cell>
          <cell r="N24">
            <v>6.7889908256880735</v>
          </cell>
          <cell r="O24">
            <v>7.0902394106813995</v>
          </cell>
          <cell r="P24" t="str">
            <v>-</v>
          </cell>
        </row>
        <row r="25">
          <cell r="A25" t="str">
            <v>Monmouthshire</v>
          </cell>
          <cell r="B25">
            <v>71</v>
          </cell>
          <cell r="C25">
            <v>9.0792838874680299</v>
          </cell>
          <cell r="D25">
            <v>7.260547919212776</v>
          </cell>
          <cell r="E25">
            <v>11.298103086282481</v>
          </cell>
          <cell r="F25" t="str">
            <v>-</v>
          </cell>
          <cell r="G25" t="str">
            <v>-</v>
          </cell>
          <cell r="H25">
            <v>8.2191780821917799</v>
          </cell>
          <cell r="I25">
            <v>6.3063063063063058</v>
          </cell>
          <cell r="J25">
            <v>8.5106382978723403</v>
          </cell>
          <cell r="K25">
            <v>6.2578222778473096</v>
          </cell>
          <cell r="L25">
            <v>7.8651685393258424</v>
          </cell>
          <cell r="M25">
            <v>8.3756345177664979</v>
          </cell>
          <cell r="N25">
            <v>7.9254079254079253</v>
          </cell>
          <cell r="O25">
            <v>9.0792838874680299</v>
          </cell>
          <cell r="P25" t="str">
            <v>-</v>
          </cell>
        </row>
        <row r="26">
          <cell r="A26" t="str">
            <v>Newport</v>
          </cell>
          <cell r="B26">
            <v>135</v>
          </cell>
          <cell r="C26">
            <v>7.1618037135278518</v>
          </cell>
          <cell r="D26">
            <v>6.0827958899697894</v>
          </cell>
          <cell r="E26">
            <v>8.4150635387933193</v>
          </cell>
          <cell r="F26" t="str">
            <v>-</v>
          </cell>
          <cell r="G26" t="str">
            <v>-</v>
          </cell>
          <cell r="H26">
            <v>7.4351585014409221</v>
          </cell>
          <cell r="I26">
            <v>8.2941176470588243</v>
          </cell>
          <cell r="J26">
            <v>8.2224909310761785</v>
          </cell>
          <cell r="K26">
            <v>8.573008849557521</v>
          </cell>
          <cell r="L26">
            <v>7.4186991869918701</v>
          </cell>
          <cell r="M26">
            <v>8.2291666666666661</v>
          </cell>
          <cell r="N26">
            <v>7.1501532175689482</v>
          </cell>
          <cell r="O26">
            <v>7.1618037135278518</v>
          </cell>
          <cell r="P26" t="str">
            <v>-</v>
          </cell>
        </row>
        <row r="27">
          <cell r="A27" t="str">
            <v>Wales</v>
          </cell>
          <cell r="B27">
            <v>2537</v>
          </cell>
          <cell r="C27">
            <v>7.1420528123416469</v>
          </cell>
          <cell r="D27">
            <v>6.8788506395897393</v>
          </cell>
          <cell r="E27">
            <v>7.4145239049840326</v>
          </cell>
          <cell r="F27" t="str">
            <v>-</v>
          </cell>
          <cell r="G27" t="str">
            <v>-</v>
          </cell>
          <cell r="H27">
            <v>7.6724110058521129</v>
          </cell>
          <cell r="I27">
            <v>7.1271828156390047</v>
          </cell>
          <cell r="J27">
            <v>7.4263802762050277</v>
          </cell>
          <cell r="K27">
            <v>7.5458474477280681</v>
          </cell>
          <cell r="L27">
            <v>7.2054802243960197</v>
          </cell>
          <cell r="M27">
            <v>7.4233040472418255</v>
          </cell>
          <cell r="N27">
            <v>7.0427245617457706</v>
          </cell>
          <cell r="O27">
            <v>7.1420528123416469</v>
          </cell>
          <cell r="P27" t="str">
            <v>-</v>
          </cell>
        </row>
      </sheetData>
      <sheetData sheetId="3"/>
      <sheetData sheetId="4"/>
      <sheetData sheetId="5"/>
      <sheetData sheetId="6"/>
      <sheetData sheetId="7"/>
      <sheetData sheetId="8"/>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Front Page Calcs"/>
      <sheetName val="LookUps"/>
      <sheetName val="Age_Sex_Commitment"/>
      <sheetName val="Current Year by LHB"/>
      <sheetName val="Charts"/>
      <sheetName val="1998-2006_Registrars"/>
      <sheetName val="1999_2006_Retainers"/>
      <sheetName val="Single Handed GPs"/>
      <sheetName val="J&amp;L charts"/>
    </sheetNames>
    <sheetDataSet>
      <sheetData sheetId="0"/>
      <sheetData sheetId="1"/>
      <sheetData sheetId="2"/>
      <sheetData sheetId="3"/>
      <sheetData sheetId="4"/>
      <sheetData sheetId="5"/>
      <sheetData sheetId="6"/>
      <sheetData sheetId="7"/>
      <sheetData sheetId="8"/>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README"/>
      <sheetName val="QC sheet"/>
      <sheetName val="Output"/>
      <sheetName val="Charts combined"/>
      <sheetName val="Under 16s"/>
      <sheetName val="Under 18s"/>
      <sheetName val="CI calculations&lt;18"/>
      <sheetName val="CI calculations&lt;16"/>
      <sheetName val="CI data"/>
      <sheetName val="Data for table and chart"/>
      <sheetName val="Wales HB data - StatsWales"/>
      <sheetName val="Table 5"/>
      <sheetName val="Table 6"/>
      <sheetName val="Metadata"/>
      <sheetName val="Mid-2011 Females"/>
      <sheetName val="QC Mid-2011 Females "/>
      <sheetName val="Sheet1"/>
    </sheetNames>
    <sheetDataSet>
      <sheetData sheetId="0"/>
      <sheetData sheetId="1"/>
      <sheetData sheetId="2"/>
      <sheetData sheetId="3"/>
      <sheetData sheetId="4"/>
      <sheetData sheetId="5"/>
      <sheetData sheetId="6"/>
      <sheetData sheetId="7"/>
      <sheetData sheetId="8"/>
      <sheetData sheetId="9"/>
      <sheetData sheetId="10"/>
      <sheetData sheetId="11">
        <row r="14">
          <cell r="A14" t="str">
            <v>ENGLAND AND WALES</v>
          </cell>
          <cell r="B14">
            <v>909109</v>
          </cell>
          <cell r="C14">
            <v>80.400000000000006</v>
          </cell>
          <cell r="D14">
            <v>20.8</v>
          </cell>
          <cell r="E14">
            <v>5991</v>
          </cell>
          <cell r="F14">
            <v>6.1</v>
          </cell>
          <cell r="G14">
            <v>60.2</v>
          </cell>
        </row>
        <row r="15">
          <cell r="A15">
            <v>0</v>
          </cell>
          <cell r="B15">
            <v>0</v>
          </cell>
          <cell r="C15">
            <v>0</v>
          </cell>
          <cell r="D15">
            <v>0</v>
          </cell>
          <cell r="E15">
            <v>0</v>
          </cell>
          <cell r="F15">
            <v>0</v>
          </cell>
          <cell r="G15">
            <v>0</v>
          </cell>
        </row>
        <row r="16">
          <cell r="A16" t="str">
            <v>ENGLAND</v>
          </cell>
          <cell r="B16">
            <v>865585</v>
          </cell>
          <cell r="C16">
            <v>80.7</v>
          </cell>
          <cell r="D16">
            <v>20.9</v>
          </cell>
          <cell r="E16">
            <v>5661</v>
          </cell>
          <cell r="F16">
            <v>6.1</v>
          </cell>
          <cell r="G16">
            <v>60.5</v>
          </cell>
        </row>
        <row r="17">
          <cell r="A17">
            <v>0</v>
          </cell>
          <cell r="B17">
            <v>0</v>
          </cell>
          <cell r="C17">
            <v>0</v>
          </cell>
          <cell r="D17">
            <v>0</v>
          </cell>
          <cell r="E17">
            <v>0</v>
          </cell>
          <cell r="F17">
            <v>0</v>
          </cell>
          <cell r="G17">
            <v>0</v>
          </cell>
        </row>
        <row r="18">
          <cell r="A18" t="str">
            <v>WALES</v>
          </cell>
          <cell r="B18">
            <v>43524</v>
          </cell>
          <cell r="C18">
            <v>75.099999999999994</v>
          </cell>
          <cell r="D18">
            <v>19.600000000000001</v>
          </cell>
          <cell r="E18">
            <v>330</v>
          </cell>
          <cell r="F18">
            <v>6.1</v>
          </cell>
          <cell r="G18">
            <v>55.2</v>
          </cell>
        </row>
        <row r="19">
          <cell r="A19">
            <v>0</v>
          </cell>
          <cell r="B19">
            <v>0</v>
          </cell>
          <cell r="C19">
            <v>0</v>
          </cell>
          <cell r="D19">
            <v>0</v>
          </cell>
          <cell r="E19">
            <v>0</v>
          </cell>
          <cell r="F19">
            <v>0</v>
          </cell>
          <cell r="G19">
            <v>0</v>
          </cell>
        </row>
        <row r="20">
          <cell r="A20" t="str">
            <v>NORTH EAST</v>
          </cell>
          <cell r="B20">
            <v>37102</v>
          </cell>
          <cell r="C20">
            <v>73.599999999999994</v>
          </cell>
          <cell r="D20">
            <v>18.8</v>
          </cell>
          <cell r="E20">
            <v>380</v>
          </cell>
          <cell r="F20">
            <v>8.6</v>
          </cell>
          <cell r="G20">
            <v>55.5</v>
          </cell>
        </row>
        <row r="21">
          <cell r="A21">
            <v>0</v>
          </cell>
          <cell r="B21">
            <v>0</v>
          </cell>
          <cell r="C21">
            <v>0</v>
          </cell>
          <cell r="D21">
            <v>0</v>
          </cell>
          <cell r="E21">
            <v>0</v>
          </cell>
          <cell r="F21">
            <v>0</v>
          </cell>
          <cell r="G21">
            <v>0</v>
          </cell>
        </row>
        <row r="22">
          <cell r="A22" t="str">
            <v>County Durham UA</v>
          </cell>
          <cell r="B22">
            <v>6814</v>
          </cell>
          <cell r="C22">
            <v>70.099999999999994</v>
          </cell>
          <cell r="D22">
            <v>17.3</v>
          </cell>
          <cell r="E22">
            <v>66</v>
          </cell>
          <cell r="F22">
            <v>7.7</v>
          </cell>
          <cell r="G22">
            <v>69.7</v>
          </cell>
        </row>
        <row r="23">
          <cell r="A23" t="str">
            <v>Darlington UA</v>
          </cell>
          <cell r="B23">
            <v>1624</v>
          </cell>
          <cell r="C23">
            <v>80.3</v>
          </cell>
          <cell r="D23">
            <v>18.600000000000001</v>
          </cell>
          <cell r="E23">
            <v>14</v>
          </cell>
          <cell r="F23">
            <v>7.2</v>
          </cell>
          <cell r="G23" t="str">
            <v>*</v>
          </cell>
        </row>
        <row r="24">
          <cell r="A24" t="str">
            <v>Hartlepool UA</v>
          </cell>
          <cell r="B24">
            <v>1446</v>
          </cell>
          <cell r="C24">
            <v>81.7</v>
          </cell>
          <cell r="D24">
            <v>22.4</v>
          </cell>
          <cell r="E24">
            <v>10</v>
          </cell>
          <cell r="F24">
            <v>5.8</v>
          </cell>
          <cell r="G24" t="str">
            <v>*</v>
          </cell>
        </row>
        <row r="25">
          <cell r="A25" t="str">
            <v>Middlesborough UA</v>
          </cell>
          <cell r="B25">
            <v>2547</v>
          </cell>
          <cell r="C25">
            <v>89.9</v>
          </cell>
          <cell r="D25">
            <v>20.7</v>
          </cell>
          <cell r="E25">
            <v>25</v>
          </cell>
          <cell r="F25">
            <v>9.8000000000000007</v>
          </cell>
          <cell r="G25">
            <v>52</v>
          </cell>
        </row>
        <row r="26">
          <cell r="A26" t="str">
            <v>Northumberland UA</v>
          </cell>
          <cell r="B26">
            <v>3793</v>
          </cell>
          <cell r="C26">
            <v>70.5</v>
          </cell>
          <cell r="D26">
            <v>17.100000000000001</v>
          </cell>
          <cell r="E26">
            <v>34</v>
          </cell>
          <cell r="F26">
            <v>6.4</v>
          </cell>
          <cell r="G26">
            <v>52.9</v>
          </cell>
        </row>
        <row r="27">
          <cell r="A27" t="str">
            <v>Redcar and Cleveland UA</v>
          </cell>
          <cell r="B27">
            <v>1937</v>
          </cell>
          <cell r="C27">
            <v>78.3</v>
          </cell>
          <cell r="D27">
            <v>16.899999999999999</v>
          </cell>
          <cell r="E27">
            <v>24</v>
          </cell>
          <cell r="F27">
            <v>10</v>
          </cell>
          <cell r="G27">
            <v>41.7</v>
          </cell>
        </row>
        <row r="28">
          <cell r="A28" t="str">
            <v>Stockton-on-Tees UA</v>
          </cell>
          <cell r="B28">
            <v>2970</v>
          </cell>
          <cell r="C28">
            <v>78.7</v>
          </cell>
          <cell r="D28">
            <v>17.3</v>
          </cell>
          <cell r="E28">
            <v>31</v>
          </cell>
          <cell r="F28">
            <v>9.3000000000000007</v>
          </cell>
          <cell r="G28">
            <v>54.8</v>
          </cell>
        </row>
        <row r="29">
          <cell r="A29">
            <v>0</v>
          </cell>
          <cell r="B29">
            <v>0</v>
          </cell>
          <cell r="C29">
            <v>0</v>
          </cell>
          <cell r="D29">
            <v>0</v>
          </cell>
          <cell r="E29">
            <v>0</v>
          </cell>
          <cell r="F29">
            <v>0</v>
          </cell>
          <cell r="G29">
            <v>0</v>
          </cell>
        </row>
        <row r="30">
          <cell r="A30" t="str">
            <v>Tyne and Wear (Met County)</v>
          </cell>
          <cell r="B30">
            <v>15971</v>
          </cell>
          <cell r="C30">
            <v>71.2</v>
          </cell>
          <cell r="D30">
            <v>19.7</v>
          </cell>
          <cell r="E30">
            <v>176</v>
          </cell>
          <cell r="F30">
            <v>9.5</v>
          </cell>
          <cell r="G30">
            <v>55.1</v>
          </cell>
        </row>
        <row r="31">
          <cell r="A31" t="str">
            <v xml:space="preserve">Gateshead </v>
          </cell>
          <cell r="B31">
            <v>2702</v>
          </cell>
          <cell r="C31">
            <v>68.5</v>
          </cell>
          <cell r="D31">
            <v>15.3</v>
          </cell>
          <cell r="E31">
            <v>18</v>
          </cell>
          <cell r="F31">
            <v>5.3</v>
          </cell>
          <cell r="G31">
            <v>55.6</v>
          </cell>
        </row>
        <row r="32">
          <cell r="A32" t="str">
            <v xml:space="preserve">Newcastle upon Tyne </v>
          </cell>
          <cell r="B32">
            <v>4385</v>
          </cell>
          <cell r="C32">
            <v>68.599999999999994</v>
          </cell>
          <cell r="D32">
            <v>22.5</v>
          </cell>
          <cell r="E32">
            <v>48</v>
          </cell>
          <cell r="F32">
            <v>11</v>
          </cell>
          <cell r="G32">
            <v>54.2</v>
          </cell>
        </row>
        <row r="33">
          <cell r="A33" t="str">
            <v xml:space="preserve">North Tyneside </v>
          </cell>
          <cell r="B33">
            <v>2810</v>
          </cell>
          <cell r="C33">
            <v>71.8</v>
          </cell>
          <cell r="D33">
            <v>19.100000000000001</v>
          </cell>
          <cell r="E33">
            <v>29</v>
          </cell>
          <cell r="F33">
            <v>8.6</v>
          </cell>
          <cell r="G33">
            <v>72.400000000000006</v>
          </cell>
        </row>
        <row r="34">
          <cell r="A34" t="str">
            <v xml:space="preserve">South Tyneside </v>
          </cell>
          <cell r="B34">
            <v>2096</v>
          </cell>
          <cell r="C34">
            <v>75.099999999999994</v>
          </cell>
          <cell r="D34">
            <v>17.899999999999999</v>
          </cell>
          <cell r="E34">
            <v>30</v>
          </cell>
          <cell r="F34">
            <v>11.5</v>
          </cell>
          <cell r="G34">
            <v>50</v>
          </cell>
        </row>
        <row r="35">
          <cell r="A35" t="str">
            <v xml:space="preserve">Sunderland </v>
          </cell>
          <cell r="B35">
            <v>3978</v>
          </cell>
          <cell r="C35">
            <v>73.599999999999994</v>
          </cell>
          <cell r="D35">
            <v>21.1</v>
          </cell>
          <cell r="E35">
            <v>51</v>
          </cell>
          <cell r="F35">
            <v>10.6</v>
          </cell>
          <cell r="G35">
            <v>49</v>
          </cell>
        </row>
        <row r="36">
          <cell r="A36">
            <v>0</v>
          </cell>
          <cell r="B36">
            <v>0</v>
          </cell>
          <cell r="C36">
            <v>0</v>
          </cell>
          <cell r="D36">
            <v>0</v>
          </cell>
          <cell r="E36">
            <v>0</v>
          </cell>
          <cell r="F36">
            <v>0</v>
          </cell>
          <cell r="G36">
            <v>0</v>
          </cell>
        </row>
        <row r="37">
          <cell r="A37" t="str">
            <v>NORTH WEST</v>
          </cell>
          <cell r="B37">
            <v>112977</v>
          </cell>
          <cell r="C37">
            <v>80.7</v>
          </cell>
          <cell r="D37">
            <v>21.8</v>
          </cell>
          <cell r="E37">
            <v>879</v>
          </cell>
          <cell r="F37">
            <v>7</v>
          </cell>
          <cell r="G37">
            <v>61.1</v>
          </cell>
        </row>
        <row r="38">
          <cell r="A38">
            <v>0</v>
          </cell>
          <cell r="B38">
            <v>0</v>
          </cell>
          <cell r="C38">
            <v>0</v>
          </cell>
          <cell r="D38">
            <v>0</v>
          </cell>
          <cell r="E38">
            <v>0</v>
          </cell>
          <cell r="F38">
            <v>0</v>
          </cell>
          <cell r="G38">
            <v>0</v>
          </cell>
        </row>
        <row r="39">
          <cell r="A39" t="str">
            <v>Blackburn with Darwen UA</v>
          </cell>
          <cell r="B39">
            <v>2837</v>
          </cell>
          <cell r="C39">
            <v>92.9</v>
          </cell>
          <cell r="D39">
            <v>17.100000000000001</v>
          </cell>
          <cell r="E39">
            <v>7</v>
          </cell>
          <cell r="F39">
            <v>2.2000000000000002</v>
          </cell>
          <cell r="G39" t="str">
            <v>*</v>
          </cell>
        </row>
        <row r="40">
          <cell r="A40" t="str">
            <v>Blackpool UA</v>
          </cell>
          <cell r="B40">
            <v>2310</v>
          </cell>
          <cell r="C40">
            <v>87.8</v>
          </cell>
          <cell r="D40">
            <v>23.3</v>
          </cell>
          <cell r="E40">
            <v>25</v>
          </cell>
          <cell r="F40">
            <v>9.9</v>
          </cell>
          <cell r="G40">
            <v>80</v>
          </cell>
        </row>
        <row r="41">
          <cell r="A41" t="str">
            <v>Cheshire East UA</v>
          </cell>
          <cell r="B41">
            <v>4914</v>
          </cell>
          <cell r="C41">
            <v>74.5</v>
          </cell>
          <cell r="D41">
            <v>19.100000000000001</v>
          </cell>
          <cell r="E41">
            <v>25</v>
          </cell>
          <cell r="F41">
            <v>3.9</v>
          </cell>
          <cell r="G41">
            <v>68</v>
          </cell>
        </row>
        <row r="42">
          <cell r="A42" t="str">
            <v>Cheshire West and Chester UA</v>
          </cell>
          <cell r="B42">
            <v>4502</v>
          </cell>
          <cell r="C42">
            <v>72.7</v>
          </cell>
          <cell r="D42">
            <v>17.899999999999999</v>
          </cell>
          <cell r="E42">
            <v>30</v>
          </cell>
          <cell r="F42">
            <v>5.3</v>
          </cell>
          <cell r="G42">
            <v>60</v>
          </cell>
        </row>
        <row r="43">
          <cell r="A43" t="str">
            <v>Halton UA</v>
          </cell>
          <cell r="B43">
            <v>2162</v>
          </cell>
          <cell r="C43">
            <v>87.1</v>
          </cell>
          <cell r="D43">
            <v>24.1</v>
          </cell>
          <cell r="E43">
            <v>20</v>
          </cell>
          <cell r="F43">
            <v>8.6999999999999993</v>
          </cell>
          <cell r="G43" t="str">
            <v>*</v>
          </cell>
        </row>
        <row r="44">
          <cell r="A44" t="str">
            <v>Warrington UA</v>
          </cell>
          <cell r="B44">
            <v>3096</v>
          </cell>
          <cell r="C44">
            <v>78.8</v>
          </cell>
          <cell r="D44">
            <v>21.1</v>
          </cell>
          <cell r="E44">
            <v>26</v>
          </cell>
          <cell r="F44">
            <v>7.1</v>
          </cell>
          <cell r="G44">
            <v>61.5</v>
          </cell>
        </row>
        <row r="45">
          <cell r="A45">
            <v>0</v>
          </cell>
          <cell r="B45">
            <v>0</v>
          </cell>
          <cell r="C45">
            <v>0</v>
          </cell>
          <cell r="D45">
            <v>0</v>
          </cell>
          <cell r="E45">
            <v>0</v>
          </cell>
          <cell r="F45">
            <v>0</v>
          </cell>
          <cell r="G45">
            <v>0</v>
          </cell>
        </row>
        <row r="46">
          <cell r="A46" t="str">
            <v>Cumbria</v>
          </cell>
          <cell r="B46">
            <v>5930</v>
          </cell>
          <cell r="C46">
            <v>69</v>
          </cell>
          <cell r="D46">
            <v>17.3</v>
          </cell>
          <cell r="E46">
            <v>45</v>
          </cell>
          <cell r="F46">
            <v>5.2</v>
          </cell>
          <cell r="G46">
            <v>60</v>
          </cell>
        </row>
        <row r="47">
          <cell r="A47">
            <v>0</v>
          </cell>
          <cell r="B47">
            <v>0</v>
          </cell>
          <cell r="C47">
            <v>0</v>
          </cell>
          <cell r="D47">
            <v>0</v>
          </cell>
          <cell r="E47">
            <v>0</v>
          </cell>
          <cell r="F47">
            <v>0</v>
          </cell>
          <cell r="G47">
            <v>0</v>
          </cell>
        </row>
        <row r="48">
          <cell r="A48" t="str">
            <v>Greater Manchester (Met County)</v>
          </cell>
          <cell r="B48">
            <v>48134</v>
          </cell>
          <cell r="C48">
            <v>84.7</v>
          </cell>
          <cell r="D48">
            <v>22.1</v>
          </cell>
          <cell r="E48">
            <v>356</v>
          </cell>
          <cell r="F48">
            <v>7.4</v>
          </cell>
          <cell r="G48">
            <v>56.7</v>
          </cell>
        </row>
        <row r="49">
          <cell r="A49" t="str">
            <v xml:space="preserve">Bolton </v>
          </cell>
          <cell r="B49">
            <v>4955</v>
          </cell>
          <cell r="C49">
            <v>89.2</v>
          </cell>
          <cell r="D49">
            <v>20.100000000000001</v>
          </cell>
          <cell r="E49">
            <v>42</v>
          </cell>
          <cell r="F49">
            <v>8</v>
          </cell>
          <cell r="G49">
            <v>52.4</v>
          </cell>
        </row>
        <row r="50">
          <cell r="A50" t="str">
            <v xml:space="preserve">Bury </v>
          </cell>
          <cell r="B50">
            <v>3148</v>
          </cell>
          <cell r="C50">
            <v>86.6</v>
          </cell>
          <cell r="D50">
            <v>20.3</v>
          </cell>
          <cell r="E50">
            <v>19</v>
          </cell>
          <cell r="F50">
            <v>5.6</v>
          </cell>
          <cell r="G50" t="str">
            <v>*</v>
          </cell>
        </row>
        <row r="51">
          <cell r="A51" t="str">
            <v xml:space="preserve">Manchester </v>
          </cell>
          <cell r="B51">
            <v>11022</v>
          </cell>
          <cell r="C51">
            <v>83.1</v>
          </cell>
          <cell r="D51">
            <v>26.8</v>
          </cell>
          <cell r="E51">
            <v>83</v>
          </cell>
          <cell r="F51">
            <v>10.6</v>
          </cell>
          <cell r="G51">
            <v>59</v>
          </cell>
        </row>
        <row r="52">
          <cell r="A52" t="str">
            <v xml:space="preserve">Oldham </v>
          </cell>
          <cell r="B52">
            <v>4021</v>
          </cell>
          <cell r="C52">
            <v>89.6</v>
          </cell>
          <cell r="D52">
            <v>20.3</v>
          </cell>
          <cell r="E52">
            <v>36</v>
          </cell>
          <cell r="F52">
            <v>7.8</v>
          </cell>
          <cell r="G52">
            <v>50</v>
          </cell>
        </row>
        <row r="53">
          <cell r="A53" t="str">
            <v xml:space="preserve">Rochdale </v>
          </cell>
          <cell r="B53">
            <v>3833</v>
          </cell>
          <cell r="C53">
            <v>88.5</v>
          </cell>
          <cell r="D53">
            <v>20.3</v>
          </cell>
          <cell r="E53">
            <v>24</v>
          </cell>
          <cell r="F53">
            <v>5.5</v>
          </cell>
          <cell r="G53">
            <v>54.2</v>
          </cell>
        </row>
        <row r="54">
          <cell r="A54" t="str">
            <v xml:space="preserve">Salford </v>
          </cell>
          <cell r="B54">
            <v>4622</v>
          </cell>
          <cell r="C54">
            <v>89.8</v>
          </cell>
          <cell r="D54">
            <v>23.4</v>
          </cell>
          <cell r="E54">
            <v>34</v>
          </cell>
          <cell r="F54">
            <v>8.5</v>
          </cell>
          <cell r="G54">
            <v>58.8</v>
          </cell>
        </row>
        <row r="55">
          <cell r="A55" t="str">
            <v xml:space="preserve">Stockport </v>
          </cell>
          <cell r="B55">
            <v>4301</v>
          </cell>
          <cell r="C55">
            <v>81.2</v>
          </cell>
          <cell r="D55">
            <v>20.2</v>
          </cell>
          <cell r="E55">
            <v>24</v>
          </cell>
          <cell r="F55">
            <v>4.7</v>
          </cell>
          <cell r="G55">
            <v>66.7</v>
          </cell>
        </row>
        <row r="56">
          <cell r="A56" t="str">
            <v xml:space="preserve">Tameside </v>
          </cell>
          <cell r="B56">
            <v>3990</v>
          </cell>
          <cell r="C56">
            <v>90.5</v>
          </cell>
          <cell r="D56">
            <v>22.9</v>
          </cell>
          <cell r="E56">
            <v>40</v>
          </cell>
          <cell r="F56">
            <v>10.199999999999999</v>
          </cell>
          <cell r="G56">
            <v>57.5</v>
          </cell>
        </row>
        <row r="57">
          <cell r="A57" t="str">
            <v xml:space="preserve">Trafford </v>
          </cell>
          <cell r="B57">
            <v>3678</v>
          </cell>
          <cell r="C57">
            <v>82.7</v>
          </cell>
          <cell r="D57">
            <v>20.9</v>
          </cell>
          <cell r="E57">
            <v>15</v>
          </cell>
          <cell r="F57">
            <v>3.6</v>
          </cell>
          <cell r="G57" t="str">
            <v>*</v>
          </cell>
        </row>
        <row r="58">
          <cell r="A58" t="str">
            <v xml:space="preserve">Wigan </v>
          </cell>
          <cell r="B58">
            <v>4564</v>
          </cell>
          <cell r="C58">
            <v>73.400000000000006</v>
          </cell>
          <cell r="D58">
            <v>18.100000000000001</v>
          </cell>
          <cell r="E58">
            <v>39</v>
          </cell>
          <cell r="F58">
            <v>7</v>
          </cell>
          <cell r="G58">
            <v>56.4</v>
          </cell>
        </row>
        <row r="59">
          <cell r="A59">
            <v>0</v>
          </cell>
          <cell r="B59">
            <v>0</v>
          </cell>
          <cell r="C59">
            <v>0</v>
          </cell>
          <cell r="D59">
            <v>0</v>
          </cell>
          <cell r="E59">
            <v>0</v>
          </cell>
          <cell r="F59">
            <v>0</v>
          </cell>
          <cell r="G59">
            <v>0</v>
          </cell>
        </row>
        <row r="60">
          <cell r="A60" t="str">
            <v xml:space="preserve">Lancashire </v>
          </cell>
          <cell r="B60">
            <v>16971</v>
          </cell>
          <cell r="C60">
            <v>76.2</v>
          </cell>
          <cell r="D60">
            <v>20.100000000000001</v>
          </cell>
          <cell r="E60">
            <v>155</v>
          </cell>
          <cell r="F60">
            <v>7.5</v>
          </cell>
          <cell r="G60">
            <v>61.9</v>
          </cell>
        </row>
        <row r="61">
          <cell r="A61">
            <v>0</v>
          </cell>
          <cell r="B61">
            <v>0</v>
          </cell>
          <cell r="C61">
            <v>0</v>
          </cell>
          <cell r="D61">
            <v>0</v>
          </cell>
          <cell r="E61">
            <v>0</v>
          </cell>
          <cell r="F61">
            <v>0</v>
          </cell>
          <cell r="G61">
            <v>0</v>
          </cell>
        </row>
        <row r="62">
          <cell r="A62" t="str">
            <v>Merseyside (Met County)</v>
          </cell>
          <cell r="B62">
            <v>22121</v>
          </cell>
          <cell r="C62">
            <v>80.400000000000006</v>
          </cell>
          <cell r="D62">
            <v>25.5</v>
          </cell>
          <cell r="E62">
            <v>190</v>
          </cell>
          <cell r="F62">
            <v>7.9</v>
          </cell>
          <cell r="G62">
            <v>65.8</v>
          </cell>
        </row>
        <row r="63">
          <cell r="A63" t="str">
            <v xml:space="preserve">Knowsley </v>
          </cell>
          <cell r="B63">
            <v>2676</v>
          </cell>
          <cell r="C63">
            <v>90.1</v>
          </cell>
          <cell r="D63">
            <v>25.6</v>
          </cell>
          <cell r="E63">
            <v>20</v>
          </cell>
          <cell r="F63">
            <v>6.8</v>
          </cell>
          <cell r="G63" t="str">
            <v>*</v>
          </cell>
        </row>
        <row r="64">
          <cell r="A64" t="str">
            <v xml:space="preserve">Liverpool </v>
          </cell>
          <cell r="B64">
            <v>8174</v>
          </cell>
          <cell r="C64">
            <v>77.3</v>
          </cell>
          <cell r="D64">
            <v>28.5</v>
          </cell>
          <cell r="E64">
            <v>73</v>
          </cell>
          <cell r="F64">
            <v>9.6999999999999993</v>
          </cell>
          <cell r="G64">
            <v>71.2</v>
          </cell>
        </row>
        <row r="65">
          <cell r="A65" t="str">
            <v xml:space="preserve">Sefton </v>
          </cell>
          <cell r="B65">
            <v>3653</v>
          </cell>
          <cell r="C65">
            <v>76.2</v>
          </cell>
          <cell r="D65">
            <v>25.1</v>
          </cell>
          <cell r="E65">
            <v>26</v>
          </cell>
          <cell r="F65">
            <v>5.3</v>
          </cell>
          <cell r="G65" t="str">
            <v>*</v>
          </cell>
        </row>
        <row r="66">
          <cell r="A66" t="str">
            <v xml:space="preserve">St Helens </v>
          </cell>
          <cell r="B66">
            <v>2655</v>
          </cell>
          <cell r="C66">
            <v>80</v>
          </cell>
          <cell r="D66">
            <v>21.3</v>
          </cell>
          <cell r="E66">
            <v>35</v>
          </cell>
          <cell r="F66">
            <v>11.5</v>
          </cell>
          <cell r="G66">
            <v>60</v>
          </cell>
        </row>
        <row r="67">
          <cell r="A67" t="str">
            <v xml:space="preserve">Wirral </v>
          </cell>
          <cell r="B67">
            <v>4963</v>
          </cell>
          <cell r="C67">
            <v>84.8</v>
          </cell>
          <cell r="D67">
            <v>23.2</v>
          </cell>
          <cell r="E67">
            <v>36</v>
          </cell>
          <cell r="F67">
            <v>6.3</v>
          </cell>
          <cell r="G67">
            <v>69.400000000000006</v>
          </cell>
        </row>
        <row r="68">
          <cell r="A68">
            <v>0</v>
          </cell>
          <cell r="B68">
            <v>0</v>
          </cell>
          <cell r="C68">
            <v>0</v>
          </cell>
          <cell r="D68">
            <v>0</v>
          </cell>
          <cell r="E68">
            <v>0</v>
          </cell>
          <cell r="F68">
            <v>0</v>
          </cell>
          <cell r="G68">
            <v>0</v>
          </cell>
        </row>
        <row r="69">
          <cell r="A69" t="str">
            <v>YORKSHIRE AND THE HUMBER</v>
          </cell>
          <cell r="B69">
            <v>81222</v>
          </cell>
          <cell r="C69">
            <v>77.099999999999994</v>
          </cell>
          <cell r="D69">
            <v>17.899999999999999</v>
          </cell>
          <cell r="E69">
            <v>638</v>
          </cell>
          <cell r="F69">
            <v>6.8</v>
          </cell>
          <cell r="G69">
            <v>57.1</v>
          </cell>
        </row>
        <row r="70">
          <cell r="A70">
            <v>0</v>
          </cell>
          <cell r="B70">
            <v>0</v>
          </cell>
          <cell r="C70">
            <v>0</v>
          </cell>
          <cell r="D70">
            <v>0</v>
          </cell>
          <cell r="E70">
            <v>0</v>
          </cell>
          <cell r="F70">
            <v>0</v>
          </cell>
          <cell r="G70">
            <v>0</v>
          </cell>
        </row>
        <row r="71">
          <cell r="A71" t="str">
            <v>East Riding of Yorkshire UA</v>
          </cell>
          <cell r="B71">
            <v>3716</v>
          </cell>
          <cell r="C71">
            <v>67</v>
          </cell>
          <cell r="D71">
            <v>15</v>
          </cell>
          <cell r="E71">
            <v>33</v>
          </cell>
          <cell r="F71">
            <v>5.6</v>
          </cell>
          <cell r="G71">
            <v>54.5</v>
          </cell>
        </row>
        <row r="72">
          <cell r="A72" t="str">
            <v>Kingston upon Hull, City of UA</v>
          </cell>
          <cell r="B72">
            <v>4686</v>
          </cell>
          <cell r="C72">
            <v>84.8</v>
          </cell>
          <cell r="D72">
            <v>16.3</v>
          </cell>
          <cell r="E72">
            <v>40</v>
          </cell>
          <cell r="F72">
            <v>9.1999999999999993</v>
          </cell>
          <cell r="G72">
            <v>57.5</v>
          </cell>
        </row>
        <row r="73">
          <cell r="A73" t="str">
            <v>North East Lincolnshire UA</v>
          </cell>
          <cell r="B73">
            <v>2480</v>
          </cell>
          <cell r="C73">
            <v>81.900000000000006</v>
          </cell>
          <cell r="D73">
            <v>20.100000000000001</v>
          </cell>
          <cell r="E73">
            <v>24</v>
          </cell>
          <cell r="F73">
            <v>8.3000000000000007</v>
          </cell>
          <cell r="G73">
            <v>50</v>
          </cell>
        </row>
        <row r="74">
          <cell r="A74" t="str">
            <v>North Lincolnshire UA</v>
          </cell>
          <cell r="B74">
            <v>2310</v>
          </cell>
          <cell r="C74">
            <v>75.7</v>
          </cell>
          <cell r="D74">
            <v>19.399999999999999</v>
          </cell>
          <cell r="E74">
            <v>23</v>
          </cell>
          <cell r="F74">
            <v>7.8</v>
          </cell>
          <cell r="G74" t="str">
            <v>*</v>
          </cell>
        </row>
        <row r="75">
          <cell r="A75" t="str">
            <v>York UA</v>
          </cell>
          <cell r="B75">
            <v>2471</v>
          </cell>
          <cell r="C75">
            <v>57.1</v>
          </cell>
          <cell r="D75">
            <v>17.399999999999999</v>
          </cell>
          <cell r="E75">
            <v>10</v>
          </cell>
          <cell r="F75">
            <v>3.4</v>
          </cell>
          <cell r="G75" t="str">
            <v>*</v>
          </cell>
        </row>
        <row r="76">
          <cell r="A76">
            <v>0</v>
          </cell>
          <cell r="B76">
            <v>0</v>
          </cell>
          <cell r="C76">
            <v>0</v>
          </cell>
          <cell r="D76">
            <v>0</v>
          </cell>
          <cell r="E76">
            <v>0</v>
          </cell>
          <cell r="F76">
            <v>0</v>
          </cell>
          <cell r="G76">
            <v>0</v>
          </cell>
        </row>
        <row r="77">
          <cell r="A77" t="str">
            <v xml:space="preserve">North Yorkshire </v>
          </cell>
          <cell r="B77">
            <v>6931</v>
          </cell>
          <cell r="C77">
            <v>69.2</v>
          </cell>
          <cell r="D77">
            <v>14.8</v>
          </cell>
          <cell r="E77">
            <v>35</v>
          </cell>
          <cell r="F77">
            <v>3.3</v>
          </cell>
          <cell r="G77">
            <v>62.9</v>
          </cell>
        </row>
        <row r="78">
          <cell r="A78">
            <v>0</v>
          </cell>
          <cell r="B78">
            <v>0</v>
          </cell>
          <cell r="C78">
            <v>0</v>
          </cell>
          <cell r="D78">
            <v>0</v>
          </cell>
          <cell r="E78">
            <v>0</v>
          </cell>
          <cell r="F78">
            <v>0</v>
          </cell>
          <cell r="G78">
            <v>0</v>
          </cell>
        </row>
        <row r="79">
          <cell r="A79" t="str">
            <v>South Yorkshire (Met County)</v>
          </cell>
          <cell r="B79">
            <v>20718</v>
          </cell>
          <cell r="C79">
            <v>75.900000000000006</v>
          </cell>
          <cell r="D79">
            <v>19.7</v>
          </cell>
          <cell r="E79">
            <v>183</v>
          </cell>
          <cell r="F79">
            <v>7.8</v>
          </cell>
          <cell r="G79">
            <v>53.6</v>
          </cell>
        </row>
        <row r="80">
          <cell r="A80" t="str">
            <v xml:space="preserve">Barnsley </v>
          </cell>
          <cell r="B80">
            <v>3590</v>
          </cell>
          <cell r="C80">
            <v>80.900000000000006</v>
          </cell>
          <cell r="D80">
            <v>18.899999999999999</v>
          </cell>
          <cell r="E80">
            <v>46</v>
          </cell>
          <cell r="F80">
            <v>10.8</v>
          </cell>
          <cell r="G80">
            <v>47.8</v>
          </cell>
        </row>
        <row r="81">
          <cell r="A81" t="str">
            <v xml:space="preserve">Doncaster </v>
          </cell>
          <cell r="B81">
            <v>4701</v>
          </cell>
          <cell r="C81">
            <v>81.7</v>
          </cell>
          <cell r="D81">
            <v>20.8</v>
          </cell>
          <cell r="E81">
            <v>38</v>
          </cell>
          <cell r="F81">
            <v>6.9</v>
          </cell>
          <cell r="G81">
            <v>63.2</v>
          </cell>
        </row>
        <row r="82">
          <cell r="A82" t="str">
            <v xml:space="preserve">Rotherham </v>
          </cell>
          <cell r="B82">
            <v>3856</v>
          </cell>
          <cell r="C82">
            <v>78.900000000000006</v>
          </cell>
          <cell r="D82">
            <v>18.5</v>
          </cell>
          <cell r="E82">
            <v>38</v>
          </cell>
          <cell r="F82">
            <v>8</v>
          </cell>
          <cell r="G82">
            <v>57.9</v>
          </cell>
        </row>
        <row r="83">
          <cell r="A83" t="str">
            <v xml:space="preserve">Sheffield </v>
          </cell>
          <cell r="B83">
            <v>8571</v>
          </cell>
          <cell r="C83">
            <v>70.099999999999994</v>
          </cell>
          <cell r="D83">
            <v>20</v>
          </cell>
          <cell r="E83">
            <v>61</v>
          </cell>
          <cell r="F83">
            <v>6.7</v>
          </cell>
          <cell r="G83">
            <v>49.2</v>
          </cell>
        </row>
        <row r="84">
          <cell r="A84">
            <v>0</v>
          </cell>
          <cell r="B84">
            <v>0</v>
          </cell>
          <cell r="C84">
            <v>0</v>
          </cell>
          <cell r="D84">
            <v>0</v>
          </cell>
          <cell r="E84">
            <v>0</v>
          </cell>
          <cell r="F84">
            <v>0</v>
          </cell>
          <cell r="G84">
            <v>0</v>
          </cell>
        </row>
        <row r="85">
          <cell r="A85" t="str">
            <v>West Yorkshire (Met County)</v>
          </cell>
          <cell r="B85">
            <v>37910</v>
          </cell>
          <cell r="C85">
            <v>81.400000000000006</v>
          </cell>
          <cell r="D85">
            <v>17.8</v>
          </cell>
          <cell r="E85">
            <v>290</v>
          </cell>
          <cell r="F85">
            <v>7.1</v>
          </cell>
          <cell r="G85">
            <v>59.7</v>
          </cell>
        </row>
        <row r="86">
          <cell r="A86" t="str">
            <v xml:space="preserve">Bradford </v>
          </cell>
          <cell r="B86">
            <v>9841</v>
          </cell>
          <cell r="C86">
            <v>90.5</v>
          </cell>
          <cell r="D86">
            <v>16.399999999999999</v>
          </cell>
          <cell r="E86">
            <v>49</v>
          </cell>
          <cell r="F86">
            <v>4.5999999999999996</v>
          </cell>
          <cell r="G86">
            <v>55.1</v>
          </cell>
        </row>
        <row r="87">
          <cell r="A87" t="str">
            <v xml:space="preserve">Calderdale </v>
          </cell>
          <cell r="B87">
            <v>3320</v>
          </cell>
          <cell r="C87">
            <v>84.6</v>
          </cell>
          <cell r="D87">
            <v>19.2</v>
          </cell>
          <cell r="E87">
            <v>30</v>
          </cell>
          <cell r="F87">
            <v>7.8</v>
          </cell>
          <cell r="G87">
            <v>66.7</v>
          </cell>
        </row>
        <row r="88">
          <cell r="A88" t="str">
            <v xml:space="preserve">Kirklees </v>
          </cell>
          <cell r="B88">
            <v>6974</v>
          </cell>
          <cell r="C88">
            <v>82.6</v>
          </cell>
          <cell r="D88">
            <v>18.399999999999999</v>
          </cell>
          <cell r="E88">
            <v>53</v>
          </cell>
          <cell r="F88">
            <v>6.6</v>
          </cell>
          <cell r="G88">
            <v>71.7</v>
          </cell>
        </row>
        <row r="89">
          <cell r="A89" t="str">
            <v xml:space="preserve">Leeds </v>
          </cell>
          <cell r="B89">
            <v>12819</v>
          </cell>
          <cell r="C89">
            <v>75.5</v>
          </cell>
          <cell r="D89">
            <v>19.100000000000001</v>
          </cell>
          <cell r="E89">
            <v>104</v>
          </cell>
          <cell r="F89">
            <v>8.5</v>
          </cell>
          <cell r="G89">
            <v>61.5</v>
          </cell>
        </row>
        <row r="90">
          <cell r="A90" t="str">
            <v xml:space="preserve">Wakefield </v>
          </cell>
          <cell r="B90">
            <v>4956</v>
          </cell>
          <cell r="C90">
            <v>78.099999999999994</v>
          </cell>
          <cell r="D90">
            <v>15.4</v>
          </cell>
          <cell r="E90">
            <v>54</v>
          </cell>
          <cell r="F90">
            <v>9.3000000000000007</v>
          </cell>
          <cell r="G90">
            <v>44.4</v>
          </cell>
        </row>
        <row r="91">
          <cell r="A91">
            <v>0</v>
          </cell>
          <cell r="B91">
            <v>0</v>
          </cell>
          <cell r="C91">
            <v>0</v>
          </cell>
          <cell r="D91">
            <v>0</v>
          </cell>
          <cell r="E91">
            <v>0</v>
          </cell>
          <cell r="F91">
            <v>0</v>
          </cell>
          <cell r="G91">
            <v>0</v>
          </cell>
        </row>
        <row r="92">
          <cell r="A92" t="str">
            <v>EAST MIDLANDS</v>
          </cell>
          <cell r="B92">
            <v>66808</v>
          </cell>
          <cell r="C92">
            <v>75.5</v>
          </cell>
          <cell r="D92">
            <v>17.8</v>
          </cell>
          <cell r="E92">
            <v>484</v>
          </cell>
          <cell r="F92">
            <v>6.1</v>
          </cell>
          <cell r="G92">
            <v>55.8</v>
          </cell>
        </row>
        <row r="93">
          <cell r="A93">
            <v>0</v>
          </cell>
          <cell r="B93">
            <v>0</v>
          </cell>
          <cell r="C93">
            <v>0</v>
          </cell>
          <cell r="D93">
            <v>0</v>
          </cell>
          <cell r="E93">
            <v>0</v>
          </cell>
          <cell r="F93">
            <v>0</v>
          </cell>
          <cell r="G93">
            <v>0</v>
          </cell>
        </row>
        <row r="94">
          <cell r="A94" t="str">
            <v>Derby UA</v>
          </cell>
          <cell r="B94">
            <v>4487</v>
          </cell>
          <cell r="C94">
            <v>85.2</v>
          </cell>
          <cell r="D94">
            <v>17.8</v>
          </cell>
          <cell r="E94">
            <v>29</v>
          </cell>
          <cell r="F94">
            <v>6.7</v>
          </cell>
          <cell r="G94">
            <v>34.5</v>
          </cell>
        </row>
        <row r="95">
          <cell r="A95" t="str">
            <v>Leicester UA/Rutland UA 4</v>
          </cell>
          <cell r="B95">
            <v>6934</v>
          </cell>
          <cell r="C95">
            <v>81.7</v>
          </cell>
          <cell r="D95">
            <v>20.3</v>
          </cell>
          <cell r="E95">
            <v>34</v>
          </cell>
          <cell r="F95">
            <v>5.0999999999999996</v>
          </cell>
          <cell r="G95">
            <v>50</v>
          </cell>
        </row>
        <row r="96">
          <cell r="A96" t="str">
            <v>Nottingham UA</v>
          </cell>
          <cell r="B96">
            <v>5600</v>
          </cell>
          <cell r="C96">
            <v>74.099999999999994</v>
          </cell>
          <cell r="D96">
            <v>22.4</v>
          </cell>
          <cell r="E96">
            <v>42</v>
          </cell>
          <cell r="F96">
            <v>8.6999999999999993</v>
          </cell>
          <cell r="G96">
            <v>50</v>
          </cell>
        </row>
        <row r="97">
          <cell r="A97">
            <v>0</v>
          </cell>
          <cell r="B97">
            <v>0</v>
          </cell>
          <cell r="C97">
            <v>0</v>
          </cell>
          <cell r="D97">
            <v>0</v>
          </cell>
          <cell r="E97">
            <v>0</v>
          </cell>
          <cell r="F97">
            <v>0</v>
          </cell>
          <cell r="G97">
            <v>0</v>
          </cell>
        </row>
        <row r="98">
          <cell r="A98" t="str">
            <v xml:space="preserve">Derbyshire </v>
          </cell>
          <cell r="B98">
            <v>9920</v>
          </cell>
          <cell r="C98">
            <v>70.7</v>
          </cell>
          <cell r="D98">
            <v>15.9</v>
          </cell>
          <cell r="E98">
            <v>78</v>
          </cell>
          <cell r="F98">
            <v>5.6</v>
          </cell>
          <cell r="G98">
            <v>56.4</v>
          </cell>
        </row>
        <row r="99">
          <cell r="A99">
            <v>0</v>
          </cell>
          <cell r="B99">
            <v>0</v>
          </cell>
          <cell r="C99">
            <v>0</v>
          </cell>
          <cell r="D99">
            <v>0</v>
          </cell>
          <cell r="E99">
            <v>0</v>
          </cell>
          <cell r="F99">
            <v>0</v>
          </cell>
          <cell r="G99">
            <v>0</v>
          </cell>
        </row>
        <row r="100">
          <cell r="A100" t="str">
            <v xml:space="preserve">Leicestershire </v>
          </cell>
          <cell r="B100">
            <v>8458</v>
          </cell>
          <cell r="C100">
            <v>69.3</v>
          </cell>
          <cell r="D100">
            <v>17.8</v>
          </cell>
          <cell r="E100">
            <v>61</v>
          </cell>
          <cell r="F100">
            <v>5.4</v>
          </cell>
          <cell r="G100">
            <v>55.7</v>
          </cell>
        </row>
        <row r="101">
          <cell r="A101">
            <v>0</v>
          </cell>
          <cell r="B101">
            <v>0</v>
          </cell>
          <cell r="C101">
            <v>0</v>
          </cell>
          <cell r="D101">
            <v>0</v>
          </cell>
          <cell r="E101">
            <v>0</v>
          </cell>
          <cell r="F101">
            <v>0</v>
          </cell>
          <cell r="G101">
            <v>0</v>
          </cell>
        </row>
        <row r="102">
          <cell r="A102" t="str">
            <v>Lincolnshire</v>
          </cell>
          <cell r="B102">
            <v>9360</v>
          </cell>
          <cell r="C102">
            <v>73.099999999999994</v>
          </cell>
          <cell r="D102">
            <v>15.4</v>
          </cell>
          <cell r="E102">
            <v>78</v>
          </cell>
          <cell r="F102">
            <v>6.3</v>
          </cell>
          <cell r="G102">
            <v>57.7</v>
          </cell>
        </row>
        <row r="103">
          <cell r="A103">
            <v>0</v>
          </cell>
          <cell r="B103">
            <v>0</v>
          </cell>
          <cell r="C103">
            <v>0</v>
          </cell>
          <cell r="D103">
            <v>0</v>
          </cell>
          <cell r="E103">
            <v>0</v>
          </cell>
          <cell r="F103">
            <v>0</v>
          </cell>
          <cell r="G103">
            <v>0</v>
          </cell>
        </row>
        <row r="104">
          <cell r="A104" t="str">
            <v>Northamptonshire</v>
          </cell>
          <cell r="B104">
            <v>11182</v>
          </cell>
          <cell r="C104">
            <v>82</v>
          </cell>
          <cell r="D104">
            <v>18.3</v>
          </cell>
          <cell r="E104">
            <v>79</v>
          </cell>
          <cell r="F104">
            <v>6.3</v>
          </cell>
          <cell r="G104">
            <v>59.5</v>
          </cell>
        </row>
        <row r="105">
          <cell r="A105">
            <v>0</v>
          </cell>
          <cell r="B105">
            <v>0</v>
          </cell>
          <cell r="C105">
            <v>0</v>
          </cell>
          <cell r="D105">
            <v>0</v>
          </cell>
          <cell r="E105">
            <v>0</v>
          </cell>
          <cell r="F105">
            <v>0</v>
          </cell>
          <cell r="G105">
            <v>0</v>
          </cell>
        </row>
        <row r="106">
          <cell r="A106" t="str">
            <v>Nottinghamshire</v>
          </cell>
          <cell r="B106">
            <v>10867</v>
          </cell>
          <cell r="C106">
            <v>74.7</v>
          </cell>
          <cell r="D106">
            <v>17.2</v>
          </cell>
          <cell r="E106">
            <v>83</v>
          </cell>
          <cell r="F106">
            <v>6</v>
          </cell>
          <cell r="G106">
            <v>62.7</v>
          </cell>
        </row>
        <row r="107">
          <cell r="A107">
            <v>0</v>
          </cell>
          <cell r="B107">
            <v>0</v>
          </cell>
          <cell r="C107">
            <v>0</v>
          </cell>
          <cell r="D107">
            <v>0</v>
          </cell>
          <cell r="E107">
            <v>0</v>
          </cell>
          <cell r="F107">
            <v>0</v>
          </cell>
          <cell r="G107">
            <v>0</v>
          </cell>
        </row>
        <row r="108">
          <cell r="A108" t="str">
            <v>WEST MIDLANDS</v>
          </cell>
          <cell r="B108">
            <v>93832</v>
          </cell>
          <cell r="C108">
            <v>85</v>
          </cell>
          <cell r="D108">
            <v>22.2</v>
          </cell>
          <cell r="E108">
            <v>702</v>
          </cell>
          <cell r="F108">
            <v>6.8</v>
          </cell>
          <cell r="G108">
            <v>57.8</v>
          </cell>
        </row>
        <row r="109">
          <cell r="A109">
            <v>0</v>
          </cell>
          <cell r="B109">
            <v>0</v>
          </cell>
          <cell r="C109">
            <v>0</v>
          </cell>
          <cell r="D109">
            <v>0</v>
          </cell>
          <cell r="E109">
            <v>0</v>
          </cell>
          <cell r="F109">
            <v>0</v>
          </cell>
          <cell r="G109">
            <v>0</v>
          </cell>
        </row>
        <row r="110">
          <cell r="A110" t="str">
            <v>Herefordshire, County of UA</v>
          </cell>
          <cell r="B110">
            <v>2240</v>
          </cell>
          <cell r="C110">
            <v>72.900000000000006</v>
          </cell>
          <cell r="D110">
            <v>17.100000000000001</v>
          </cell>
          <cell r="E110">
            <v>18</v>
          </cell>
          <cell r="F110">
            <v>5.6</v>
          </cell>
          <cell r="G110" t="str">
            <v>*</v>
          </cell>
        </row>
        <row r="111">
          <cell r="A111" t="str">
            <v>Shropshire UA</v>
          </cell>
          <cell r="B111">
            <v>3542</v>
          </cell>
          <cell r="C111">
            <v>68.8</v>
          </cell>
          <cell r="D111">
            <v>17.399999999999999</v>
          </cell>
          <cell r="E111">
            <v>23</v>
          </cell>
          <cell r="F111">
            <v>4.2</v>
          </cell>
          <cell r="G111" t="str">
            <v>*</v>
          </cell>
        </row>
        <row r="112">
          <cell r="A112" t="str">
            <v>Stoke-on-Trent UA</v>
          </cell>
          <cell r="B112">
            <v>4622</v>
          </cell>
          <cell r="C112">
            <v>91.6</v>
          </cell>
          <cell r="D112">
            <v>20.5</v>
          </cell>
          <cell r="E112">
            <v>28</v>
          </cell>
          <cell r="F112">
            <v>6.7</v>
          </cell>
          <cell r="G112">
            <v>53.6</v>
          </cell>
        </row>
        <row r="113">
          <cell r="A113" t="str">
            <v>Telford and Wrekin UA</v>
          </cell>
          <cell r="B113">
            <v>2740</v>
          </cell>
          <cell r="C113">
            <v>82.8</v>
          </cell>
          <cell r="D113">
            <v>20</v>
          </cell>
          <cell r="E113">
            <v>29</v>
          </cell>
          <cell r="F113">
            <v>9</v>
          </cell>
          <cell r="G113">
            <v>51.7</v>
          </cell>
        </row>
        <row r="114">
          <cell r="A114">
            <v>0</v>
          </cell>
          <cell r="B114">
            <v>0</v>
          </cell>
          <cell r="C114">
            <v>0</v>
          </cell>
          <cell r="D114">
            <v>0</v>
          </cell>
          <cell r="E114">
            <v>0</v>
          </cell>
          <cell r="F114">
            <v>0</v>
          </cell>
          <cell r="G114">
            <v>0</v>
          </cell>
        </row>
        <row r="115">
          <cell r="A115" t="str">
            <v xml:space="preserve">Staffordshire </v>
          </cell>
          <cell r="B115">
            <v>11393</v>
          </cell>
          <cell r="C115">
            <v>73.599999999999994</v>
          </cell>
          <cell r="D115">
            <v>21.8</v>
          </cell>
          <cell r="E115">
            <v>84</v>
          </cell>
          <cell r="F115">
            <v>5.6</v>
          </cell>
          <cell r="G115">
            <v>72.599999999999994</v>
          </cell>
        </row>
        <row r="116">
          <cell r="A116">
            <v>0</v>
          </cell>
          <cell r="B116">
            <v>0</v>
          </cell>
          <cell r="C116">
            <v>0</v>
          </cell>
          <cell r="D116">
            <v>0</v>
          </cell>
          <cell r="E116">
            <v>0</v>
          </cell>
          <cell r="F116">
            <v>0</v>
          </cell>
          <cell r="G116">
            <v>0</v>
          </cell>
        </row>
        <row r="117">
          <cell r="A117" t="str">
            <v>Warwickshire</v>
          </cell>
          <cell r="B117">
            <v>7842</v>
          </cell>
          <cell r="C117">
            <v>76.3</v>
          </cell>
          <cell r="D117">
            <v>20.8</v>
          </cell>
          <cell r="E117">
            <v>58</v>
          </cell>
          <cell r="F117">
            <v>6.1</v>
          </cell>
          <cell r="G117">
            <v>56.9</v>
          </cell>
        </row>
        <row r="118">
          <cell r="A118">
            <v>0</v>
          </cell>
          <cell r="B118">
            <v>0</v>
          </cell>
          <cell r="C118">
            <v>0</v>
          </cell>
          <cell r="D118">
            <v>0</v>
          </cell>
          <cell r="E118">
            <v>0</v>
          </cell>
          <cell r="F118">
            <v>0</v>
          </cell>
          <cell r="G118">
            <v>0</v>
          </cell>
        </row>
        <row r="119">
          <cell r="A119" t="str">
            <v>West Midlands (Met County)</v>
          </cell>
          <cell r="B119">
            <v>53667</v>
          </cell>
          <cell r="C119">
            <v>92.8</v>
          </cell>
          <cell r="D119">
            <v>23.8</v>
          </cell>
          <cell r="E119">
            <v>399</v>
          </cell>
          <cell r="F119">
            <v>7.5</v>
          </cell>
          <cell r="G119">
            <v>54.6</v>
          </cell>
        </row>
        <row r="120">
          <cell r="A120" t="str">
            <v xml:space="preserve">Birmingham </v>
          </cell>
          <cell r="B120">
            <v>23334</v>
          </cell>
          <cell r="C120">
            <v>96.1</v>
          </cell>
          <cell r="D120">
            <v>24.5</v>
          </cell>
          <cell r="E120">
            <v>150</v>
          </cell>
          <cell r="F120">
            <v>6.8</v>
          </cell>
          <cell r="G120">
            <v>57.3</v>
          </cell>
        </row>
        <row r="121">
          <cell r="A121" t="str">
            <v xml:space="preserve">Coventry </v>
          </cell>
          <cell r="B121">
            <v>6406</v>
          </cell>
          <cell r="C121">
            <v>91.8</v>
          </cell>
          <cell r="D121">
            <v>27.2</v>
          </cell>
          <cell r="E121">
            <v>52</v>
          </cell>
          <cell r="F121">
            <v>9.1</v>
          </cell>
          <cell r="G121">
            <v>61.5</v>
          </cell>
        </row>
        <row r="122">
          <cell r="A122" t="str">
            <v>Dudley</v>
          </cell>
          <cell r="B122">
            <v>4992</v>
          </cell>
          <cell r="C122">
            <v>84.2</v>
          </cell>
          <cell r="D122">
            <v>21.6</v>
          </cell>
          <cell r="E122">
            <v>39</v>
          </cell>
          <cell r="F122">
            <v>6.7</v>
          </cell>
          <cell r="G122">
            <v>51.3</v>
          </cell>
        </row>
        <row r="123">
          <cell r="A123" t="str">
            <v xml:space="preserve">Sandwell </v>
          </cell>
          <cell r="B123">
            <v>6512</v>
          </cell>
          <cell r="C123">
            <v>100.3</v>
          </cell>
          <cell r="D123">
            <v>22.3</v>
          </cell>
          <cell r="E123">
            <v>53</v>
          </cell>
          <cell r="F123">
            <v>9.1999999999999993</v>
          </cell>
          <cell r="G123">
            <v>45.3</v>
          </cell>
        </row>
        <row r="124">
          <cell r="A124" t="str">
            <v xml:space="preserve">Solihull </v>
          </cell>
          <cell r="B124">
            <v>2950</v>
          </cell>
          <cell r="C124">
            <v>78.7</v>
          </cell>
          <cell r="D124">
            <v>22.3</v>
          </cell>
          <cell r="E124">
            <v>22</v>
          </cell>
          <cell r="F124">
            <v>5.4</v>
          </cell>
          <cell r="G124">
            <v>72.7</v>
          </cell>
        </row>
        <row r="125">
          <cell r="A125" t="str">
            <v xml:space="preserve">Walsall </v>
          </cell>
          <cell r="B125">
            <v>4717</v>
          </cell>
          <cell r="C125">
            <v>89.7</v>
          </cell>
          <cell r="D125">
            <v>19.8</v>
          </cell>
          <cell r="E125">
            <v>50</v>
          </cell>
          <cell r="F125">
            <v>9.6</v>
          </cell>
          <cell r="G125">
            <v>44</v>
          </cell>
        </row>
        <row r="126">
          <cell r="A126" t="str">
            <v xml:space="preserve">Wolverhampton </v>
          </cell>
          <cell r="B126">
            <v>4756</v>
          </cell>
          <cell r="C126">
            <v>92.8</v>
          </cell>
          <cell r="D126">
            <v>25.2</v>
          </cell>
          <cell r="E126">
            <v>33</v>
          </cell>
          <cell r="F126">
            <v>7.1</v>
          </cell>
          <cell r="G126">
            <v>54.5</v>
          </cell>
        </row>
        <row r="127">
          <cell r="A127">
            <v>0</v>
          </cell>
          <cell r="B127">
            <v>0</v>
          </cell>
          <cell r="C127">
            <v>0</v>
          </cell>
          <cell r="D127">
            <v>0</v>
          </cell>
          <cell r="E127">
            <v>0</v>
          </cell>
          <cell r="F127">
            <v>0</v>
          </cell>
          <cell r="G127">
            <v>0</v>
          </cell>
        </row>
        <row r="128">
          <cell r="A128" t="str">
            <v xml:space="preserve">Worcestershire </v>
          </cell>
          <cell r="B128">
            <v>7786</v>
          </cell>
          <cell r="C128">
            <v>75.900000000000006</v>
          </cell>
          <cell r="D128">
            <v>18.3</v>
          </cell>
          <cell r="E128">
            <v>63</v>
          </cell>
          <cell r="F128">
            <v>6.4</v>
          </cell>
          <cell r="G128">
            <v>66.7</v>
          </cell>
        </row>
        <row r="129">
          <cell r="A129">
            <v>0</v>
          </cell>
          <cell r="B129">
            <v>0</v>
          </cell>
          <cell r="C129">
            <v>0</v>
          </cell>
          <cell r="D129">
            <v>0</v>
          </cell>
          <cell r="E129">
            <v>0</v>
          </cell>
          <cell r="F129">
            <v>0</v>
          </cell>
          <cell r="G129">
            <v>0</v>
          </cell>
        </row>
        <row r="130">
          <cell r="A130" t="str">
            <v>EAST</v>
          </cell>
          <cell r="B130">
            <v>90037</v>
          </cell>
          <cell r="C130">
            <v>79.900000000000006</v>
          </cell>
          <cell r="D130">
            <v>18.600000000000001</v>
          </cell>
          <cell r="E130">
            <v>569</v>
          </cell>
          <cell r="F130">
            <v>5.4</v>
          </cell>
          <cell r="G130">
            <v>58.3</v>
          </cell>
        </row>
        <row r="131">
          <cell r="A131">
            <v>0</v>
          </cell>
          <cell r="B131">
            <v>0</v>
          </cell>
          <cell r="C131">
            <v>0</v>
          </cell>
          <cell r="D131">
            <v>0</v>
          </cell>
          <cell r="E131">
            <v>0</v>
          </cell>
          <cell r="F131">
            <v>0</v>
          </cell>
          <cell r="G131">
            <v>0</v>
          </cell>
        </row>
        <row r="132">
          <cell r="A132" t="str">
            <v>Bedford UA</v>
          </cell>
          <cell r="B132">
            <v>2649</v>
          </cell>
          <cell r="C132">
            <v>83.2</v>
          </cell>
          <cell r="D132">
            <v>19.7</v>
          </cell>
          <cell r="E132">
            <v>9</v>
          </cell>
          <cell r="F132">
            <v>3</v>
          </cell>
          <cell r="G132" t="str">
            <v>*</v>
          </cell>
        </row>
        <row r="133">
          <cell r="A133" t="str">
            <v>Central Bedfordshire UA</v>
          </cell>
          <cell r="B133">
            <v>3993</v>
          </cell>
          <cell r="C133">
            <v>82.1</v>
          </cell>
          <cell r="D133">
            <v>18.8</v>
          </cell>
          <cell r="E133">
            <v>31</v>
          </cell>
          <cell r="F133">
            <v>6.7</v>
          </cell>
          <cell r="G133">
            <v>54.8</v>
          </cell>
        </row>
        <row r="134">
          <cell r="A134" t="str">
            <v>Luton UA</v>
          </cell>
          <cell r="B134">
            <v>4614</v>
          </cell>
          <cell r="C134">
            <v>101.5</v>
          </cell>
          <cell r="D134">
            <v>23.2</v>
          </cell>
          <cell r="E134">
            <v>27</v>
          </cell>
          <cell r="F134">
            <v>6.9</v>
          </cell>
          <cell r="G134" t="str">
            <v>*</v>
          </cell>
        </row>
        <row r="135">
          <cell r="A135" t="str">
            <v>Peterborough UA</v>
          </cell>
          <cell r="B135">
            <v>3961</v>
          </cell>
          <cell r="C135">
            <v>100.6</v>
          </cell>
          <cell r="D135">
            <v>18.399999999999999</v>
          </cell>
          <cell r="E135">
            <v>23</v>
          </cell>
          <cell r="F135">
            <v>6.6</v>
          </cell>
          <cell r="G135">
            <v>47.8</v>
          </cell>
        </row>
        <row r="136">
          <cell r="A136" t="str">
            <v>Southend-on-Sea UA</v>
          </cell>
          <cell r="B136">
            <v>2795</v>
          </cell>
          <cell r="C136">
            <v>81.599999999999994</v>
          </cell>
          <cell r="D136">
            <v>19.5</v>
          </cell>
          <cell r="E136">
            <v>29</v>
          </cell>
          <cell r="F136">
            <v>9.4</v>
          </cell>
          <cell r="G136">
            <v>48.3</v>
          </cell>
        </row>
        <row r="137">
          <cell r="A137" t="str">
            <v>Thurrock UA</v>
          </cell>
          <cell r="B137">
            <v>3120</v>
          </cell>
          <cell r="C137">
            <v>91.6</v>
          </cell>
          <cell r="D137">
            <v>22.9</v>
          </cell>
          <cell r="E137">
            <v>23</v>
          </cell>
          <cell r="F137">
            <v>7.7</v>
          </cell>
          <cell r="G137" t="str">
            <v>*</v>
          </cell>
        </row>
        <row r="138">
          <cell r="A138">
            <v>0</v>
          </cell>
          <cell r="B138">
            <v>0</v>
          </cell>
          <cell r="C138">
            <v>0</v>
          </cell>
          <cell r="D138">
            <v>0</v>
          </cell>
          <cell r="E138">
            <v>0</v>
          </cell>
          <cell r="F138">
            <v>0</v>
          </cell>
          <cell r="G138">
            <v>0</v>
          </cell>
        </row>
        <row r="139">
          <cell r="A139" t="str">
            <v>Cambridgeshire</v>
          </cell>
          <cell r="B139">
            <v>8879</v>
          </cell>
          <cell r="C139">
            <v>70.900000000000006</v>
          </cell>
          <cell r="D139">
            <v>14.3</v>
          </cell>
          <cell r="E139">
            <v>41</v>
          </cell>
          <cell r="F139">
            <v>3.9</v>
          </cell>
          <cell r="G139">
            <v>61</v>
          </cell>
        </row>
        <row r="140">
          <cell r="A140">
            <v>0</v>
          </cell>
          <cell r="B140">
            <v>0</v>
          </cell>
          <cell r="C140">
            <v>0</v>
          </cell>
          <cell r="D140">
            <v>0</v>
          </cell>
          <cell r="E140">
            <v>0</v>
          </cell>
          <cell r="F140">
            <v>0</v>
          </cell>
          <cell r="G140">
            <v>0</v>
          </cell>
        </row>
        <row r="141">
          <cell r="A141" t="str">
            <v xml:space="preserve">Essex </v>
          </cell>
          <cell r="B141">
            <v>20612</v>
          </cell>
          <cell r="C141">
            <v>79</v>
          </cell>
          <cell r="D141">
            <v>20.100000000000001</v>
          </cell>
          <cell r="E141">
            <v>155</v>
          </cell>
          <cell r="F141">
            <v>6.2</v>
          </cell>
          <cell r="G141">
            <v>58.1</v>
          </cell>
        </row>
        <row r="142">
          <cell r="A142">
            <v>0</v>
          </cell>
          <cell r="B142">
            <v>0</v>
          </cell>
          <cell r="C142">
            <v>0</v>
          </cell>
          <cell r="D142">
            <v>0</v>
          </cell>
          <cell r="E142">
            <v>0</v>
          </cell>
          <cell r="F142">
            <v>0</v>
          </cell>
          <cell r="G142">
            <v>0</v>
          </cell>
        </row>
        <row r="143">
          <cell r="A143" t="str">
            <v>Hertfordshire</v>
          </cell>
          <cell r="B143">
            <v>18222</v>
          </cell>
          <cell r="C143">
            <v>80.8</v>
          </cell>
          <cell r="D143">
            <v>19.7</v>
          </cell>
          <cell r="E143">
            <v>83</v>
          </cell>
          <cell r="F143">
            <v>4</v>
          </cell>
          <cell r="G143">
            <v>72.3</v>
          </cell>
        </row>
        <row r="144">
          <cell r="A144">
            <v>0</v>
          </cell>
          <cell r="B144">
            <v>0</v>
          </cell>
          <cell r="C144">
            <v>0</v>
          </cell>
          <cell r="D144">
            <v>0</v>
          </cell>
          <cell r="E144">
            <v>0</v>
          </cell>
          <cell r="F144">
            <v>0</v>
          </cell>
          <cell r="G144">
            <v>0</v>
          </cell>
        </row>
        <row r="145">
          <cell r="A145" t="str">
            <v>Norfolk</v>
          </cell>
          <cell r="B145">
            <v>11345</v>
          </cell>
          <cell r="C145">
            <v>74.5</v>
          </cell>
          <cell r="D145">
            <v>16.399999999999999</v>
          </cell>
          <cell r="E145">
            <v>79</v>
          </cell>
          <cell r="F145">
            <v>5.4</v>
          </cell>
          <cell r="G145">
            <v>53.2</v>
          </cell>
        </row>
        <row r="146">
          <cell r="A146">
            <v>0</v>
          </cell>
          <cell r="B146">
            <v>0</v>
          </cell>
          <cell r="C146">
            <v>0</v>
          </cell>
          <cell r="D146">
            <v>0</v>
          </cell>
          <cell r="E146">
            <v>0</v>
          </cell>
          <cell r="F146">
            <v>0</v>
          </cell>
          <cell r="G146">
            <v>0</v>
          </cell>
        </row>
        <row r="147">
          <cell r="A147" t="str">
            <v>Suffolk</v>
          </cell>
          <cell r="B147">
            <v>9847</v>
          </cell>
          <cell r="C147">
            <v>76.400000000000006</v>
          </cell>
          <cell r="D147">
            <v>16</v>
          </cell>
          <cell r="E147">
            <v>69</v>
          </cell>
          <cell r="F147">
            <v>5.4</v>
          </cell>
          <cell r="G147">
            <v>55.1</v>
          </cell>
        </row>
        <row r="148">
          <cell r="A148">
            <v>0</v>
          </cell>
          <cell r="B148">
            <v>0</v>
          </cell>
          <cell r="C148">
            <v>0</v>
          </cell>
          <cell r="D148">
            <v>0</v>
          </cell>
          <cell r="E148">
            <v>0</v>
          </cell>
          <cell r="F148">
            <v>0</v>
          </cell>
          <cell r="G148">
            <v>0</v>
          </cell>
        </row>
        <row r="149">
          <cell r="A149" t="str">
            <v>LONDON</v>
          </cell>
          <cell r="B149">
            <v>178809</v>
          </cell>
          <cell r="C149">
            <v>89.5</v>
          </cell>
          <cell r="D149">
            <v>26.1</v>
          </cell>
          <cell r="E149">
            <v>768</v>
          </cell>
          <cell r="F149">
            <v>5.7</v>
          </cell>
          <cell r="G149">
            <v>68.599999999999994</v>
          </cell>
        </row>
        <row r="150">
          <cell r="A150">
            <v>0</v>
          </cell>
          <cell r="B150">
            <v>0</v>
          </cell>
          <cell r="C150">
            <v>0</v>
          </cell>
          <cell r="D150">
            <v>0</v>
          </cell>
          <cell r="E150">
            <v>0</v>
          </cell>
          <cell r="F150">
            <v>0</v>
          </cell>
          <cell r="G150">
            <v>0</v>
          </cell>
        </row>
        <row r="151">
          <cell r="A151" t="str">
            <v>Inner London</v>
          </cell>
          <cell r="B151">
            <v>73322</v>
          </cell>
          <cell r="C151">
            <v>83</v>
          </cell>
          <cell r="D151">
            <v>27.6</v>
          </cell>
          <cell r="E151">
            <v>292</v>
          </cell>
          <cell r="F151">
            <v>6.3</v>
          </cell>
          <cell r="G151">
            <v>69.5</v>
          </cell>
        </row>
        <row r="152">
          <cell r="A152">
            <v>0</v>
          </cell>
          <cell r="B152">
            <v>0</v>
          </cell>
          <cell r="C152">
            <v>0</v>
          </cell>
          <cell r="D152">
            <v>0</v>
          </cell>
          <cell r="E152">
            <v>0</v>
          </cell>
          <cell r="F152">
            <v>0</v>
          </cell>
          <cell r="G152">
            <v>0</v>
          </cell>
        </row>
        <row r="153">
          <cell r="A153" t="str">
            <v xml:space="preserve">Camden </v>
          </cell>
          <cell r="B153">
            <v>4056</v>
          </cell>
          <cell r="C153">
            <v>67</v>
          </cell>
          <cell r="D153">
            <v>27.2</v>
          </cell>
          <cell r="E153">
            <v>7</v>
          </cell>
          <cell r="F153">
            <v>2.6</v>
          </cell>
          <cell r="G153" t="str">
            <v>*</v>
          </cell>
        </row>
        <row r="154">
          <cell r="A154" t="str">
            <v>Hackney &amp; City of London 4</v>
          </cell>
          <cell r="B154">
            <v>6203</v>
          </cell>
          <cell r="C154">
            <v>87.5</v>
          </cell>
          <cell r="D154">
            <v>28.1</v>
          </cell>
          <cell r="E154">
            <v>33</v>
          </cell>
          <cell r="F154">
            <v>8.1</v>
          </cell>
          <cell r="G154">
            <v>78.8</v>
          </cell>
        </row>
        <row r="155">
          <cell r="A155" t="str">
            <v xml:space="preserve">Hammersmith and Fulham </v>
          </cell>
          <cell r="B155">
            <v>3725</v>
          </cell>
          <cell r="C155">
            <v>71.2</v>
          </cell>
          <cell r="D155">
            <v>29.6</v>
          </cell>
          <cell r="E155">
            <v>13</v>
          </cell>
          <cell r="F155">
            <v>5.7</v>
          </cell>
          <cell r="G155">
            <v>84.6</v>
          </cell>
        </row>
        <row r="156">
          <cell r="A156" t="str">
            <v xml:space="preserve">Haringey </v>
          </cell>
          <cell r="B156">
            <v>5831</v>
          </cell>
          <cell r="C156">
            <v>89.4</v>
          </cell>
          <cell r="D156">
            <v>28.8</v>
          </cell>
          <cell r="E156">
            <v>41</v>
          </cell>
          <cell r="F156">
            <v>9.3000000000000007</v>
          </cell>
          <cell r="G156">
            <v>53.7</v>
          </cell>
        </row>
        <row r="157">
          <cell r="A157" t="str">
            <v xml:space="preserve">Islington </v>
          </cell>
          <cell r="B157">
            <v>4209</v>
          </cell>
          <cell r="C157">
            <v>70.7</v>
          </cell>
          <cell r="D157">
            <v>31.4</v>
          </cell>
          <cell r="E157">
            <v>24</v>
          </cell>
          <cell r="F157">
            <v>9</v>
          </cell>
          <cell r="G157">
            <v>83.3</v>
          </cell>
        </row>
        <row r="158">
          <cell r="A158" t="str">
            <v xml:space="preserve">Kensington and Chelsea </v>
          </cell>
          <cell r="B158">
            <v>2719</v>
          </cell>
          <cell r="C158">
            <v>69.400000000000006</v>
          </cell>
          <cell r="D158">
            <v>28.1</v>
          </cell>
          <cell r="E158" t="str">
            <v>*</v>
          </cell>
          <cell r="F158" t="str">
            <v>*</v>
          </cell>
          <cell r="G158" t="str">
            <v>*</v>
          </cell>
        </row>
        <row r="159">
          <cell r="A159" t="str">
            <v xml:space="preserve">Lambeth </v>
          </cell>
          <cell r="B159">
            <v>6913</v>
          </cell>
          <cell r="C159">
            <v>81.3</v>
          </cell>
          <cell r="D159">
            <v>30.8</v>
          </cell>
          <cell r="E159">
            <v>34</v>
          </cell>
          <cell r="F159">
            <v>7.9</v>
          </cell>
          <cell r="G159">
            <v>76.5</v>
          </cell>
        </row>
        <row r="160">
          <cell r="A160" t="str">
            <v xml:space="preserve">Lewisham </v>
          </cell>
          <cell r="B160">
            <v>6886</v>
          </cell>
          <cell r="C160">
            <v>98.8</v>
          </cell>
          <cell r="D160">
            <v>28.5</v>
          </cell>
          <cell r="E160">
            <v>34</v>
          </cell>
          <cell r="F160">
            <v>7.4</v>
          </cell>
          <cell r="G160">
            <v>61.8</v>
          </cell>
        </row>
        <row r="161">
          <cell r="A161" t="str">
            <v xml:space="preserve">Newham </v>
          </cell>
          <cell r="B161">
            <v>8324</v>
          </cell>
          <cell r="C161">
            <v>106.9</v>
          </cell>
          <cell r="D161">
            <v>23.1</v>
          </cell>
          <cell r="E161">
            <v>28</v>
          </cell>
          <cell r="F161">
            <v>4.7</v>
          </cell>
          <cell r="G161">
            <v>78.599999999999994</v>
          </cell>
        </row>
        <row r="162">
          <cell r="A162" t="str">
            <v xml:space="preserve">Southwark </v>
          </cell>
          <cell r="B162">
            <v>7243</v>
          </cell>
          <cell r="C162">
            <v>91</v>
          </cell>
          <cell r="D162">
            <v>31.2</v>
          </cell>
          <cell r="E162">
            <v>30</v>
          </cell>
          <cell r="F162">
            <v>7.2</v>
          </cell>
          <cell r="G162">
            <v>66.7</v>
          </cell>
        </row>
        <row r="163">
          <cell r="A163" t="str">
            <v xml:space="preserve">Tower Hamlets </v>
          </cell>
          <cell r="B163">
            <v>6281</v>
          </cell>
          <cell r="C163">
            <v>83.5</v>
          </cell>
          <cell r="D163">
            <v>24.5</v>
          </cell>
          <cell r="E163">
            <v>20</v>
          </cell>
          <cell r="F163">
            <v>5.2</v>
          </cell>
          <cell r="G163">
            <v>65</v>
          </cell>
        </row>
        <row r="164">
          <cell r="A164" t="str">
            <v xml:space="preserve">Wandsworth </v>
          </cell>
          <cell r="B164">
            <v>6924</v>
          </cell>
          <cell r="C164">
            <v>75.8</v>
          </cell>
          <cell r="D164">
            <v>22.5</v>
          </cell>
          <cell r="E164">
            <v>18</v>
          </cell>
          <cell r="F164">
            <v>5.2</v>
          </cell>
          <cell r="G164" t="str">
            <v>*</v>
          </cell>
        </row>
        <row r="165">
          <cell r="A165" t="str">
            <v xml:space="preserve">Westminster </v>
          </cell>
          <cell r="B165">
            <v>4008</v>
          </cell>
          <cell r="C165">
            <v>70.8</v>
          </cell>
          <cell r="D165">
            <v>28.4</v>
          </cell>
          <cell r="E165" t="str">
            <v>*</v>
          </cell>
          <cell r="F165" t="str">
            <v>*</v>
          </cell>
          <cell r="G165" t="str">
            <v>*</v>
          </cell>
        </row>
        <row r="166">
          <cell r="A166">
            <v>0</v>
          </cell>
          <cell r="B166">
            <v>0</v>
          </cell>
          <cell r="C166">
            <v>0</v>
          </cell>
          <cell r="D166">
            <v>0</v>
          </cell>
          <cell r="E166">
            <v>0</v>
          </cell>
          <cell r="F166">
            <v>0</v>
          </cell>
          <cell r="G166">
            <v>0</v>
          </cell>
        </row>
        <row r="167">
          <cell r="A167" t="str">
            <v>Outer London</v>
          </cell>
          <cell r="B167">
            <v>105487</v>
          </cell>
          <cell r="C167">
            <v>94.6</v>
          </cell>
          <cell r="D167">
            <v>25.1</v>
          </cell>
          <cell r="E167">
            <v>476</v>
          </cell>
          <cell r="F167">
            <v>5.4</v>
          </cell>
          <cell r="G167">
            <v>68.099999999999994</v>
          </cell>
        </row>
        <row r="168">
          <cell r="A168">
            <v>0</v>
          </cell>
          <cell r="B168">
            <v>0</v>
          </cell>
          <cell r="C168">
            <v>0</v>
          </cell>
          <cell r="D168">
            <v>0</v>
          </cell>
          <cell r="E168">
            <v>0</v>
          </cell>
          <cell r="F168">
            <v>0</v>
          </cell>
          <cell r="G168">
            <v>0</v>
          </cell>
        </row>
        <row r="169">
          <cell r="A169" t="str">
            <v xml:space="preserve">Barking and Dagenham </v>
          </cell>
          <cell r="B169">
            <v>5386</v>
          </cell>
          <cell r="C169">
            <v>123.7</v>
          </cell>
          <cell r="D169">
            <v>28.6</v>
          </cell>
          <cell r="E169">
            <v>23</v>
          </cell>
          <cell r="F169">
            <v>6.1</v>
          </cell>
          <cell r="G169">
            <v>73.900000000000006</v>
          </cell>
        </row>
        <row r="170">
          <cell r="A170" t="str">
            <v xml:space="preserve">Barnet </v>
          </cell>
          <cell r="B170">
            <v>7088</v>
          </cell>
          <cell r="C170">
            <v>87.1</v>
          </cell>
          <cell r="D170">
            <v>22.1</v>
          </cell>
          <cell r="E170">
            <v>15</v>
          </cell>
          <cell r="F170">
            <v>2.4</v>
          </cell>
          <cell r="G170">
            <v>66.7</v>
          </cell>
        </row>
        <row r="171">
          <cell r="A171" t="str">
            <v xml:space="preserve">Bexley </v>
          </cell>
          <cell r="B171">
            <v>4007</v>
          </cell>
          <cell r="C171">
            <v>84.5</v>
          </cell>
          <cell r="D171">
            <v>24.1</v>
          </cell>
          <cell r="E171">
            <v>27</v>
          </cell>
          <cell r="F171">
            <v>5.9</v>
          </cell>
          <cell r="G171">
            <v>66.7</v>
          </cell>
        </row>
        <row r="172">
          <cell r="A172" t="str">
            <v xml:space="preserve">Brent </v>
          </cell>
          <cell r="B172">
            <v>7430</v>
          </cell>
          <cell r="C172">
            <v>99.2</v>
          </cell>
          <cell r="D172">
            <v>29</v>
          </cell>
          <cell r="E172">
            <v>17</v>
          </cell>
          <cell r="F172">
            <v>3.2</v>
          </cell>
          <cell r="G172">
            <v>58.8</v>
          </cell>
        </row>
        <row r="173">
          <cell r="A173" t="str">
            <v xml:space="preserve">Bromley </v>
          </cell>
          <cell r="B173">
            <v>5224</v>
          </cell>
          <cell r="C173">
            <v>84.5</v>
          </cell>
          <cell r="D173">
            <v>21.8</v>
          </cell>
          <cell r="E173">
            <v>42</v>
          </cell>
          <cell r="F173">
            <v>7.7</v>
          </cell>
          <cell r="G173">
            <v>69</v>
          </cell>
        </row>
        <row r="174">
          <cell r="A174" t="str">
            <v xml:space="preserve">Croydon </v>
          </cell>
          <cell r="B174">
            <v>7699</v>
          </cell>
          <cell r="C174">
            <v>95.6</v>
          </cell>
          <cell r="D174">
            <v>25.5</v>
          </cell>
          <cell r="E174">
            <v>54</v>
          </cell>
          <cell r="F174">
            <v>7.7</v>
          </cell>
          <cell r="G174">
            <v>64.8</v>
          </cell>
        </row>
        <row r="175">
          <cell r="A175" t="str">
            <v xml:space="preserve">Ealing </v>
          </cell>
          <cell r="B175">
            <v>7703</v>
          </cell>
          <cell r="C175">
            <v>95.7</v>
          </cell>
          <cell r="D175">
            <v>25.8</v>
          </cell>
          <cell r="E175">
            <v>25</v>
          </cell>
          <cell r="F175">
            <v>4.4000000000000004</v>
          </cell>
          <cell r="G175">
            <v>80</v>
          </cell>
        </row>
        <row r="176">
          <cell r="A176" t="str">
            <v xml:space="preserve">Enfield </v>
          </cell>
          <cell r="B176">
            <v>6679</v>
          </cell>
          <cell r="C176">
            <v>93.7</v>
          </cell>
          <cell r="D176">
            <v>25</v>
          </cell>
          <cell r="E176">
            <v>30</v>
          </cell>
          <cell r="F176">
            <v>5</v>
          </cell>
          <cell r="G176">
            <v>43.3</v>
          </cell>
        </row>
        <row r="177">
          <cell r="A177" t="str">
            <v xml:space="preserve">Greenwich </v>
          </cell>
          <cell r="B177">
            <v>6187</v>
          </cell>
          <cell r="C177">
            <v>100.8</v>
          </cell>
          <cell r="D177">
            <v>26.5</v>
          </cell>
          <cell r="E177">
            <v>34</v>
          </cell>
          <cell r="F177">
            <v>7.7</v>
          </cell>
          <cell r="G177">
            <v>67.599999999999994</v>
          </cell>
        </row>
        <row r="178">
          <cell r="A178" t="str">
            <v xml:space="preserve">Harrow </v>
          </cell>
          <cell r="B178">
            <v>4693</v>
          </cell>
          <cell r="C178">
            <v>90.8</v>
          </cell>
          <cell r="D178">
            <v>25.1</v>
          </cell>
          <cell r="E178">
            <v>11</v>
          </cell>
          <cell r="F178">
            <v>2.6</v>
          </cell>
          <cell r="G178" t="str">
            <v>*</v>
          </cell>
        </row>
        <row r="179">
          <cell r="A179" t="str">
            <v xml:space="preserve">Havering </v>
          </cell>
          <cell r="B179">
            <v>3980</v>
          </cell>
          <cell r="C179">
            <v>85.6</v>
          </cell>
          <cell r="D179">
            <v>27.2</v>
          </cell>
          <cell r="E179">
            <v>26</v>
          </cell>
          <cell r="F179">
            <v>5.8</v>
          </cell>
          <cell r="G179">
            <v>69.2</v>
          </cell>
        </row>
        <row r="180">
          <cell r="A180" t="str">
            <v xml:space="preserve">Hillingdon </v>
          </cell>
          <cell r="B180">
            <v>5973</v>
          </cell>
          <cell r="C180">
            <v>97.2</v>
          </cell>
          <cell r="D180">
            <v>26</v>
          </cell>
          <cell r="E180">
            <v>34</v>
          </cell>
          <cell r="F180">
            <v>6.9</v>
          </cell>
          <cell r="G180">
            <v>79.400000000000006</v>
          </cell>
        </row>
        <row r="181">
          <cell r="A181" t="str">
            <v xml:space="preserve">Hounslow </v>
          </cell>
          <cell r="B181">
            <v>6276</v>
          </cell>
          <cell r="C181">
            <v>103.6</v>
          </cell>
          <cell r="D181">
            <v>26.8</v>
          </cell>
          <cell r="E181">
            <v>31</v>
          </cell>
          <cell r="F181">
            <v>7.5</v>
          </cell>
          <cell r="G181">
            <v>77.400000000000006</v>
          </cell>
        </row>
        <row r="182">
          <cell r="A182" t="str">
            <v xml:space="preserve">Kingston upon Thames </v>
          </cell>
          <cell r="B182">
            <v>2932</v>
          </cell>
          <cell r="C182">
            <v>77.8</v>
          </cell>
          <cell r="D182">
            <v>22.9</v>
          </cell>
          <cell r="E182">
            <v>11</v>
          </cell>
          <cell r="F182">
            <v>4.3</v>
          </cell>
          <cell r="G182" t="str">
            <v>*</v>
          </cell>
        </row>
        <row r="183">
          <cell r="A183" t="str">
            <v xml:space="preserve">Merton </v>
          </cell>
          <cell r="B183">
            <v>4374</v>
          </cell>
          <cell r="C183">
            <v>91.2</v>
          </cell>
          <cell r="D183">
            <v>21.8</v>
          </cell>
          <cell r="E183">
            <v>13</v>
          </cell>
          <cell r="F183">
            <v>4.3</v>
          </cell>
          <cell r="G183" t="str">
            <v>*</v>
          </cell>
        </row>
        <row r="184">
          <cell r="A184" t="str">
            <v xml:space="preserve">Redbridge </v>
          </cell>
          <cell r="B184">
            <v>6352</v>
          </cell>
          <cell r="C184">
            <v>101.5</v>
          </cell>
          <cell r="D184">
            <v>25.7</v>
          </cell>
          <cell r="E184">
            <v>21</v>
          </cell>
          <cell r="F184">
            <v>3.8</v>
          </cell>
          <cell r="G184">
            <v>81</v>
          </cell>
        </row>
        <row r="185">
          <cell r="A185" t="str">
            <v xml:space="preserve">Richmond upon Thames </v>
          </cell>
          <cell r="B185">
            <v>3477</v>
          </cell>
          <cell r="C185">
            <v>85.2</v>
          </cell>
          <cell r="D185">
            <v>17.2</v>
          </cell>
          <cell r="E185">
            <v>11</v>
          </cell>
          <cell r="F185">
            <v>4</v>
          </cell>
          <cell r="G185" t="str">
            <v>*</v>
          </cell>
        </row>
        <row r="186">
          <cell r="A186" t="str">
            <v xml:space="preserve">Sutton </v>
          </cell>
          <cell r="B186">
            <v>3487</v>
          </cell>
          <cell r="C186">
            <v>85.2</v>
          </cell>
          <cell r="D186">
            <v>21.8</v>
          </cell>
          <cell r="E186">
            <v>28</v>
          </cell>
          <cell r="F186">
            <v>7.8</v>
          </cell>
          <cell r="G186" t="str">
            <v>*</v>
          </cell>
        </row>
        <row r="187">
          <cell r="A187" t="str">
            <v xml:space="preserve">Waltham Forest </v>
          </cell>
          <cell r="B187">
            <v>6540</v>
          </cell>
          <cell r="C187">
            <v>104.7</v>
          </cell>
          <cell r="D187">
            <v>27.1</v>
          </cell>
          <cell r="E187">
            <v>23</v>
          </cell>
          <cell r="F187">
            <v>5.2</v>
          </cell>
          <cell r="G187">
            <v>60.9</v>
          </cell>
        </row>
        <row r="188">
          <cell r="A188">
            <v>0</v>
          </cell>
          <cell r="B188">
            <v>0</v>
          </cell>
          <cell r="C188">
            <v>0</v>
          </cell>
          <cell r="D188">
            <v>0</v>
          </cell>
          <cell r="E188">
            <v>0</v>
          </cell>
          <cell r="F188">
            <v>0</v>
          </cell>
          <cell r="G188">
            <v>0</v>
          </cell>
        </row>
        <row r="189">
          <cell r="A189" t="str">
            <v>SOUTH EAST</v>
          </cell>
          <cell r="B189">
            <v>131204</v>
          </cell>
          <cell r="C189">
            <v>78.099999999999994</v>
          </cell>
          <cell r="D189">
            <v>19.100000000000001</v>
          </cell>
          <cell r="E189">
            <v>776</v>
          </cell>
          <cell r="F189">
            <v>5.0999999999999996</v>
          </cell>
          <cell r="G189">
            <v>64.599999999999994</v>
          </cell>
        </row>
        <row r="190">
          <cell r="A190">
            <v>0</v>
          </cell>
          <cell r="B190">
            <v>0</v>
          </cell>
          <cell r="C190">
            <v>0</v>
          </cell>
          <cell r="D190">
            <v>0</v>
          </cell>
          <cell r="E190">
            <v>0</v>
          </cell>
          <cell r="F190">
            <v>0</v>
          </cell>
          <cell r="G190">
            <v>0</v>
          </cell>
        </row>
        <row r="191">
          <cell r="A191" t="str">
            <v>Bracknell Forest UA</v>
          </cell>
          <cell r="B191">
            <v>1885</v>
          </cell>
          <cell r="C191">
            <v>78.7</v>
          </cell>
          <cell r="D191">
            <v>17.899999999999999</v>
          </cell>
          <cell r="E191">
            <v>7</v>
          </cell>
          <cell r="F191">
            <v>3.2</v>
          </cell>
          <cell r="G191" t="str">
            <v>*</v>
          </cell>
        </row>
        <row r="192">
          <cell r="A192" t="str">
            <v>Brighton &amp; Hove UA</v>
          </cell>
          <cell r="B192">
            <v>4269</v>
          </cell>
          <cell r="C192">
            <v>64.7</v>
          </cell>
          <cell r="D192">
            <v>26.9</v>
          </cell>
          <cell r="E192">
            <v>27</v>
          </cell>
          <cell r="F192">
            <v>6.8</v>
          </cell>
          <cell r="G192">
            <v>63</v>
          </cell>
        </row>
        <row r="193">
          <cell r="A193" t="str">
            <v>Isle of Wight UA</v>
          </cell>
          <cell r="B193">
            <v>1591</v>
          </cell>
          <cell r="C193">
            <v>71.7</v>
          </cell>
          <cell r="D193">
            <v>16</v>
          </cell>
          <cell r="E193">
            <v>18</v>
          </cell>
          <cell r="F193">
            <v>7.5</v>
          </cell>
          <cell r="G193">
            <v>55.6</v>
          </cell>
        </row>
        <row r="194">
          <cell r="A194" t="str">
            <v>Medway UA</v>
          </cell>
          <cell r="B194">
            <v>4714</v>
          </cell>
          <cell r="C194">
            <v>86.3</v>
          </cell>
          <cell r="D194">
            <v>22.8</v>
          </cell>
          <cell r="E194">
            <v>32</v>
          </cell>
          <cell r="F194">
            <v>6.4</v>
          </cell>
          <cell r="G194">
            <v>62.5</v>
          </cell>
        </row>
        <row r="195">
          <cell r="A195" t="str">
            <v>Milton Keynes UA</v>
          </cell>
          <cell r="B195">
            <v>4866</v>
          </cell>
          <cell r="C195">
            <v>90.2</v>
          </cell>
          <cell r="D195">
            <v>20.2</v>
          </cell>
          <cell r="E195">
            <v>18</v>
          </cell>
          <cell r="F195">
            <v>3.9</v>
          </cell>
          <cell r="G195">
            <v>66.7</v>
          </cell>
        </row>
        <row r="196">
          <cell r="A196" t="str">
            <v>Portsmouth UA</v>
          </cell>
          <cell r="B196">
            <v>3548</v>
          </cell>
          <cell r="C196">
            <v>76.5</v>
          </cell>
          <cell r="D196">
            <v>23.7</v>
          </cell>
          <cell r="E196">
            <v>20</v>
          </cell>
          <cell r="F196">
            <v>6.1</v>
          </cell>
          <cell r="G196">
            <v>55</v>
          </cell>
        </row>
        <row r="197">
          <cell r="A197" t="str">
            <v>Reading UA</v>
          </cell>
          <cell r="B197">
            <v>3395</v>
          </cell>
          <cell r="C197">
            <v>89.2</v>
          </cell>
          <cell r="D197">
            <v>23.5</v>
          </cell>
          <cell r="E197">
            <v>21</v>
          </cell>
          <cell r="F197">
            <v>8.8000000000000007</v>
          </cell>
          <cell r="G197">
            <v>76.2</v>
          </cell>
        </row>
        <row r="198">
          <cell r="A198" t="str">
            <v>Slough UA</v>
          </cell>
          <cell r="B198">
            <v>3382</v>
          </cell>
          <cell r="C198">
            <v>100.9</v>
          </cell>
          <cell r="D198">
            <v>19.7</v>
          </cell>
          <cell r="E198">
            <v>11</v>
          </cell>
          <cell r="F198">
            <v>4.0999999999999996</v>
          </cell>
          <cell r="G198" t="str">
            <v>*</v>
          </cell>
        </row>
        <row r="199">
          <cell r="A199" t="str">
            <v>Southampton UA</v>
          </cell>
          <cell r="B199">
            <v>4349</v>
          </cell>
          <cell r="C199">
            <v>77.599999999999994</v>
          </cell>
          <cell r="D199">
            <v>21.4</v>
          </cell>
          <cell r="E199">
            <v>37</v>
          </cell>
          <cell r="F199">
            <v>10.5</v>
          </cell>
          <cell r="G199">
            <v>48.6</v>
          </cell>
        </row>
        <row r="200">
          <cell r="A200" t="str">
            <v>West Berkshire UA</v>
          </cell>
          <cell r="B200">
            <v>2229</v>
          </cell>
          <cell r="C200">
            <v>76.2</v>
          </cell>
          <cell r="D200">
            <v>15.8</v>
          </cell>
          <cell r="E200">
            <v>14</v>
          </cell>
          <cell r="F200">
            <v>4.5999999999999996</v>
          </cell>
          <cell r="G200">
            <v>85.7</v>
          </cell>
        </row>
        <row r="201">
          <cell r="A201" t="str">
            <v>Windsor and Maidenhead UA</v>
          </cell>
          <cell r="B201">
            <v>2213</v>
          </cell>
          <cell r="C201">
            <v>78.900000000000006</v>
          </cell>
          <cell r="D201">
            <v>17.2</v>
          </cell>
          <cell r="E201" t="str">
            <v>*</v>
          </cell>
          <cell r="F201" t="str">
            <v>*</v>
          </cell>
          <cell r="G201" t="str">
            <v>*</v>
          </cell>
        </row>
        <row r="202">
          <cell r="A202" t="str">
            <v>Wokingham UA</v>
          </cell>
          <cell r="B202">
            <v>2305</v>
          </cell>
          <cell r="C202">
            <v>78.2</v>
          </cell>
          <cell r="D202">
            <v>16.7</v>
          </cell>
          <cell r="E202" t="str">
            <v>*</v>
          </cell>
          <cell r="F202" t="str">
            <v>*</v>
          </cell>
          <cell r="G202" t="str">
            <v>*</v>
          </cell>
        </row>
        <row r="203">
          <cell r="A203">
            <v>0</v>
          </cell>
          <cell r="B203">
            <v>0</v>
          </cell>
          <cell r="C203">
            <v>0</v>
          </cell>
          <cell r="D203">
            <v>0</v>
          </cell>
          <cell r="E203">
            <v>0</v>
          </cell>
          <cell r="F203">
            <v>0</v>
          </cell>
          <cell r="G203">
            <v>0</v>
          </cell>
        </row>
        <row r="204">
          <cell r="A204" t="str">
            <v xml:space="preserve">Buckinghamshire </v>
          </cell>
          <cell r="B204">
            <v>7439</v>
          </cell>
          <cell r="C204">
            <v>78.400000000000006</v>
          </cell>
          <cell r="D204">
            <v>18.7</v>
          </cell>
          <cell r="E204">
            <v>27</v>
          </cell>
          <cell r="F204">
            <v>2.8</v>
          </cell>
          <cell r="G204">
            <v>77.8</v>
          </cell>
        </row>
        <row r="205">
          <cell r="A205">
            <v>0</v>
          </cell>
          <cell r="B205">
            <v>0</v>
          </cell>
          <cell r="C205">
            <v>0</v>
          </cell>
          <cell r="D205">
            <v>0</v>
          </cell>
          <cell r="E205">
            <v>0</v>
          </cell>
          <cell r="F205">
            <v>0</v>
          </cell>
          <cell r="G205">
            <v>0</v>
          </cell>
        </row>
        <row r="206">
          <cell r="A206" t="str">
            <v xml:space="preserve">East Sussex </v>
          </cell>
          <cell r="B206">
            <v>6751</v>
          </cell>
          <cell r="C206">
            <v>76.900000000000006</v>
          </cell>
          <cell r="D206">
            <v>20.9</v>
          </cell>
          <cell r="E206">
            <v>54</v>
          </cell>
          <cell r="F206">
            <v>5.8</v>
          </cell>
          <cell r="G206">
            <v>74.099999999999994</v>
          </cell>
        </row>
        <row r="207">
          <cell r="A207">
            <v>0</v>
          </cell>
          <cell r="B207">
            <v>0</v>
          </cell>
          <cell r="C207">
            <v>0</v>
          </cell>
          <cell r="D207">
            <v>0</v>
          </cell>
          <cell r="E207">
            <v>0</v>
          </cell>
          <cell r="F207">
            <v>0</v>
          </cell>
          <cell r="G207">
            <v>0</v>
          </cell>
        </row>
        <row r="208">
          <cell r="A208" t="str">
            <v xml:space="preserve">Hampshire </v>
          </cell>
          <cell r="B208">
            <v>18180</v>
          </cell>
          <cell r="C208">
            <v>74.900000000000006</v>
          </cell>
          <cell r="D208">
            <v>16.8</v>
          </cell>
          <cell r="E208">
            <v>127</v>
          </cell>
          <cell r="F208">
            <v>5.4</v>
          </cell>
          <cell r="G208">
            <v>64.599999999999994</v>
          </cell>
        </row>
        <row r="209">
          <cell r="A209">
            <v>0</v>
          </cell>
          <cell r="B209">
            <v>0</v>
          </cell>
          <cell r="C209">
            <v>0</v>
          </cell>
          <cell r="D209">
            <v>0</v>
          </cell>
          <cell r="E209">
            <v>0</v>
          </cell>
          <cell r="F209">
            <v>0</v>
          </cell>
          <cell r="G209">
            <v>0</v>
          </cell>
        </row>
        <row r="210">
          <cell r="A210" t="str">
            <v xml:space="preserve">Kent </v>
          </cell>
          <cell r="B210">
            <v>22099</v>
          </cell>
          <cell r="C210">
            <v>79.900000000000006</v>
          </cell>
          <cell r="D210">
            <v>19.600000000000001</v>
          </cell>
          <cell r="E210">
            <v>165</v>
          </cell>
          <cell r="F210">
            <v>5.9</v>
          </cell>
          <cell r="G210">
            <v>59.4</v>
          </cell>
        </row>
        <row r="211">
          <cell r="A211">
            <v>0</v>
          </cell>
          <cell r="B211">
            <v>0</v>
          </cell>
          <cell r="C211">
            <v>0</v>
          </cell>
          <cell r="D211">
            <v>0</v>
          </cell>
          <cell r="E211">
            <v>0</v>
          </cell>
          <cell r="F211">
            <v>0</v>
          </cell>
          <cell r="G211">
            <v>0</v>
          </cell>
        </row>
        <row r="212">
          <cell r="A212" t="str">
            <v>Oxfordshire</v>
          </cell>
          <cell r="B212">
            <v>9789</v>
          </cell>
          <cell r="C212">
            <v>73.099999999999994</v>
          </cell>
          <cell r="D212">
            <v>17.2</v>
          </cell>
          <cell r="E212">
            <v>52</v>
          </cell>
          <cell r="F212">
            <v>4.7</v>
          </cell>
          <cell r="G212">
            <v>65.400000000000006</v>
          </cell>
        </row>
        <row r="213">
          <cell r="A213">
            <v>0</v>
          </cell>
          <cell r="B213">
            <v>0</v>
          </cell>
          <cell r="C213">
            <v>0</v>
          </cell>
          <cell r="D213">
            <v>0</v>
          </cell>
          <cell r="E213">
            <v>0</v>
          </cell>
          <cell r="F213">
            <v>0</v>
          </cell>
          <cell r="G213">
            <v>0</v>
          </cell>
        </row>
        <row r="214">
          <cell r="A214" t="str">
            <v>Surrey</v>
          </cell>
          <cell r="B214">
            <v>17085</v>
          </cell>
          <cell r="C214">
            <v>78.599999999999994</v>
          </cell>
          <cell r="D214">
            <v>17.8</v>
          </cell>
          <cell r="E214">
            <v>82</v>
          </cell>
          <cell r="F214">
            <v>4.0999999999999996</v>
          </cell>
          <cell r="G214">
            <v>64.599999999999994</v>
          </cell>
        </row>
        <row r="215">
          <cell r="A215">
            <v>0</v>
          </cell>
          <cell r="B215">
            <v>0</v>
          </cell>
          <cell r="C215">
            <v>0</v>
          </cell>
          <cell r="D215">
            <v>0</v>
          </cell>
          <cell r="E215">
            <v>0</v>
          </cell>
          <cell r="F215">
            <v>0</v>
          </cell>
          <cell r="G215">
            <v>0</v>
          </cell>
        </row>
        <row r="216">
          <cell r="A216" t="str">
            <v>West Sussex</v>
          </cell>
          <cell r="B216">
            <v>11115</v>
          </cell>
          <cell r="C216">
            <v>76.599999999999994</v>
          </cell>
          <cell r="D216">
            <v>18.600000000000001</v>
          </cell>
          <cell r="E216">
            <v>54</v>
          </cell>
          <cell r="F216">
            <v>4</v>
          </cell>
          <cell r="G216">
            <v>66.7</v>
          </cell>
        </row>
        <row r="217">
          <cell r="A217">
            <v>0</v>
          </cell>
          <cell r="B217">
            <v>0</v>
          </cell>
          <cell r="C217">
            <v>0</v>
          </cell>
          <cell r="D217">
            <v>0</v>
          </cell>
          <cell r="E217">
            <v>0</v>
          </cell>
          <cell r="F217">
            <v>0</v>
          </cell>
          <cell r="G217">
            <v>0</v>
          </cell>
        </row>
        <row r="218">
          <cell r="A218" t="str">
            <v>SOUTH WEST</v>
          </cell>
          <cell r="B218">
            <v>73594</v>
          </cell>
          <cell r="C218">
            <v>75.599999999999994</v>
          </cell>
          <cell r="D218">
            <v>18</v>
          </cell>
          <cell r="E218">
            <v>465</v>
          </cell>
          <cell r="F218">
            <v>5.0999999999999996</v>
          </cell>
          <cell r="G218">
            <v>60</v>
          </cell>
        </row>
        <row r="219">
          <cell r="A219">
            <v>0</v>
          </cell>
          <cell r="B219">
            <v>0</v>
          </cell>
          <cell r="C219">
            <v>0</v>
          </cell>
          <cell r="D219">
            <v>0</v>
          </cell>
          <cell r="E219">
            <v>0</v>
          </cell>
          <cell r="F219">
            <v>0</v>
          </cell>
          <cell r="G219">
            <v>0</v>
          </cell>
        </row>
        <row r="220">
          <cell r="A220" t="str">
            <v>Bath and North East Somerset UA</v>
          </cell>
          <cell r="B220">
            <v>2217</v>
          </cell>
          <cell r="C220">
            <v>62.7</v>
          </cell>
          <cell r="D220">
            <v>19</v>
          </cell>
          <cell r="E220">
            <v>12</v>
          </cell>
          <cell r="F220">
            <v>4.0999999999999996</v>
          </cell>
          <cell r="G220" t="str">
            <v>*</v>
          </cell>
        </row>
        <row r="221">
          <cell r="A221" t="str">
            <v>Bournemouth UA</v>
          </cell>
          <cell r="B221">
            <v>2984</v>
          </cell>
          <cell r="C221">
            <v>75.099999999999994</v>
          </cell>
          <cell r="D221">
            <v>23.4</v>
          </cell>
          <cell r="E221">
            <v>13</v>
          </cell>
          <cell r="F221">
            <v>5.0999999999999996</v>
          </cell>
          <cell r="G221" t="str">
            <v>*</v>
          </cell>
        </row>
        <row r="222">
          <cell r="A222" t="str">
            <v>Bristol, City of UA</v>
          </cell>
          <cell r="B222">
            <v>8165</v>
          </cell>
          <cell r="C222">
            <v>80.7</v>
          </cell>
          <cell r="D222">
            <v>18.3</v>
          </cell>
          <cell r="E222">
            <v>35</v>
          </cell>
          <cell r="F222">
            <v>5.4</v>
          </cell>
          <cell r="G222">
            <v>62.9</v>
          </cell>
        </row>
        <row r="223">
          <cell r="A223" t="str">
            <v>Cornwall UA/Isles of Scilly UA 4</v>
          </cell>
          <cell r="B223">
            <v>6803</v>
          </cell>
          <cell r="C223">
            <v>74.2</v>
          </cell>
          <cell r="D223">
            <v>15.8</v>
          </cell>
          <cell r="E223">
            <v>50</v>
          </cell>
          <cell r="F223">
            <v>5.4</v>
          </cell>
          <cell r="G223">
            <v>52</v>
          </cell>
        </row>
        <row r="224">
          <cell r="A224" t="str">
            <v>North Somerset UA</v>
          </cell>
          <cell r="B224">
            <v>2708</v>
          </cell>
          <cell r="C224">
            <v>77.5</v>
          </cell>
          <cell r="D224">
            <v>15.8</v>
          </cell>
          <cell r="E224">
            <v>11</v>
          </cell>
          <cell r="F224">
            <v>3.2</v>
          </cell>
          <cell r="G224" t="str">
            <v>*</v>
          </cell>
        </row>
        <row r="225">
          <cell r="A225" t="str">
            <v>Plymouth UA</v>
          </cell>
          <cell r="B225">
            <v>4206</v>
          </cell>
          <cell r="C225">
            <v>78.400000000000006</v>
          </cell>
          <cell r="D225">
            <v>20.100000000000001</v>
          </cell>
          <cell r="E225">
            <v>32</v>
          </cell>
          <cell r="F225">
            <v>7.7</v>
          </cell>
          <cell r="G225">
            <v>59.4</v>
          </cell>
        </row>
        <row r="226">
          <cell r="A226" t="str">
            <v>Poole UA</v>
          </cell>
          <cell r="B226">
            <v>2127</v>
          </cell>
          <cell r="C226">
            <v>79.3</v>
          </cell>
          <cell r="D226">
            <v>20.100000000000001</v>
          </cell>
          <cell r="E226">
            <v>9</v>
          </cell>
          <cell r="F226">
            <v>3.6</v>
          </cell>
          <cell r="G226" t="str">
            <v>*</v>
          </cell>
        </row>
        <row r="227">
          <cell r="A227" t="str">
            <v>South Gloucestershire UA</v>
          </cell>
          <cell r="B227">
            <v>3774</v>
          </cell>
          <cell r="C227">
            <v>74.5</v>
          </cell>
          <cell r="D227">
            <v>16.600000000000001</v>
          </cell>
          <cell r="E227">
            <v>19</v>
          </cell>
          <cell r="F227">
            <v>3.9</v>
          </cell>
          <cell r="G227">
            <v>73.7</v>
          </cell>
        </row>
        <row r="228">
          <cell r="A228" t="str">
            <v>Swindon UA</v>
          </cell>
          <cell r="B228">
            <v>3802</v>
          </cell>
          <cell r="C228">
            <v>87.1</v>
          </cell>
          <cell r="D228">
            <v>18.7</v>
          </cell>
          <cell r="E228">
            <v>19</v>
          </cell>
          <cell r="F228">
            <v>5.0999999999999996</v>
          </cell>
          <cell r="G228">
            <v>52.6</v>
          </cell>
        </row>
        <row r="229">
          <cell r="A229" t="str">
            <v>Torbay UA</v>
          </cell>
          <cell r="B229">
            <v>1922</v>
          </cell>
          <cell r="C229">
            <v>88.6</v>
          </cell>
          <cell r="D229">
            <v>25.7</v>
          </cell>
          <cell r="E229">
            <v>16</v>
          </cell>
          <cell r="F229">
            <v>7.3</v>
          </cell>
          <cell r="G229" t="str">
            <v>*</v>
          </cell>
        </row>
        <row r="230">
          <cell r="A230" t="str">
            <v>Wiltshire UA</v>
          </cell>
          <cell r="B230">
            <v>6350</v>
          </cell>
          <cell r="C230">
            <v>74.7</v>
          </cell>
          <cell r="D230">
            <v>16.5</v>
          </cell>
          <cell r="E230">
            <v>48</v>
          </cell>
          <cell r="F230">
            <v>5.3</v>
          </cell>
          <cell r="G230">
            <v>52.1</v>
          </cell>
        </row>
        <row r="231">
          <cell r="A231">
            <v>0</v>
          </cell>
          <cell r="B231">
            <v>0</v>
          </cell>
          <cell r="C231">
            <v>0</v>
          </cell>
          <cell r="D231">
            <v>0</v>
          </cell>
          <cell r="E231">
            <v>0</v>
          </cell>
          <cell r="F231">
            <v>0</v>
          </cell>
          <cell r="G231">
            <v>0</v>
          </cell>
        </row>
        <row r="232">
          <cell r="A232" t="str">
            <v xml:space="preserve">Devon </v>
          </cell>
          <cell r="B232">
            <v>9147</v>
          </cell>
          <cell r="C232">
            <v>72.900000000000006</v>
          </cell>
          <cell r="D232">
            <v>17.8</v>
          </cell>
          <cell r="E232">
            <v>54</v>
          </cell>
          <cell r="F232">
            <v>4.4000000000000004</v>
          </cell>
          <cell r="G232">
            <v>61.1</v>
          </cell>
        </row>
        <row r="233">
          <cell r="A233">
            <v>0</v>
          </cell>
          <cell r="B233">
            <v>0</v>
          </cell>
          <cell r="C233">
            <v>0</v>
          </cell>
          <cell r="D233">
            <v>0</v>
          </cell>
          <cell r="E233">
            <v>0</v>
          </cell>
          <cell r="F233">
            <v>0</v>
          </cell>
          <cell r="G233">
            <v>0</v>
          </cell>
        </row>
        <row r="234">
          <cell r="A234" t="str">
            <v xml:space="preserve">Dorset </v>
          </cell>
          <cell r="B234">
            <v>4459</v>
          </cell>
          <cell r="C234">
            <v>71.3</v>
          </cell>
          <cell r="D234">
            <v>19.3</v>
          </cell>
          <cell r="E234">
            <v>36</v>
          </cell>
          <cell r="F234">
            <v>5</v>
          </cell>
          <cell r="G234">
            <v>55.6</v>
          </cell>
        </row>
        <row r="235">
          <cell r="A235">
            <v>0</v>
          </cell>
          <cell r="B235">
            <v>0</v>
          </cell>
          <cell r="C235">
            <v>0</v>
          </cell>
          <cell r="D235">
            <v>0</v>
          </cell>
          <cell r="E235">
            <v>0</v>
          </cell>
          <cell r="F235">
            <v>0</v>
          </cell>
          <cell r="G235">
            <v>0</v>
          </cell>
        </row>
        <row r="236">
          <cell r="A236" t="str">
            <v>Gloucestershire</v>
          </cell>
          <cell r="B236">
            <v>8091</v>
          </cell>
          <cell r="C236">
            <v>73.400000000000006</v>
          </cell>
          <cell r="D236">
            <v>16.3</v>
          </cell>
          <cell r="E236">
            <v>53</v>
          </cell>
          <cell r="F236">
            <v>5.0999999999999996</v>
          </cell>
          <cell r="G236">
            <v>71.7</v>
          </cell>
        </row>
        <row r="237">
          <cell r="A237">
            <v>0</v>
          </cell>
          <cell r="B237">
            <v>0</v>
          </cell>
          <cell r="C237">
            <v>0</v>
          </cell>
          <cell r="D237">
            <v>0</v>
          </cell>
          <cell r="E237">
            <v>0</v>
          </cell>
          <cell r="F237">
            <v>0</v>
          </cell>
          <cell r="G237">
            <v>0</v>
          </cell>
        </row>
        <row r="238">
          <cell r="A238" t="str">
            <v>Somerset</v>
          </cell>
          <cell r="B238">
            <v>6839</v>
          </cell>
          <cell r="C238">
            <v>75.400000000000006</v>
          </cell>
          <cell r="D238">
            <v>16.8</v>
          </cell>
          <cell r="E238">
            <v>58</v>
          </cell>
          <cell r="F238">
            <v>6</v>
          </cell>
          <cell r="G238">
            <v>62.1</v>
          </cell>
        </row>
        <row r="239">
          <cell r="A239">
            <v>0</v>
          </cell>
          <cell r="B239">
            <v>0</v>
          </cell>
          <cell r="C239">
            <v>0</v>
          </cell>
          <cell r="D239">
            <v>0</v>
          </cell>
          <cell r="E239">
            <v>0</v>
          </cell>
          <cell r="F239">
            <v>0</v>
          </cell>
          <cell r="G239">
            <v>0</v>
          </cell>
        </row>
        <row r="240">
          <cell r="A240" t="str">
            <v>WALES</v>
          </cell>
          <cell r="B240">
            <v>43524</v>
          </cell>
          <cell r="C240">
            <v>75.099999999999994</v>
          </cell>
          <cell r="D240">
            <v>19.600000000000001</v>
          </cell>
          <cell r="E240">
            <v>330</v>
          </cell>
          <cell r="F240">
            <v>6.1</v>
          </cell>
          <cell r="G240">
            <v>55.2</v>
          </cell>
        </row>
        <row r="241">
          <cell r="A241">
            <v>0</v>
          </cell>
          <cell r="B241">
            <v>0</v>
          </cell>
          <cell r="C241">
            <v>0</v>
          </cell>
          <cell r="D241">
            <v>0</v>
          </cell>
          <cell r="E241">
            <v>0</v>
          </cell>
          <cell r="F241">
            <v>0</v>
          </cell>
          <cell r="G241">
            <v>0</v>
          </cell>
        </row>
        <row r="242">
          <cell r="A242" t="str">
            <v>Isle of Anglesey</v>
          </cell>
          <cell r="B242">
            <v>975</v>
          </cell>
          <cell r="C242">
            <v>84.8</v>
          </cell>
          <cell r="D242">
            <v>17.5</v>
          </cell>
          <cell r="E242">
            <v>8</v>
          </cell>
          <cell r="F242">
            <v>6.9</v>
          </cell>
          <cell r="G242" t="str">
            <v>*</v>
          </cell>
        </row>
        <row r="243">
          <cell r="A243" t="str">
            <v>Gwynedd</v>
          </cell>
          <cell r="B243">
            <v>1659</v>
          </cell>
          <cell r="C243">
            <v>74.900000000000006</v>
          </cell>
          <cell r="D243">
            <v>19.8</v>
          </cell>
          <cell r="E243">
            <v>10</v>
          </cell>
          <cell r="F243">
            <v>5</v>
          </cell>
          <cell r="G243" t="str">
            <v>*</v>
          </cell>
        </row>
        <row r="244">
          <cell r="A244" t="str">
            <v>Conwy</v>
          </cell>
          <cell r="B244">
            <v>1441</v>
          </cell>
          <cell r="C244">
            <v>78.8</v>
          </cell>
          <cell r="D244">
            <v>20.100000000000001</v>
          </cell>
          <cell r="E244">
            <v>17</v>
          </cell>
          <cell r="F244">
            <v>8.9</v>
          </cell>
          <cell r="G244" t="str">
            <v>*</v>
          </cell>
        </row>
        <row r="245">
          <cell r="A245" t="str">
            <v>Denbighshire</v>
          </cell>
          <cell r="B245">
            <v>1304</v>
          </cell>
          <cell r="C245">
            <v>80.7</v>
          </cell>
          <cell r="D245">
            <v>20.9</v>
          </cell>
          <cell r="E245">
            <v>11</v>
          </cell>
          <cell r="F245">
            <v>6.5</v>
          </cell>
          <cell r="G245" t="str">
            <v>*</v>
          </cell>
        </row>
        <row r="246">
          <cell r="A246" t="str">
            <v>Flintshire</v>
          </cell>
          <cell r="B246">
            <v>2170</v>
          </cell>
          <cell r="C246">
            <v>77.2</v>
          </cell>
          <cell r="D246">
            <v>21</v>
          </cell>
          <cell r="E246">
            <v>9</v>
          </cell>
          <cell r="F246">
            <v>3.3</v>
          </cell>
          <cell r="G246" t="str">
            <v>*</v>
          </cell>
        </row>
        <row r="247">
          <cell r="A247" t="str">
            <v>Wrexham</v>
          </cell>
          <cell r="B247">
            <v>2172</v>
          </cell>
          <cell r="C247">
            <v>84.2</v>
          </cell>
          <cell r="D247">
            <v>20.7</v>
          </cell>
          <cell r="E247">
            <v>21</v>
          </cell>
          <cell r="F247">
            <v>9.3000000000000007</v>
          </cell>
          <cell r="G247">
            <v>52.4</v>
          </cell>
        </row>
        <row r="248">
          <cell r="A248" t="str">
            <v>Powys</v>
          </cell>
          <cell r="B248">
            <v>1409</v>
          </cell>
          <cell r="C248">
            <v>68</v>
          </cell>
          <cell r="D248">
            <v>16.100000000000001</v>
          </cell>
          <cell r="E248">
            <v>6</v>
          </cell>
          <cell r="F248">
            <v>2.6</v>
          </cell>
          <cell r="G248" t="str">
            <v>*</v>
          </cell>
        </row>
        <row r="249">
          <cell r="A249" t="str">
            <v>Ceredigion</v>
          </cell>
          <cell r="B249">
            <v>790</v>
          </cell>
          <cell r="C249">
            <v>56.2</v>
          </cell>
          <cell r="D249">
            <v>18.100000000000001</v>
          </cell>
          <cell r="E249" t="str">
            <v>*</v>
          </cell>
          <cell r="F249" t="str">
            <v>*</v>
          </cell>
          <cell r="G249" t="str">
            <v>*</v>
          </cell>
        </row>
        <row r="250">
          <cell r="A250" t="str">
            <v>Pembrokeshire</v>
          </cell>
          <cell r="B250">
            <v>1580</v>
          </cell>
          <cell r="C250">
            <v>78.099999999999994</v>
          </cell>
          <cell r="D250">
            <v>17.3</v>
          </cell>
          <cell r="E250">
            <v>17</v>
          </cell>
          <cell r="F250">
            <v>7.9</v>
          </cell>
          <cell r="G250">
            <v>70.599999999999994</v>
          </cell>
        </row>
        <row r="251">
          <cell r="A251" t="str">
            <v>Carmarthenshire</v>
          </cell>
          <cell r="B251">
            <v>2325</v>
          </cell>
          <cell r="C251">
            <v>72.900000000000006</v>
          </cell>
          <cell r="D251">
            <v>15.7</v>
          </cell>
          <cell r="E251">
            <v>15</v>
          </cell>
          <cell r="F251">
            <v>4.5999999999999996</v>
          </cell>
          <cell r="G251" t="str">
            <v>*</v>
          </cell>
        </row>
        <row r="252">
          <cell r="A252" t="str">
            <v>Swansea</v>
          </cell>
          <cell r="B252">
            <v>3431</v>
          </cell>
          <cell r="C252">
            <v>73.2</v>
          </cell>
          <cell r="D252">
            <v>21.3</v>
          </cell>
          <cell r="E252">
            <v>12</v>
          </cell>
          <cell r="F252">
            <v>3.1</v>
          </cell>
          <cell r="G252" t="str">
            <v>*</v>
          </cell>
        </row>
        <row r="253">
          <cell r="A253" t="str">
            <v>Neath Port Talbot</v>
          </cell>
          <cell r="B253">
            <v>1894</v>
          </cell>
          <cell r="C253">
            <v>73.8</v>
          </cell>
          <cell r="D253">
            <v>19</v>
          </cell>
          <cell r="E253">
            <v>15</v>
          </cell>
          <cell r="F253">
            <v>6</v>
          </cell>
          <cell r="G253" t="str">
            <v>*</v>
          </cell>
        </row>
        <row r="254">
          <cell r="A254" t="str">
            <v>Bridgend</v>
          </cell>
          <cell r="B254">
            <v>2009</v>
          </cell>
          <cell r="C254">
            <v>77.5</v>
          </cell>
          <cell r="D254">
            <v>18.7</v>
          </cell>
          <cell r="E254">
            <v>20</v>
          </cell>
          <cell r="F254">
            <v>8.1999999999999993</v>
          </cell>
          <cell r="G254" t="str">
            <v>*</v>
          </cell>
        </row>
        <row r="255">
          <cell r="A255" t="str">
            <v>The Vale of Glamorgan</v>
          </cell>
          <cell r="B255">
            <v>1703</v>
          </cell>
          <cell r="C255">
            <v>74.3</v>
          </cell>
          <cell r="D255">
            <v>19.8</v>
          </cell>
          <cell r="E255">
            <v>11</v>
          </cell>
          <cell r="F255">
            <v>4.5</v>
          </cell>
          <cell r="G255" t="str">
            <v>*</v>
          </cell>
        </row>
        <row r="256">
          <cell r="A256" t="str">
            <v>Cardiff</v>
          </cell>
          <cell r="B256">
            <v>5961</v>
          </cell>
          <cell r="C256">
            <v>73</v>
          </cell>
          <cell r="D256">
            <v>21</v>
          </cell>
          <cell r="E256">
            <v>49</v>
          </cell>
          <cell r="F256">
            <v>8.6</v>
          </cell>
          <cell r="G256">
            <v>44.9</v>
          </cell>
        </row>
        <row r="257">
          <cell r="A257" t="str">
            <v>Rhondda, Cynon, Taff</v>
          </cell>
          <cell r="B257">
            <v>3617</v>
          </cell>
          <cell r="C257">
            <v>78.599999999999994</v>
          </cell>
          <cell r="D257">
            <v>22.1</v>
          </cell>
          <cell r="E257">
            <v>27</v>
          </cell>
          <cell r="F257">
            <v>6.4</v>
          </cell>
          <cell r="G257">
            <v>66.7</v>
          </cell>
        </row>
        <row r="258">
          <cell r="A258" t="str">
            <v>Merthyr Tydfil</v>
          </cell>
          <cell r="B258">
            <v>971</v>
          </cell>
          <cell r="C258">
            <v>83.2</v>
          </cell>
          <cell r="D258">
            <v>19.8</v>
          </cell>
          <cell r="E258">
            <v>18</v>
          </cell>
          <cell r="F258">
            <v>16.3</v>
          </cell>
          <cell r="G258">
            <v>61.1</v>
          </cell>
        </row>
        <row r="259">
          <cell r="A259" t="str">
            <v>Caerphilly</v>
          </cell>
          <cell r="B259">
            <v>2557</v>
          </cell>
          <cell r="C259">
            <v>73.3</v>
          </cell>
          <cell r="D259">
            <v>19</v>
          </cell>
          <cell r="E259">
            <v>16</v>
          </cell>
          <cell r="F259">
            <v>4.7</v>
          </cell>
          <cell r="G259" t="str">
            <v>*</v>
          </cell>
        </row>
        <row r="260">
          <cell r="A260" t="str">
            <v>Blaenau Gwent</v>
          </cell>
          <cell r="B260">
            <v>889</v>
          </cell>
          <cell r="C260">
            <v>65</v>
          </cell>
          <cell r="D260">
            <v>16.5</v>
          </cell>
          <cell r="E260">
            <v>7</v>
          </cell>
          <cell r="F260">
            <v>5.4</v>
          </cell>
          <cell r="G260" t="str">
            <v>*</v>
          </cell>
        </row>
        <row r="261">
          <cell r="A261" t="str">
            <v>Torfaen</v>
          </cell>
          <cell r="B261">
            <v>1333</v>
          </cell>
          <cell r="C261">
            <v>77.5</v>
          </cell>
          <cell r="D261">
            <v>18.8</v>
          </cell>
          <cell r="E261">
            <v>16</v>
          </cell>
          <cell r="F261">
            <v>9.1</v>
          </cell>
          <cell r="G261">
            <v>62.5</v>
          </cell>
        </row>
        <row r="262">
          <cell r="A262" t="str">
            <v>Monmouthshire</v>
          </cell>
          <cell r="B262">
            <v>973</v>
          </cell>
          <cell r="C262">
            <v>65.900000000000006</v>
          </cell>
          <cell r="D262">
            <v>16.5</v>
          </cell>
          <cell r="E262" t="str">
            <v>*</v>
          </cell>
          <cell r="F262" t="str">
            <v>*</v>
          </cell>
          <cell r="G262" t="str">
            <v>*</v>
          </cell>
        </row>
        <row r="263">
          <cell r="A263" t="str">
            <v>Newport</v>
          </cell>
          <cell r="B263">
            <v>2361</v>
          </cell>
          <cell r="C263">
            <v>80.599999999999994</v>
          </cell>
          <cell r="D263">
            <v>19.399999999999999</v>
          </cell>
          <cell r="E263">
            <v>16</v>
          </cell>
          <cell r="F263">
            <v>5.7</v>
          </cell>
          <cell r="G263">
            <v>75</v>
          </cell>
        </row>
      </sheetData>
      <sheetData sheetId="12">
        <row r="14">
          <cell r="A14" t="str">
            <v>ENGLAND AND WALES</v>
          </cell>
          <cell r="B14">
            <v>31051</v>
          </cell>
          <cell r="C14">
            <v>30.9</v>
          </cell>
        </row>
        <row r="15">
          <cell r="A15">
            <v>0</v>
          </cell>
          <cell r="B15">
            <v>0</v>
          </cell>
          <cell r="C15">
            <v>0</v>
          </cell>
        </row>
        <row r="16">
          <cell r="A16" t="str">
            <v>ENGLAND</v>
          </cell>
          <cell r="B16">
            <v>29166</v>
          </cell>
          <cell r="C16">
            <v>30.7</v>
          </cell>
        </row>
        <row r="17">
          <cell r="A17">
            <v>0</v>
          </cell>
          <cell r="B17">
            <v>0</v>
          </cell>
          <cell r="C17">
            <v>0</v>
          </cell>
        </row>
        <row r="18">
          <cell r="A18" t="str">
            <v>WALES</v>
          </cell>
          <cell r="B18">
            <v>1885</v>
          </cell>
          <cell r="C18">
            <v>34.200000000000003</v>
          </cell>
        </row>
        <row r="19">
          <cell r="A19">
            <v>0</v>
          </cell>
          <cell r="B19">
            <v>0</v>
          </cell>
          <cell r="C19">
            <v>0</v>
          </cell>
        </row>
        <row r="20">
          <cell r="A20" t="str">
            <v>NORTH EAST</v>
          </cell>
          <cell r="B20">
            <v>1750</v>
          </cell>
          <cell r="C20">
            <v>38.4</v>
          </cell>
        </row>
        <row r="21">
          <cell r="A21">
            <v>0</v>
          </cell>
          <cell r="B21">
            <v>0</v>
          </cell>
          <cell r="C21">
            <v>0</v>
          </cell>
        </row>
        <row r="22">
          <cell r="A22" t="str">
            <v xml:space="preserve">County Durham UA              </v>
          </cell>
          <cell r="B22">
            <v>324</v>
          </cell>
          <cell r="C22">
            <v>37.4</v>
          </cell>
        </row>
        <row r="23">
          <cell r="A23" t="str">
            <v xml:space="preserve">Darlington UA                       </v>
          </cell>
          <cell r="B23">
            <v>76</v>
          </cell>
          <cell r="C23">
            <v>39.5</v>
          </cell>
        </row>
        <row r="24">
          <cell r="A24" t="str">
            <v xml:space="preserve">Hartlepool UA                       </v>
          </cell>
          <cell r="B24">
            <v>70</v>
          </cell>
          <cell r="C24">
            <v>37.700000000000003</v>
          </cell>
        </row>
        <row r="25">
          <cell r="A25" t="str">
            <v xml:space="preserve">Middlesbrough UA                    </v>
          </cell>
          <cell r="B25">
            <v>132</v>
          </cell>
          <cell r="C25">
            <v>48.9</v>
          </cell>
        </row>
        <row r="26">
          <cell r="A26" t="str">
            <v xml:space="preserve">Northumberland UA           </v>
          </cell>
          <cell r="B26">
            <v>179</v>
          </cell>
          <cell r="C26">
            <v>32.5</v>
          </cell>
        </row>
        <row r="27">
          <cell r="A27" t="str">
            <v xml:space="preserve">Redcar and Cleveland UA             </v>
          </cell>
          <cell r="B27">
            <v>118</v>
          </cell>
          <cell r="C27">
            <v>47</v>
          </cell>
        </row>
        <row r="28">
          <cell r="A28" t="str">
            <v xml:space="preserve">Stockton-on-Tees UA                 </v>
          </cell>
          <cell r="B28">
            <v>127</v>
          </cell>
          <cell r="C28">
            <v>35.4</v>
          </cell>
        </row>
        <row r="29">
          <cell r="A29">
            <v>0</v>
          </cell>
          <cell r="B29">
            <v>0</v>
          </cell>
          <cell r="C29">
            <v>0</v>
          </cell>
        </row>
        <row r="30">
          <cell r="A30" t="str">
            <v xml:space="preserve">Tyne and Wear (Met county)          </v>
          </cell>
          <cell r="B30">
            <v>724</v>
          </cell>
          <cell r="C30">
            <v>38.4</v>
          </cell>
        </row>
        <row r="31">
          <cell r="A31" t="str">
            <v xml:space="preserve">Gateshead                           </v>
          </cell>
          <cell r="B31">
            <v>103</v>
          </cell>
          <cell r="C31">
            <v>29.4</v>
          </cell>
        </row>
        <row r="32">
          <cell r="A32" t="str">
            <v xml:space="preserve">Newcastle upon Tyne                 </v>
          </cell>
          <cell r="B32">
            <v>185</v>
          </cell>
          <cell r="C32">
            <v>42.9</v>
          </cell>
        </row>
        <row r="33">
          <cell r="A33" t="str">
            <v xml:space="preserve">North Tyneside                      </v>
          </cell>
          <cell r="B33">
            <v>111</v>
          </cell>
          <cell r="C33">
            <v>32.4</v>
          </cell>
        </row>
        <row r="34">
          <cell r="A34" t="str">
            <v xml:space="preserve">South Tyneside                      </v>
          </cell>
          <cell r="B34">
            <v>117</v>
          </cell>
          <cell r="C34">
            <v>42.5</v>
          </cell>
        </row>
        <row r="35">
          <cell r="A35" t="str">
            <v xml:space="preserve">Sunderland                          </v>
          </cell>
          <cell r="B35">
            <v>208</v>
          </cell>
          <cell r="C35">
            <v>42.9</v>
          </cell>
        </row>
        <row r="36">
          <cell r="A36">
            <v>0</v>
          </cell>
          <cell r="B36">
            <v>0</v>
          </cell>
          <cell r="C36">
            <v>0</v>
          </cell>
        </row>
        <row r="37">
          <cell r="A37" t="str">
            <v>NORTH WEST</v>
          </cell>
          <cell r="B37">
            <v>4516</v>
          </cell>
          <cell r="C37">
            <v>35.299999999999997</v>
          </cell>
        </row>
        <row r="38">
          <cell r="A38">
            <v>0</v>
          </cell>
          <cell r="B38">
            <v>0</v>
          </cell>
          <cell r="C38">
            <v>0</v>
          </cell>
        </row>
        <row r="39">
          <cell r="A39" t="str">
            <v xml:space="preserve">Blackburn with Darwen UA            </v>
          </cell>
          <cell r="B39">
            <v>89</v>
          </cell>
          <cell r="C39">
            <v>28.7</v>
          </cell>
        </row>
        <row r="40">
          <cell r="A40" t="str">
            <v xml:space="preserve">Blackpool UA                        </v>
          </cell>
          <cell r="B40">
            <v>149</v>
          </cell>
          <cell r="C40">
            <v>58.1</v>
          </cell>
        </row>
        <row r="41">
          <cell r="A41" t="str">
            <v xml:space="preserve">Cheshire East UA             </v>
          </cell>
          <cell r="B41">
            <v>151</v>
          </cell>
          <cell r="C41">
            <v>23.3</v>
          </cell>
        </row>
        <row r="42">
          <cell r="A42" t="str">
            <v xml:space="preserve">Cheshire West and Chester UA </v>
          </cell>
          <cell r="B42">
            <v>146</v>
          </cell>
          <cell r="C42">
            <v>25.8</v>
          </cell>
        </row>
        <row r="43">
          <cell r="A43" t="str">
            <v xml:space="preserve">Halton UA                           </v>
          </cell>
          <cell r="B43">
            <v>97</v>
          </cell>
          <cell r="C43">
            <v>41.5</v>
          </cell>
        </row>
        <row r="44">
          <cell r="A44" t="str">
            <v xml:space="preserve">Warrington UA                       </v>
          </cell>
          <cell r="B44">
            <v>120</v>
          </cell>
          <cell r="C44">
            <v>32</v>
          </cell>
        </row>
        <row r="45">
          <cell r="A45">
            <v>0</v>
          </cell>
          <cell r="B45">
            <v>0</v>
          </cell>
          <cell r="C45">
            <v>0</v>
          </cell>
        </row>
        <row r="46">
          <cell r="A46" t="str">
            <v xml:space="preserve">Cumbria                             </v>
          </cell>
          <cell r="B46">
            <v>237</v>
          </cell>
          <cell r="C46">
            <v>27</v>
          </cell>
        </row>
        <row r="47">
          <cell r="A47" t="str">
            <v xml:space="preserve">Allerdale                           </v>
          </cell>
          <cell r="B47">
            <v>46</v>
          </cell>
          <cell r="C47">
            <v>26.4</v>
          </cell>
        </row>
        <row r="48">
          <cell r="A48" t="str">
            <v xml:space="preserve">Barrow-in-Furness                   </v>
          </cell>
          <cell r="B48">
            <v>49</v>
          </cell>
          <cell r="C48">
            <v>36.5</v>
          </cell>
        </row>
        <row r="49">
          <cell r="A49" t="str">
            <v xml:space="preserve">Carlisle                            </v>
          </cell>
          <cell r="B49">
            <v>72</v>
          </cell>
          <cell r="C49">
            <v>39.799999999999997</v>
          </cell>
        </row>
        <row r="50">
          <cell r="A50" t="str">
            <v xml:space="preserve">Copeland                            </v>
          </cell>
          <cell r="B50">
            <v>39</v>
          </cell>
          <cell r="C50">
            <v>33.200000000000003</v>
          </cell>
        </row>
        <row r="51">
          <cell r="A51" t="str">
            <v xml:space="preserve">Eden                                </v>
          </cell>
          <cell r="B51">
            <v>13</v>
          </cell>
          <cell r="C51">
            <v>14.6</v>
          </cell>
        </row>
        <row r="52">
          <cell r="A52" t="str">
            <v xml:space="preserve">South Lakeland                      </v>
          </cell>
          <cell r="B52">
            <v>18</v>
          </cell>
          <cell r="C52">
            <v>9.9</v>
          </cell>
        </row>
        <row r="53">
          <cell r="A53">
            <v>0</v>
          </cell>
          <cell r="B53">
            <v>0</v>
          </cell>
          <cell r="C53">
            <v>0</v>
          </cell>
        </row>
        <row r="54">
          <cell r="A54" t="str">
            <v xml:space="preserve">Greater Manchester (Met county)     </v>
          </cell>
          <cell r="B54">
            <v>1848</v>
          </cell>
          <cell r="C54">
            <v>37.799999999999997</v>
          </cell>
        </row>
        <row r="55">
          <cell r="A55" t="str">
            <v xml:space="preserve">Bolton                              </v>
          </cell>
          <cell r="B55">
            <v>213</v>
          </cell>
          <cell r="C55">
            <v>39.6</v>
          </cell>
        </row>
        <row r="56">
          <cell r="A56" t="str">
            <v xml:space="preserve">Bury                                </v>
          </cell>
          <cell r="B56">
            <v>115</v>
          </cell>
          <cell r="C56">
            <v>32.9</v>
          </cell>
        </row>
        <row r="57">
          <cell r="A57" t="str">
            <v xml:space="preserve">Manchester                          </v>
          </cell>
          <cell r="B57">
            <v>411</v>
          </cell>
          <cell r="C57">
            <v>52.5</v>
          </cell>
        </row>
        <row r="58">
          <cell r="A58" t="str">
            <v xml:space="preserve">Oldham                              </v>
          </cell>
          <cell r="B58">
            <v>167</v>
          </cell>
          <cell r="C58">
            <v>36.5</v>
          </cell>
        </row>
        <row r="59">
          <cell r="A59" t="str">
            <v xml:space="preserve">Rochdale                            </v>
          </cell>
          <cell r="B59">
            <v>137</v>
          </cell>
          <cell r="C59">
            <v>31.7</v>
          </cell>
        </row>
        <row r="60">
          <cell r="A60" t="str">
            <v xml:space="preserve">Salford                             </v>
          </cell>
          <cell r="B60">
            <v>174</v>
          </cell>
          <cell r="C60">
            <v>41.9</v>
          </cell>
        </row>
        <row r="61">
          <cell r="A61" t="str">
            <v xml:space="preserve">Stockport                           </v>
          </cell>
          <cell r="B61">
            <v>145</v>
          </cell>
          <cell r="C61">
            <v>28.4</v>
          </cell>
        </row>
        <row r="62">
          <cell r="A62" t="str">
            <v xml:space="preserve">Tameside                            </v>
          </cell>
          <cell r="B62">
            <v>183</v>
          </cell>
          <cell r="C62">
            <v>45.2</v>
          </cell>
        </row>
        <row r="63">
          <cell r="A63" t="str">
            <v xml:space="preserve">Trafford                            </v>
          </cell>
          <cell r="B63">
            <v>101</v>
          </cell>
          <cell r="C63">
            <v>24.2</v>
          </cell>
        </row>
        <row r="64">
          <cell r="A64" t="str">
            <v xml:space="preserve">Wigan                               </v>
          </cell>
          <cell r="B64">
            <v>202</v>
          </cell>
          <cell r="C64">
            <v>34.700000000000003</v>
          </cell>
        </row>
        <row r="65">
          <cell r="A65">
            <v>0</v>
          </cell>
          <cell r="B65">
            <v>0</v>
          </cell>
          <cell r="C65">
            <v>0</v>
          </cell>
        </row>
        <row r="66">
          <cell r="A66" t="str">
            <v xml:space="preserve">Lancashire                          </v>
          </cell>
          <cell r="B66">
            <v>753</v>
          </cell>
          <cell r="C66">
            <v>35.6</v>
          </cell>
        </row>
        <row r="67">
          <cell r="A67" t="str">
            <v xml:space="preserve">Burnley                             </v>
          </cell>
          <cell r="B67">
            <v>87</v>
          </cell>
          <cell r="C67">
            <v>53.2</v>
          </cell>
        </row>
        <row r="68">
          <cell r="A68" t="str">
            <v xml:space="preserve">Chorley                             </v>
          </cell>
          <cell r="B68">
            <v>65</v>
          </cell>
          <cell r="C68">
            <v>33.299999999999997</v>
          </cell>
        </row>
        <row r="69">
          <cell r="A69" t="str">
            <v xml:space="preserve">Fylde                               </v>
          </cell>
          <cell r="B69">
            <v>41</v>
          </cell>
          <cell r="C69">
            <v>32.6</v>
          </cell>
        </row>
        <row r="70">
          <cell r="A70" t="str">
            <v xml:space="preserve">Hyndburn                            </v>
          </cell>
          <cell r="B70">
            <v>56</v>
          </cell>
          <cell r="C70">
            <v>35</v>
          </cell>
        </row>
        <row r="71">
          <cell r="A71" t="str">
            <v xml:space="preserve">Lancaster                           </v>
          </cell>
          <cell r="B71">
            <v>66</v>
          </cell>
          <cell r="C71">
            <v>27.4</v>
          </cell>
        </row>
        <row r="72">
          <cell r="A72" t="str">
            <v xml:space="preserve">Pendle                              </v>
          </cell>
          <cell r="B72">
            <v>66</v>
          </cell>
          <cell r="C72">
            <v>40.200000000000003</v>
          </cell>
        </row>
        <row r="73">
          <cell r="A73" t="str">
            <v xml:space="preserve">Preston                             </v>
          </cell>
          <cell r="B73">
            <v>104</v>
          </cell>
          <cell r="C73">
            <v>44.3</v>
          </cell>
        </row>
        <row r="74">
          <cell r="A74" t="str">
            <v xml:space="preserve">Ribble Valley                       </v>
          </cell>
          <cell r="B74">
            <v>18</v>
          </cell>
          <cell r="C74">
            <v>16.5</v>
          </cell>
        </row>
        <row r="75">
          <cell r="A75" t="str">
            <v xml:space="preserve">Rossendale                          </v>
          </cell>
          <cell r="B75">
            <v>51</v>
          </cell>
          <cell r="C75">
            <v>37.6</v>
          </cell>
        </row>
        <row r="76">
          <cell r="A76" t="str">
            <v xml:space="preserve">South Ribble                        </v>
          </cell>
          <cell r="B76">
            <v>67</v>
          </cell>
          <cell r="C76">
            <v>34.799999999999997</v>
          </cell>
        </row>
        <row r="77">
          <cell r="A77" t="str">
            <v xml:space="preserve">West Lancashire                     </v>
          </cell>
          <cell r="B77">
            <v>63</v>
          </cell>
          <cell r="C77">
            <v>31.5</v>
          </cell>
        </row>
        <row r="78">
          <cell r="A78" t="str">
            <v xml:space="preserve">Wyre                                </v>
          </cell>
          <cell r="B78">
            <v>69</v>
          </cell>
          <cell r="C78">
            <v>35.6</v>
          </cell>
        </row>
        <row r="79">
          <cell r="A79">
            <v>0</v>
          </cell>
          <cell r="B79">
            <v>0</v>
          </cell>
          <cell r="C79">
            <v>0</v>
          </cell>
        </row>
        <row r="80">
          <cell r="A80" t="str">
            <v xml:space="preserve">Merseyside (Met county)             </v>
          </cell>
          <cell r="B80">
            <v>926</v>
          </cell>
          <cell r="C80">
            <v>36.9</v>
          </cell>
        </row>
        <row r="81">
          <cell r="A81" t="str">
            <v xml:space="preserve">Knowsley                            </v>
          </cell>
          <cell r="B81">
            <v>108</v>
          </cell>
          <cell r="C81">
            <v>36.4</v>
          </cell>
        </row>
        <row r="82">
          <cell r="A82" t="str">
            <v xml:space="preserve">Liverpool                           </v>
          </cell>
          <cell r="B82">
            <v>312</v>
          </cell>
          <cell r="C82">
            <v>39.6</v>
          </cell>
        </row>
        <row r="83">
          <cell r="A83" t="str">
            <v xml:space="preserve">Sefton                              </v>
          </cell>
          <cell r="B83">
            <v>153</v>
          </cell>
          <cell r="C83">
            <v>30.3</v>
          </cell>
        </row>
        <row r="84">
          <cell r="A84" t="str">
            <v xml:space="preserve">St Helens                           </v>
          </cell>
          <cell r="B84">
            <v>147</v>
          </cell>
          <cell r="C84">
            <v>45.4</v>
          </cell>
        </row>
        <row r="85">
          <cell r="A85" t="str">
            <v xml:space="preserve">Wirral                              </v>
          </cell>
          <cell r="B85">
            <v>206</v>
          </cell>
          <cell r="C85">
            <v>34.6</v>
          </cell>
        </row>
        <row r="86">
          <cell r="A86">
            <v>0</v>
          </cell>
          <cell r="B86">
            <v>0</v>
          </cell>
          <cell r="C86">
            <v>0</v>
          </cell>
        </row>
        <row r="87">
          <cell r="A87" t="str">
            <v>YORKSHIRE AND THE HUMBER</v>
          </cell>
          <cell r="B87">
            <v>3231</v>
          </cell>
          <cell r="C87">
            <v>33.799999999999997</v>
          </cell>
        </row>
        <row r="88">
          <cell r="A88">
            <v>0</v>
          </cell>
          <cell r="B88">
            <v>0</v>
          </cell>
          <cell r="C88">
            <v>0</v>
          </cell>
        </row>
        <row r="89">
          <cell r="A89" t="str">
            <v xml:space="preserve">East Riding of Yorkshire UA         </v>
          </cell>
          <cell r="B89">
            <v>164</v>
          </cell>
          <cell r="C89">
            <v>27.4</v>
          </cell>
        </row>
        <row r="90">
          <cell r="A90" t="str">
            <v xml:space="preserve">Kingston upon Hull‚ City of UA      </v>
          </cell>
          <cell r="B90">
            <v>231</v>
          </cell>
          <cell r="C90">
            <v>50.4</v>
          </cell>
        </row>
        <row r="91">
          <cell r="A91" t="str">
            <v xml:space="preserve">North East Lincolnshire UA          </v>
          </cell>
          <cell r="B91">
            <v>122</v>
          </cell>
          <cell r="C91">
            <v>41.1</v>
          </cell>
        </row>
        <row r="92">
          <cell r="A92" t="str">
            <v xml:space="preserve">North Lincolnshire UA               </v>
          </cell>
          <cell r="B92">
            <v>114</v>
          </cell>
          <cell r="C92">
            <v>37.700000000000003</v>
          </cell>
        </row>
        <row r="93">
          <cell r="A93" t="str">
            <v xml:space="preserve">York UA                             </v>
          </cell>
          <cell r="B93">
            <v>76</v>
          </cell>
          <cell r="C93">
            <v>25.3</v>
          </cell>
        </row>
        <row r="94">
          <cell r="A94">
            <v>0</v>
          </cell>
          <cell r="B94">
            <v>0</v>
          </cell>
          <cell r="C94">
            <v>0</v>
          </cell>
        </row>
        <row r="95">
          <cell r="A95" t="str">
            <v xml:space="preserve">North Yorkshire                     </v>
          </cell>
          <cell r="B95">
            <v>214</v>
          </cell>
          <cell r="C95">
            <v>19.8</v>
          </cell>
        </row>
        <row r="96">
          <cell r="A96" t="str">
            <v xml:space="preserve">Craven                              </v>
          </cell>
          <cell r="B96">
            <v>18</v>
          </cell>
          <cell r="C96">
            <v>17.100000000000001</v>
          </cell>
        </row>
        <row r="97">
          <cell r="A97" t="str">
            <v xml:space="preserve">Hambleton                           </v>
          </cell>
          <cell r="B97">
            <v>35</v>
          </cell>
          <cell r="C97">
            <v>22.5</v>
          </cell>
        </row>
        <row r="98">
          <cell r="A98" t="str">
            <v xml:space="preserve">Harrogate                           </v>
          </cell>
          <cell r="B98">
            <v>45</v>
          </cell>
          <cell r="C98">
            <v>14.8</v>
          </cell>
        </row>
        <row r="99">
          <cell r="A99" t="str">
            <v xml:space="preserve">Richmondshire                       </v>
          </cell>
          <cell r="B99">
            <v>14</v>
          </cell>
          <cell r="C99">
            <v>16.3</v>
          </cell>
        </row>
        <row r="100">
          <cell r="A100" t="str">
            <v xml:space="preserve">Ryedale                             </v>
          </cell>
          <cell r="B100">
            <v>18</v>
          </cell>
          <cell r="C100">
            <v>18.600000000000001</v>
          </cell>
        </row>
        <row r="101">
          <cell r="A101" t="str">
            <v xml:space="preserve">Scarborough                         </v>
          </cell>
          <cell r="B101">
            <v>54</v>
          </cell>
          <cell r="C101">
            <v>30.9</v>
          </cell>
        </row>
        <row r="102">
          <cell r="A102" t="str">
            <v xml:space="preserve">Selby                               </v>
          </cell>
          <cell r="B102">
            <v>30</v>
          </cell>
          <cell r="C102">
            <v>18.8</v>
          </cell>
        </row>
        <row r="103">
          <cell r="A103">
            <v>0</v>
          </cell>
          <cell r="B103">
            <v>0</v>
          </cell>
          <cell r="C103">
            <v>0</v>
          </cell>
        </row>
        <row r="104">
          <cell r="A104" t="str">
            <v xml:space="preserve">South Yorkshire (Met county)        </v>
          </cell>
          <cell r="B104">
            <v>917</v>
          </cell>
          <cell r="C104">
            <v>37.9</v>
          </cell>
        </row>
        <row r="105">
          <cell r="A105" t="str">
            <v xml:space="preserve">Barnsley                            </v>
          </cell>
          <cell r="B105">
            <v>191</v>
          </cell>
          <cell r="C105">
            <v>44.1</v>
          </cell>
        </row>
        <row r="106">
          <cell r="A106" t="str">
            <v xml:space="preserve">Doncaster                           </v>
          </cell>
          <cell r="B106">
            <v>204</v>
          </cell>
          <cell r="C106">
            <v>35.200000000000003</v>
          </cell>
        </row>
        <row r="107">
          <cell r="A107" t="str">
            <v xml:space="preserve">Rotherham                           </v>
          </cell>
          <cell r="B107">
            <v>201</v>
          </cell>
          <cell r="C107">
            <v>40.9</v>
          </cell>
        </row>
        <row r="108">
          <cell r="A108" t="str">
            <v xml:space="preserve">Sheffield                           </v>
          </cell>
          <cell r="B108">
            <v>321</v>
          </cell>
          <cell r="C108">
            <v>35.200000000000003</v>
          </cell>
        </row>
        <row r="109">
          <cell r="A109">
            <v>0</v>
          </cell>
          <cell r="B109">
            <v>0</v>
          </cell>
          <cell r="C109">
            <v>0</v>
          </cell>
        </row>
        <row r="110">
          <cell r="A110" t="str">
            <v xml:space="preserve">West Yorkshire (Met county)         </v>
          </cell>
          <cell r="B110">
            <v>1393</v>
          </cell>
          <cell r="C110">
            <v>34</v>
          </cell>
        </row>
        <row r="111">
          <cell r="A111" t="str">
            <v xml:space="preserve">Bradford                            </v>
          </cell>
          <cell r="B111">
            <v>302</v>
          </cell>
          <cell r="C111">
            <v>28.4</v>
          </cell>
        </row>
        <row r="112">
          <cell r="A112" t="str">
            <v xml:space="preserve">Calderdale                          </v>
          </cell>
          <cell r="B112">
            <v>128</v>
          </cell>
          <cell r="C112">
            <v>33.6</v>
          </cell>
        </row>
        <row r="113">
          <cell r="A113" t="str">
            <v xml:space="preserve">Kirklees                            </v>
          </cell>
          <cell r="B113">
            <v>255</v>
          </cell>
          <cell r="C113">
            <v>32.299999999999997</v>
          </cell>
        </row>
        <row r="114">
          <cell r="A114" t="str">
            <v xml:space="preserve">Leeds                               </v>
          </cell>
          <cell r="B114">
            <v>480</v>
          </cell>
          <cell r="C114">
            <v>38.1</v>
          </cell>
        </row>
        <row r="115">
          <cell r="A115" t="str">
            <v xml:space="preserve">Wakefield                           </v>
          </cell>
          <cell r="B115">
            <v>228</v>
          </cell>
          <cell r="C115">
            <v>38</v>
          </cell>
        </row>
        <row r="116">
          <cell r="A116">
            <v>0</v>
          </cell>
          <cell r="B116">
            <v>0</v>
          </cell>
          <cell r="C116">
            <v>0</v>
          </cell>
        </row>
        <row r="117">
          <cell r="A117" t="str">
            <v>EAST MIDLANDS</v>
          </cell>
          <cell r="B117">
            <v>2579</v>
          </cell>
          <cell r="C117">
            <v>31.3</v>
          </cell>
        </row>
        <row r="118">
          <cell r="A118">
            <v>0</v>
          </cell>
          <cell r="B118">
            <v>0</v>
          </cell>
          <cell r="C118">
            <v>0</v>
          </cell>
        </row>
        <row r="119">
          <cell r="A119" t="str">
            <v xml:space="preserve">Derby UA                            </v>
          </cell>
          <cell r="B119">
            <v>182</v>
          </cell>
          <cell r="C119">
            <v>41.4</v>
          </cell>
        </row>
        <row r="120">
          <cell r="A120" t="str">
            <v xml:space="preserve">Leicester UA                        </v>
          </cell>
          <cell r="B120">
            <v>181</v>
          </cell>
          <cell r="C120">
            <v>30</v>
          </cell>
        </row>
        <row r="121">
          <cell r="A121" t="str">
            <v xml:space="preserve">Nottingham UA                       </v>
          </cell>
          <cell r="B121">
            <v>243</v>
          </cell>
          <cell r="C121">
            <v>49.5</v>
          </cell>
        </row>
        <row r="122">
          <cell r="A122" t="str">
            <v xml:space="preserve">Rutland UA                          </v>
          </cell>
          <cell r="B122">
            <v>9</v>
          </cell>
          <cell r="C122">
            <v>9.4</v>
          </cell>
        </row>
        <row r="123">
          <cell r="A123">
            <v>0</v>
          </cell>
          <cell r="B123">
            <v>0</v>
          </cell>
          <cell r="C123">
            <v>0</v>
          </cell>
        </row>
        <row r="124">
          <cell r="A124" t="str">
            <v xml:space="preserve">Derbyshire                          </v>
          </cell>
          <cell r="B124">
            <v>373</v>
          </cell>
          <cell r="C124">
            <v>25.8</v>
          </cell>
        </row>
        <row r="125">
          <cell r="A125" t="str">
            <v xml:space="preserve">Amber Valley                        </v>
          </cell>
          <cell r="B125">
            <v>55</v>
          </cell>
          <cell r="C125">
            <v>24.2</v>
          </cell>
        </row>
        <row r="126">
          <cell r="A126" t="str">
            <v xml:space="preserve">Bolsover                            </v>
          </cell>
          <cell r="B126">
            <v>44</v>
          </cell>
          <cell r="C126">
            <v>30.3</v>
          </cell>
        </row>
        <row r="127">
          <cell r="A127" t="str">
            <v xml:space="preserve">Chesterfield                        </v>
          </cell>
          <cell r="B127">
            <v>51</v>
          </cell>
          <cell r="C127">
            <v>25.8</v>
          </cell>
        </row>
        <row r="128">
          <cell r="A128" t="str">
            <v xml:space="preserve">Derbyshire Dales                    </v>
          </cell>
          <cell r="B128">
            <v>21</v>
          </cell>
          <cell r="C128">
            <v>15.9</v>
          </cell>
        </row>
        <row r="129">
          <cell r="A129" t="str">
            <v xml:space="preserve">Erewash                             </v>
          </cell>
          <cell r="B129">
            <v>55</v>
          </cell>
          <cell r="C129">
            <v>25.3</v>
          </cell>
        </row>
        <row r="130">
          <cell r="A130" t="str">
            <v xml:space="preserve">High Peak                           </v>
          </cell>
          <cell r="B130">
            <v>61</v>
          </cell>
          <cell r="C130">
            <v>35.700000000000003</v>
          </cell>
        </row>
        <row r="131">
          <cell r="A131" t="str">
            <v xml:space="preserve">North East Derbyshire               </v>
          </cell>
          <cell r="B131">
            <v>39</v>
          </cell>
          <cell r="C131">
            <v>22.3</v>
          </cell>
        </row>
        <row r="132">
          <cell r="A132" t="str">
            <v xml:space="preserve">South Derbyshire                    </v>
          </cell>
          <cell r="B132">
            <v>47</v>
          </cell>
          <cell r="C132">
            <v>26.2</v>
          </cell>
        </row>
        <row r="133">
          <cell r="A133">
            <v>0</v>
          </cell>
          <cell r="B133">
            <v>0</v>
          </cell>
          <cell r="C133">
            <v>0</v>
          </cell>
        </row>
        <row r="134">
          <cell r="A134" t="str">
            <v xml:space="preserve">Leicestershire                      </v>
          </cell>
          <cell r="B134">
            <v>303</v>
          </cell>
          <cell r="C134">
            <v>25.4</v>
          </cell>
        </row>
        <row r="135">
          <cell r="A135" t="str">
            <v xml:space="preserve">Blaby                               </v>
          </cell>
          <cell r="B135">
            <v>50</v>
          </cell>
          <cell r="C135">
            <v>28.3</v>
          </cell>
        </row>
        <row r="136">
          <cell r="A136" t="str">
            <v xml:space="preserve">Charnwood                           </v>
          </cell>
          <cell r="B136">
            <v>80</v>
          </cell>
          <cell r="C136">
            <v>27.1</v>
          </cell>
        </row>
        <row r="137">
          <cell r="A137" t="str">
            <v xml:space="preserve">Harborough                          </v>
          </cell>
          <cell r="B137">
            <v>23</v>
          </cell>
          <cell r="C137">
            <v>13.8</v>
          </cell>
        </row>
        <row r="138">
          <cell r="A138" t="str">
            <v xml:space="preserve">Hinckley and Bosworth               </v>
          </cell>
          <cell r="B138">
            <v>56</v>
          </cell>
          <cell r="C138">
            <v>29.6</v>
          </cell>
        </row>
        <row r="139">
          <cell r="A139" t="str">
            <v xml:space="preserve">Melton                              </v>
          </cell>
          <cell r="B139">
            <v>19</v>
          </cell>
          <cell r="C139">
            <v>19.7</v>
          </cell>
        </row>
        <row r="140">
          <cell r="A140" t="str">
            <v xml:space="preserve">North West Leicestershire           </v>
          </cell>
          <cell r="B140">
            <v>35</v>
          </cell>
          <cell r="C140">
            <v>21.8</v>
          </cell>
        </row>
        <row r="141">
          <cell r="A141" t="str">
            <v xml:space="preserve">Oadby and Wigston                   </v>
          </cell>
          <cell r="B141">
            <v>40</v>
          </cell>
          <cell r="C141">
            <v>36.4</v>
          </cell>
        </row>
        <row r="142">
          <cell r="A142">
            <v>0</v>
          </cell>
          <cell r="B142">
            <v>0</v>
          </cell>
          <cell r="C142">
            <v>0</v>
          </cell>
        </row>
        <row r="143">
          <cell r="A143" t="str">
            <v xml:space="preserve">Lincolnshire                        </v>
          </cell>
          <cell r="B143">
            <v>416</v>
          </cell>
          <cell r="C143">
            <v>32.299999999999997</v>
          </cell>
        </row>
        <row r="144">
          <cell r="A144" t="str">
            <v xml:space="preserve">Boston                              </v>
          </cell>
          <cell r="B144">
            <v>39</v>
          </cell>
          <cell r="C144">
            <v>35.6</v>
          </cell>
        </row>
        <row r="145">
          <cell r="A145" t="str">
            <v xml:space="preserve">East Lindsey                        </v>
          </cell>
          <cell r="B145">
            <v>95</v>
          </cell>
          <cell r="C145">
            <v>41.4</v>
          </cell>
        </row>
        <row r="146">
          <cell r="A146" t="str">
            <v xml:space="preserve">Lincoln                             </v>
          </cell>
          <cell r="B146">
            <v>65</v>
          </cell>
          <cell r="C146">
            <v>43.4</v>
          </cell>
        </row>
        <row r="147">
          <cell r="A147" t="str">
            <v xml:space="preserve">North Kesteven                      </v>
          </cell>
          <cell r="B147">
            <v>50</v>
          </cell>
          <cell r="C147">
            <v>24.4</v>
          </cell>
        </row>
        <row r="148">
          <cell r="A148" t="str">
            <v xml:space="preserve">South Holland                       </v>
          </cell>
          <cell r="B148">
            <v>51</v>
          </cell>
          <cell r="C148">
            <v>32.4</v>
          </cell>
        </row>
        <row r="149">
          <cell r="A149" t="str">
            <v xml:space="preserve">South Kesteven                      </v>
          </cell>
          <cell r="B149">
            <v>70</v>
          </cell>
          <cell r="C149">
            <v>27.5</v>
          </cell>
        </row>
        <row r="150">
          <cell r="A150" t="str">
            <v xml:space="preserve">West Lindsey                        </v>
          </cell>
          <cell r="B150">
            <v>46</v>
          </cell>
          <cell r="C150">
            <v>25.4</v>
          </cell>
        </row>
        <row r="151">
          <cell r="A151">
            <v>0</v>
          </cell>
          <cell r="B151">
            <v>0</v>
          </cell>
          <cell r="C151">
            <v>0</v>
          </cell>
        </row>
        <row r="152">
          <cell r="A152" t="str">
            <v xml:space="preserve">Northamptonshire                    </v>
          </cell>
          <cell r="B152">
            <v>421</v>
          </cell>
          <cell r="C152">
            <v>33.299999999999997</v>
          </cell>
        </row>
        <row r="153">
          <cell r="A153" t="str">
            <v xml:space="preserve">Corby                               </v>
          </cell>
          <cell r="B153">
            <v>65</v>
          </cell>
          <cell r="C153">
            <v>57.9</v>
          </cell>
        </row>
        <row r="154">
          <cell r="A154" t="str">
            <v xml:space="preserve">Daventry                            </v>
          </cell>
          <cell r="B154">
            <v>40</v>
          </cell>
          <cell r="C154">
            <v>26.5</v>
          </cell>
        </row>
        <row r="155">
          <cell r="A155" t="str">
            <v xml:space="preserve">East Northamptonshire               </v>
          </cell>
          <cell r="B155">
            <v>46</v>
          </cell>
          <cell r="C155">
            <v>26.2</v>
          </cell>
        </row>
        <row r="156">
          <cell r="A156" t="str">
            <v xml:space="preserve">Kettering                           </v>
          </cell>
          <cell r="B156">
            <v>56</v>
          </cell>
          <cell r="C156">
            <v>32.9</v>
          </cell>
        </row>
        <row r="157">
          <cell r="A157" t="str">
            <v xml:space="preserve">Northampton                         </v>
          </cell>
          <cell r="B157">
            <v>133</v>
          </cell>
          <cell r="C157">
            <v>36.4</v>
          </cell>
        </row>
        <row r="158">
          <cell r="A158" t="str">
            <v xml:space="preserve">South Northamptonshire              </v>
          </cell>
          <cell r="B158">
            <v>25</v>
          </cell>
          <cell r="C158">
            <v>16</v>
          </cell>
        </row>
        <row r="159">
          <cell r="A159" t="str">
            <v xml:space="preserve">Wellingborough                      </v>
          </cell>
          <cell r="B159">
            <v>56</v>
          </cell>
          <cell r="C159">
            <v>42</v>
          </cell>
        </row>
        <row r="160">
          <cell r="A160">
            <v>0</v>
          </cell>
          <cell r="B160">
            <v>0</v>
          </cell>
          <cell r="C160">
            <v>0</v>
          </cell>
        </row>
        <row r="161">
          <cell r="A161" t="str">
            <v xml:space="preserve">Nottinghamshire                     </v>
          </cell>
          <cell r="B161">
            <v>451</v>
          </cell>
          <cell r="C161">
            <v>31.9</v>
          </cell>
        </row>
        <row r="162">
          <cell r="A162" t="str">
            <v xml:space="preserve">Ashfield                            </v>
          </cell>
          <cell r="B162">
            <v>96</v>
          </cell>
          <cell r="C162">
            <v>44.1</v>
          </cell>
        </row>
        <row r="163">
          <cell r="A163" t="str">
            <v xml:space="preserve">Bassetlaw                           </v>
          </cell>
          <cell r="B163">
            <v>65</v>
          </cell>
          <cell r="C163">
            <v>29.8</v>
          </cell>
        </row>
        <row r="164">
          <cell r="A164" t="str">
            <v xml:space="preserve">Broxtowe                            </v>
          </cell>
          <cell r="B164">
            <v>49</v>
          </cell>
          <cell r="C164">
            <v>25.7</v>
          </cell>
        </row>
        <row r="165">
          <cell r="A165" t="str">
            <v xml:space="preserve">Gedling                             </v>
          </cell>
          <cell r="B165">
            <v>56</v>
          </cell>
          <cell r="C165">
            <v>27.3</v>
          </cell>
        </row>
        <row r="166">
          <cell r="A166" t="str">
            <v xml:space="preserve">Mansfield                           </v>
          </cell>
          <cell r="B166">
            <v>86</v>
          </cell>
          <cell r="C166">
            <v>44.5</v>
          </cell>
        </row>
        <row r="167">
          <cell r="A167" t="str">
            <v xml:space="preserve">Newark and Sherwood                 </v>
          </cell>
          <cell r="B167">
            <v>62</v>
          </cell>
          <cell r="C167">
            <v>30.8</v>
          </cell>
        </row>
        <row r="168">
          <cell r="A168" t="str">
            <v xml:space="preserve">Rushcliffe                          </v>
          </cell>
          <cell r="B168">
            <v>37</v>
          </cell>
          <cell r="C168">
            <v>19.5</v>
          </cell>
        </row>
        <row r="169">
          <cell r="A169">
            <v>0</v>
          </cell>
          <cell r="B169">
            <v>0</v>
          </cell>
          <cell r="C169">
            <v>0</v>
          </cell>
        </row>
        <row r="170">
          <cell r="A170" t="str">
            <v>WEST MIDLANDS</v>
          </cell>
          <cell r="B170">
            <v>3701</v>
          </cell>
          <cell r="C170">
            <v>34.9</v>
          </cell>
        </row>
        <row r="171">
          <cell r="A171">
            <v>0</v>
          </cell>
          <cell r="B171">
            <v>0</v>
          </cell>
          <cell r="C171">
            <v>0</v>
          </cell>
        </row>
        <row r="172">
          <cell r="A172" t="str">
            <v xml:space="preserve">Herefordshire‚ County of UA         </v>
          </cell>
          <cell r="B172">
            <v>86</v>
          </cell>
          <cell r="C172">
            <v>26</v>
          </cell>
        </row>
        <row r="173">
          <cell r="A173" t="str">
            <v xml:space="preserve">Shropshire UA              </v>
          </cell>
          <cell r="B173">
            <v>136</v>
          </cell>
          <cell r="C173">
            <v>23.7</v>
          </cell>
        </row>
        <row r="174">
          <cell r="A174" t="str">
            <v xml:space="preserve">Stoke-on-Trent UA                   </v>
          </cell>
          <cell r="B174">
            <v>184</v>
          </cell>
          <cell r="C174">
            <v>42.2</v>
          </cell>
        </row>
        <row r="175">
          <cell r="A175" t="str">
            <v xml:space="preserve">Telford and Wrekin UA               </v>
          </cell>
          <cell r="B175">
            <v>126</v>
          </cell>
          <cell r="C175">
            <v>37.4</v>
          </cell>
        </row>
        <row r="176">
          <cell r="A176">
            <v>0</v>
          </cell>
          <cell r="B176">
            <v>0</v>
          </cell>
          <cell r="C176">
            <v>0</v>
          </cell>
        </row>
        <row r="177">
          <cell r="A177" t="str">
            <v xml:space="preserve">Staffordshire                       </v>
          </cell>
          <cell r="B177">
            <v>469</v>
          </cell>
          <cell r="C177">
            <v>30.4</v>
          </cell>
        </row>
        <row r="178">
          <cell r="A178" t="str">
            <v xml:space="preserve">Cannock Chase                       </v>
          </cell>
          <cell r="B178">
            <v>73</v>
          </cell>
          <cell r="C178">
            <v>40</v>
          </cell>
        </row>
        <row r="179">
          <cell r="A179" t="str">
            <v xml:space="preserve">East Staffordshire                  </v>
          </cell>
          <cell r="B179">
            <v>74</v>
          </cell>
          <cell r="C179">
            <v>33.700000000000003</v>
          </cell>
        </row>
        <row r="180">
          <cell r="A180" t="str">
            <v xml:space="preserve">Lichfield                           </v>
          </cell>
          <cell r="B180">
            <v>53</v>
          </cell>
          <cell r="C180">
            <v>29.8</v>
          </cell>
        </row>
        <row r="181">
          <cell r="A181" t="str">
            <v xml:space="preserve">Newcastle-under-Lyme                </v>
          </cell>
          <cell r="B181">
            <v>59</v>
          </cell>
          <cell r="C181">
            <v>27.6</v>
          </cell>
        </row>
        <row r="182">
          <cell r="A182" t="str">
            <v xml:space="preserve">South Staffordshire                 </v>
          </cell>
          <cell r="B182">
            <v>50</v>
          </cell>
          <cell r="C182">
            <v>25.2</v>
          </cell>
        </row>
        <row r="183">
          <cell r="A183" t="str">
            <v xml:space="preserve">Stafford                            </v>
          </cell>
          <cell r="B183">
            <v>59</v>
          </cell>
          <cell r="C183">
            <v>25.8</v>
          </cell>
        </row>
        <row r="184">
          <cell r="A184" t="str">
            <v xml:space="preserve">Staffordshire Moorlands             </v>
          </cell>
          <cell r="B184">
            <v>42</v>
          </cell>
          <cell r="C184">
            <v>23.9</v>
          </cell>
        </row>
        <row r="185">
          <cell r="A185" t="str">
            <v xml:space="preserve">Tamworth                            </v>
          </cell>
          <cell r="B185">
            <v>59</v>
          </cell>
          <cell r="C185">
            <v>40.1</v>
          </cell>
        </row>
        <row r="186">
          <cell r="A186">
            <v>0</v>
          </cell>
          <cell r="B186">
            <v>0</v>
          </cell>
          <cell r="C186">
            <v>0</v>
          </cell>
        </row>
        <row r="187">
          <cell r="A187" t="str">
            <v xml:space="preserve">Warwickshire                        </v>
          </cell>
          <cell r="B187">
            <v>299</v>
          </cell>
          <cell r="C187">
            <v>30.9</v>
          </cell>
        </row>
        <row r="188">
          <cell r="A188" t="str">
            <v xml:space="preserve">North Warwickshire                  </v>
          </cell>
          <cell r="B188">
            <v>32</v>
          </cell>
          <cell r="C188">
            <v>29.5</v>
          </cell>
        </row>
        <row r="189">
          <cell r="A189" t="str">
            <v xml:space="preserve">Nuneaton and Bedworth               </v>
          </cell>
          <cell r="B189">
            <v>103</v>
          </cell>
          <cell r="C189">
            <v>43.2</v>
          </cell>
        </row>
        <row r="190">
          <cell r="A190" t="str">
            <v xml:space="preserve">Rugby                               </v>
          </cell>
          <cell r="B190">
            <v>47</v>
          </cell>
          <cell r="C190">
            <v>24.3</v>
          </cell>
        </row>
        <row r="191">
          <cell r="A191" t="str">
            <v xml:space="preserve">Stratford-on-Avon                   </v>
          </cell>
          <cell r="B191">
            <v>55</v>
          </cell>
          <cell r="C191">
            <v>25.4</v>
          </cell>
        </row>
        <row r="192">
          <cell r="A192" t="str">
            <v xml:space="preserve">Warwick                             </v>
          </cell>
          <cell r="B192">
            <v>62</v>
          </cell>
          <cell r="C192">
            <v>29.6</v>
          </cell>
        </row>
        <row r="193">
          <cell r="A193">
            <v>0</v>
          </cell>
          <cell r="B193">
            <v>0</v>
          </cell>
          <cell r="C193">
            <v>0</v>
          </cell>
        </row>
        <row r="194">
          <cell r="A194" t="str">
            <v xml:space="preserve">West Midlands (Met county)          </v>
          </cell>
          <cell r="B194">
            <v>2095</v>
          </cell>
          <cell r="C194">
            <v>38.9</v>
          </cell>
        </row>
        <row r="195">
          <cell r="A195" t="str">
            <v xml:space="preserve">Birmingham                          </v>
          </cell>
          <cell r="B195">
            <v>746</v>
          </cell>
          <cell r="C195">
            <v>34.299999999999997</v>
          </cell>
        </row>
        <row r="196">
          <cell r="A196" t="str">
            <v xml:space="preserve">Coventry                            </v>
          </cell>
          <cell r="B196">
            <v>285</v>
          </cell>
          <cell r="C196">
            <v>48.9</v>
          </cell>
        </row>
        <row r="197">
          <cell r="A197" t="str">
            <v xml:space="preserve">Dudley                              </v>
          </cell>
          <cell r="B197">
            <v>212</v>
          </cell>
          <cell r="C197">
            <v>35.6</v>
          </cell>
        </row>
        <row r="198">
          <cell r="A198" t="str">
            <v xml:space="preserve">Sandwell                            </v>
          </cell>
          <cell r="B198">
            <v>280</v>
          </cell>
          <cell r="C198">
            <v>46.1</v>
          </cell>
        </row>
        <row r="199">
          <cell r="A199" t="str">
            <v xml:space="preserve">Solihull                            </v>
          </cell>
          <cell r="B199">
            <v>112</v>
          </cell>
          <cell r="C199">
            <v>26.2</v>
          </cell>
        </row>
        <row r="200">
          <cell r="A200" t="str">
            <v xml:space="preserve">Walsall                             </v>
          </cell>
          <cell r="B200">
            <v>252</v>
          </cell>
          <cell r="C200">
            <v>48.5</v>
          </cell>
        </row>
        <row r="201">
          <cell r="A201" t="str">
            <v xml:space="preserve">Wolverhampton                       </v>
          </cell>
          <cell r="B201">
            <v>208</v>
          </cell>
          <cell r="C201">
            <v>43.9</v>
          </cell>
        </row>
        <row r="202">
          <cell r="A202">
            <v>0</v>
          </cell>
          <cell r="B202">
            <v>0</v>
          </cell>
          <cell r="C202">
            <v>0</v>
          </cell>
        </row>
        <row r="203">
          <cell r="A203" t="str">
            <v xml:space="preserve">Worcestershire                      </v>
          </cell>
          <cell r="B203">
            <v>306</v>
          </cell>
          <cell r="C203">
            <v>29.7</v>
          </cell>
        </row>
        <row r="204">
          <cell r="A204" t="str">
            <v xml:space="preserve">Bromsgrove                          </v>
          </cell>
          <cell r="B204">
            <v>55</v>
          </cell>
          <cell r="C204">
            <v>31</v>
          </cell>
        </row>
        <row r="205">
          <cell r="A205" t="str">
            <v xml:space="preserve">Malvern Hills                       </v>
          </cell>
          <cell r="B205">
            <v>23</v>
          </cell>
          <cell r="C205">
            <v>14.5</v>
          </cell>
        </row>
        <row r="206">
          <cell r="A206" t="str">
            <v xml:space="preserve">Redditch                            </v>
          </cell>
          <cell r="B206">
            <v>56</v>
          </cell>
          <cell r="C206">
            <v>36.200000000000003</v>
          </cell>
        </row>
        <row r="207">
          <cell r="A207" t="str">
            <v xml:space="preserve">Worcester                           </v>
          </cell>
          <cell r="B207">
            <v>72</v>
          </cell>
          <cell r="C207">
            <v>43.2</v>
          </cell>
        </row>
        <row r="208">
          <cell r="A208" t="str">
            <v xml:space="preserve">Wychavon                            </v>
          </cell>
          <cell r="B208">
            <v>64</v>
          </cell>
          <cell r="C208">
            <v>30.1</v>
          </cell>
        </row>
        <row r="209">
          <cell r="A209" t="str">
            <v xml:space="preserve">Wyre Forest                         </v>
          </cell>
          <cell r="B209">
            <v>36</v>
          </cell>
          <cell r="C209">
            <v>22.5</v>
          </cell>
        </row>
        <row r="210">
          <cell r="A210">
            <v>0</v>
          </cell>
          <cell r="B210">
            <v>0</v>
          </cell>
          <cell r="C210">
            <v>0</v>
          </cell>
        </row>
        <row r="211">
          <cell r="A211" t="str">
            <v>EAST</v>
          </cell>
          <cell r="B211">
            <v>2860</v>
          </cell>
          <cell r="C211">
            <v>26.6</v>
          </cell>
        </row>
        <row r="212">
          <cell r="A212">
            <v>0</v>
          </cell>
          <cell r="B212">
            <v>0</v>
          </cell>
          <cell r="C212">
            <v>0</v>
          </cell>
        </row>
        <row r="213">
          <cell r="A213" t="str">
            <v xml:space="preserve">Bedford UA                   </v>
          </cell>
          <cell r="B213">
            <v>81</v>
          </cell>
          <cell r="C213">
            <v>26.9</v>
          </cell>
        </row>
        <row r="214">
          <cell r="A214" t="str">
            <v xml:space="preserve">Central Bedfordshire UA           </v>
          </cell>
          <cell r="B214">
            <v>127</v>
          </cell>
          <cell r="C214">
            <v>27.2</v>
          </cell>
        </row>
        <row r="215">
          <cell r="A215" t="str">
            <v xml:space="preserve">Luton UA                            </v>
          </cell>
          <cell r="B215">
            <v>119</v>
          </cell>
          <cell r="C215">
            <v>29.9</v>
          </cell>
        </row>
        <row r="216">
          <cell r="A216" t="str">
            <v xml:space="preserve">Peterborough UA                     </v>
          </cell>
          <cell r="B216">
            <v>127</v>
          </cell>
          <cell r="C216">
            <v>36</v>
          </cell>
        </row>
        <row r="217">
          <cell r="A217" t="str">
            <v xml:space="preserve">Southend on Sea UA                  </v>
          </cell>
          <cell r="B217">
            <v>108</v>
          </cell>
          <cell r="C217">
            <v>34.799999999999997</v>
          </cell>
        </row>
        <row r="218">
          <cell r="A218" t="str">
            <v xml:space="preserve">Thurrock UA                         </v>
          </cell>
          <cell r="B218">
            <v>104</v>
          </cell>
          <cell r="C218">
            <v>34</v>
          </cell>
        </row>
        <row r="219">
          <cell r="A219">
            <v>0</v>
          </cell>
          <cell r="B219">
            <v>0</v>
          </cell>
          <cell r="C219">
            <v>0</v>
          </cell>
        </row>
        <row r="220">
          <cell r="A220" t="str">
            <v xml:space="preserve">Cambridgeshire                      </v>
          </cell>
          <cell r="B220">
            <v>238</v>
          </cell>
          <cell r="C220">
            <v>21.7</v>
          </cell>
        </row>
        <row r="221">
          <cell r="A221" t="str">
            <v xml:space="preserve">Cambridge                           </v>
          </cell>
          <cell r="B221">
            <v>38</v>
          </cell>
          <cell r="C221">
            <v>22.4</v>
          </cell>
        </row>
        <row r="222">
          <cell r="A222" t="str">
            <v xml:space="preserve">East Cambridgeshire                 </v>
          </cell>
          <cell r="B222">
            <v>20</v>
          </cell>
          <cell r="C222">
            <v>13.6</v>
          </cell>
        </row>
        <row r="223">
          <cell r="A223" t="str">
            <v xml:space="preserve">Fenland                             </v>
          </cell>
          <cell r="B223">
            <v>71</v>
          </cell>
          <cell r="C223">
            <v>40.700000000000003</v>
          </cell>
        </row>
        <row r="224">
          <cell r="A224" t="str">
            <v xml:space="preserve">Huntingdonshire                     </v>
          </cell>
          <cell r="B224">
            <v>64</v>
          </cell>
          <cell r="C224">
            <v>19.8</v>
          </cell>
        </row>
        <row r="225">
          <cell r="A225" t="str">
            <v xml:space="preserve">South Cambridgeshire                </v>
          </cell>
          <cell r="B225">
            <v>45</v>
          </cell>
          <cell r="C225">
            <v>16</v>
          </cell>
        </row>
        <row r="226">
          <cell r="A226">
            <v>0</v>
          </cell>
          <cell r="B226">
            <v>0</v>
          </cell>
          <cell r="C226">
            <v>0</v>
          </cell>
        </row>
        <row r="227">
          <cell r="A227" t="str">
            <v xml:space="preserve">Essex                               </v>
          </cell>
          <cell r="B227">
            <v>730</v>
          </cell>
          <cell r="C227">
            <v>28.3</v>
          </cell>
        </row>
        <row r="228">
          <cell r="A228" t="str">
            <v xml:space="preserve">Basildon                            </v>
          </cell>
          <cell r="B228">
            <v>131</v>
          </cell>
          <cell r="C228">
            <v>39.5</v>
          </cell>
        </row>
        <row r="229">
          <cell r="A229" t="str">
            <v xml:space="preserve">Braintree                           </v>
          </cell>
          <cell r="B229">
            <v>57</v>
          </cell>
          <cell r="C229">
            <v>21.1</v>
          </cell>
        </row>
        <row r="230">
          <cell r="A230" t="str">
            <v xml:space="preserve">Brentwood                           </v>
          </cell>
          <cell r="B230">
            <v>28</v>
          </cell>
          <cell r="C230">
            <v>19.399999999999999</v>
          </cell>
        </row>
        <row r="231">
          <cell r="A231" t="str">
            <v xml:space="preserve">Castle Point                        </v>
          </cell>
          <cell r="B231">
            <v>49</v>
          </cell>
          <cell r="C231">
            <v>29.7</v>
          </cell>
        </row>
        <row r="232">
          <cell r="A232" t="str">
            <v xml:space="preserve">Chelmsford                          </v>
          </cell>
          <cell r="B232">
            <v>65</v>
          </cell>
          <cell r="C232">
            <v>20.399999999999999</v>
          </cell>
        </row>
        <row r="233">
          <cell r="A233" t="str">
            <v xml:space="preserve">Colchester                          </v>
          </cell>
          <cell r="B233">
            <v>102</v>
          </cell>
          <cell r="C233">
            <v>35.1</v>
          </cell>
        </row>
        <row r="234">
          <cell r="A234" t="str">
            <v xml:space="preserve">Epping Forest                       </v>
          </cell>
          <cell r="B234">
            <v>55</v>
          </cell>
          <cell r="C234">
            <v>24.4</v>
          </cell>
        </row>
        <row r="235">
          <cell r="A235" t="str">
            <v xml:space="preserve">Harlow                              </v>
          </cell>
          <cell r="B235">
            <v>62</v>
          </cell>
          <cell r="C235">
            <v>40.6</v>
          </cell>
        </row>
        <row r="236">
          <cell r="A236" t="str">
            <v xml:space="preserve">Maldon                              </v>
          </cell>
          <cell r="B236">
            <v>34</v>
          </cell>
          <cell r="C236">
            <v>31</v>
          </cell>
        </row>
        <row r="237">
          <cell r="A237" t="str">
            <v xml:space="preserve">Rochford                            </v>
          </cell>
          <cell r="B237">
            <v>29</v>
          </cell>
          <cell r="C237">
            <v>17.600000000000001</v>
          </cell>
        </row>
        <row r="238">
          <cell r="A238" t="str">
            <v xml:space="preserve">Tendring                            </v>
          </cell>
          <cell r="B238">
            <v>97</v>
          </cell>
          <cell r="C238">
            <v>39.700000000000003</v>
          </cell>
        </row>
        <row r="239">
          <cell r="A239" t="str">
            <v xml:space="preserve">Uttlesford                          </v>
          </cell>
          <cell r="B239">
            <v>21</v>
          </cell>
          <cell r="C239">
            <v>12.9</v>
          </cell>
        </row>
        <row r="240">
          <cell r="A240">
            <v>0</v>
          </cell>
          <cell r="B240">
            <v>0</v>
          </cell>
          <cell r="C240">
            <v>0</v>
          </cell>
        </row>
        <row r="241">
          <cell r="A241" t="str">
            <v xml:space="preserve">Hertfordshire                       </v>
          </cell>
          <cell r="B241">
            <v>464</v>
          </cell>
          <cell r="C241">
            <v>21.6</v>
          </cell>
        </row>
        <row r="242">
          <cell r="A242" t="str">
            <v xml:space="preserve">Broxbourne                          </v>
          </cell>
          <cell r="B242">
            <v>52</v>
          </cell>
          <cell r="C242">
            <v>29.3</v>
          </cell>
        </row>
        <row r="243">
          <cell r="A243" t="str">
            <v xml:space="preserve">Dacorum                             </v>
          </cell>
          <cell r="B243">
            <v>70</v>
          </cell>
          <cell r="C243">
            <v>24.7</v>
          </cell>
        </row>
        <row r="244">
          <cell r="A244" t="str">
            <v xml:space="preserve">East Hertfordshire                  </v>
          </cell>
          <cell r="B244">
            <v>44</v>
          </cell>
          <cell r="C244">
            <v>15.4</v>
          </cell>
        </row>
        <row r="245">
          <cell r="A245" t="str">
            <v xml:space="preserve">Hertsmere                           </v>
          </cell>
          <cell r="B245">
            <v>36</v>
          </cell>
          <cell r="C245">
            <v>18.7</v>
          </cell>
        </row>
        <row r="246">
          <cell r="A246" t="str">
            <v xml:space="preserve">North Hertfordshire                 </v>
          </cell>
          <cell r="B246">
            <v>48</v>
          </cell>
          <cell r="C246">
            <v>20.3</v>
          </cell>
        </row>
        <row r="247">
          <cell r="A247" t="str">
            <v xml:space="preserve">St Albans                           </v>
          </cell>
          <cell r="B247">
            <v>33</v>
          </cell>
          <cell r="C247">
            <v>12.2</v>
          </cell>
        </row>
        <row r="248">
          <cell r="A248" t="str">
            <v xml:space="preserve">Stevenage                           </v>
          </cell>
          <cell r="B248">
            <v>60</v>
          </cell>
          <cell r="C248">
            <v>36</v>
          </cell>
        </row>
        <row r="249">
          <cell r="A249" t="str">
            <v xml:space="preserve">Three Rivers                        </v>
          </cell>
          <cell r="B249">
            <v>32</v>
          </cell>
          <cell r="C249">
            <v>18.899999999999999</v>
          </cell>
        </row>
        <row r="250">
          <cell r="A250" t="str">
            <v xml:space="preserve">Watford                             </v>
          </cell>
          <cell r="B250">
            <v>35</v>
          </cell>
          <cell r="C250">
            <v>21.8</v>
          </cell>
        </row>
        <row r="251">
          <cell r="A251" t="str">
            <v xml:space="preserve">Welwyn Hatfield                     </v>
          </cell>
          <cell r="B251">
            <v>54</v>
          </cell>
          <cell r="C251">
            <v>26.5</v>
          </cell>
        </row>
        <row r="252">
          <cell r="A252">
            <v>0</v>
          </cell>
          <cell r="B252">
            <v>0</v>
          </cell>
          <cell r="C252">
            <v>0</v>
          </cell>
        </row>
        <row r="253">
          <cell r="A253" t="str">
            <v xml:space="preserve">Norfolk                             </v>
          </cell>
          <cell r="B253">
            <v>424</v>
          </cell>
          <cell r="C253">
            <v>28.4</v>
          </cell>
        </row>
        <row r="254">
          <cell r="A254" t="str">
            <v xml:space="preserve">Breckland                           </v>
          </cell>
          <cell r="B254">
            <v>47</v>
          </cell>
          <cell r="C254">
            <v>19.600000000000001</v>
          </cell>
        </row>
        <row r="255">
          <cell r="A255" t="str">
            <v xml:space="preserve">Broadland                           </v>
          </cell>
          <cell r="B255">
            <v>36</v>
          </cell>
          <cell r="C255">
            <v>16.2</v>
          </cell>
        </row>
        <row r="256">
          <cell r="A256" t="str">
            <v xml:space="preserve">Great Yarmouth                      </v>
          </cell>
          <cell r="B256">
            <v>75</v>
          </cell>
          <cell r="C256">
            <v>39.799999999999997</v>
          </cell>
        </row>
        <row r="257">
          <cell r="A257" t="str">
            <v xml:space="preserve">King's Lynn and West Norfolk        </v>
          </cell>
          <cell r="B257">
            <v>86</v>
          </cell>
          <cell r="C257">
            <v>33.299999999999997</v>
          </cell>
        </row>
        <row r="258">
          <cell r="A258" t="str">
            <v xml:space="preserve">North Norfolk                       </v>
          </cell>
          <cell r="B258">
            <v>50</v>
          </cell>
          <cell r="C258">
            <v>29.3</v>
          </cell>
        </row>
        <row r="259">
          <cell r="A259" t="str">
            <v xml:space="preserve">Norwich                             </v>
          </cell>
          <cell r="B259">
            <v>86</v>
          </cell>
          <cell r="C259">
            <v>48.1</v>
          </cell>
        </row>
        <row r="260">
          <cell r="A260" t="str">
            <v xml:space="preserve">South Norfolk                       </v>
          </cell>
          <cell r="B260">
            <v>44</v>
          </cell>
          <cell r="C260">
            <v>18.5</v>
          </cell>
        </row>
        <row r="261">
          <cell r="A261">
            <v>0</v>
          </cell>
          <cell r="B261">
            <v>0</v>
          </cell>
          <cell r="C261">
            <v>0</v>
          </cell>
        </row>
        <row r="262">
          <cell r="A262" t="str">
            <v xml:space="preserve">Suffolk                             </v>
          </cell>
          <cell r="B262">
            <v>338</v>
          </cell>
          <cell r="C262">
            <v>26</v>
          </cell>
        </row>
        <row r="263">
          <cell r="A263" t="str">
            <v xml:space="preserve">Babergh                             </v>
          </cell>
          <cell r="B263">
            <v>36</v>
          </cell>
          <cell r="C263">
            <v>22.1</v>
          </cell>
        </row>
        <row r="264">
          <cell r="A264" t="str">
            <v xml:space="preserve">Forest Heath                        </v>
          </cell>
          <cell r="B264">
            <v>23</v>
          </cell>
          <cell r="C264">
            <v>24.4</v>
          </cell>
        </row>
        <row r="265">
          <cell r="A265" t="str">
            <v xml:space="preserve">Ipswich                             </v>
          </cell>
          <cell r="B265">
            <v>83</v>
          </cell>
          <cell r="C265">
            <v>33.9</v>
          </cell>
        </row>
        <row r="266">
          <cell r="A266" t="str">
            <v xml:space="preserve">Mid Suffolk                         </v>
          </cell>
          <cell r="B266">
            <v>27</v>
          </cell>
          <cell r="C266">
            <v>15.5</v>
          </cell>
        </row>
        <row r="267">
          <cell r="A267" t="str">
            <v xml:space="preserve">St Edmundsbury                      </v>
          </cell>
          <cell r="B267">
            <v>53</v>
          </cell>
          <cell r="C267">
            <v>26.9</v>
          </cell>
        </row>
        <row r="268">
          <cell r="A268" t="str">
            <v xml:space="preserve">Suffolk Coastal                     </v>
          </cell>
          <cell r="B268">
            <v>40</v>
          </cell>
          <cell r="C268">
            <v>17.2</v>
          </cell>
        </row>
        <row r="269">
          <cell r="A269" t="str">
            <v xml:space="preserve">Waveney                             </v>
          </cell>
          <cell r="B269">
            <v>76</v>
          </cell>
          <cell r="C269">
            <v>39.200000000000003</v>
          </cell>
        </row>
        <row r="270">
          <cell r="A270">
            <v>0</v>
          </cell>
          <cell r="B270">
            <v>0</v>
          </cell>
          <cell r="C270">
            <v>0</v>
          </cell>
        </row>
        <row r="271">
          <cell r="A271" t="str">
            <v>LONDON</v>
          </cell>
          <cell r="B271">
            <v>3890</v>
          </cell>
          <cell r="C271">
            <v>28.7</v>
          </cell>
        </row>
        <row r="272">
          <cell r="A272">
            <v>0</v>
          </cell>
          <cell r="B272">
            <v>0</v>
          </cell>
          <cell r="C272">
            <v>0</v>
          </cell>
        </row>
        <row r="273">
          <cell r="A273" t="str">
            <v xml:space="preserve">INNER LONDON                        </v>
          </cell>
          <cell r="B273">
            <v>1465</v>
          </cell>
          <cell r="C273">
            <v>31.9</v>
          </cell>
        </row>
        <row r="274">
          <cell r="A274" t="str">
            <v xml:space="preserve">Camden                              </v>
          </cell>
          <cell r="B274">
            <v>50</v>
          </cell>
          <cell r="C274">
            <v>18.899999999999999</v>
          </cell>
        </row>
        <row r="275">
          <cell r="A275" t="str">
            <v xml:space="preserve">Hackney and City of London          </v>
          </cell>
          <cell r="B275">
            <v>128</v>
          </cell>
          <cell r="C275">
            <v>30.7</v>
          </cell>
        </row>
        <row r="276">
          <cell r="A276" t="str">
            <v xml:space="preserve">Hammersmith and Fulham              </v>
          </cell>
          <cell r="B276">
            <v>74</v>
          </cell>
          <cell r="C276">
            <v>32.799999999999997</v>
          </cell>
        </row>
        <row r="277">
          <cell r="A277" t="str">
            <v xml:space="preserve">Haringey                            </v>
          </cell>
          <cell r="B277">
            <v>152</v>
          </cell>
          <cell r="C277">
            <v>36.200000000000003</v>
          </cell>
        </row>
        <row r="278">
          <cell r="A278" t="str">
            <v xml:space="preserve">Islington                           </v>
          </cell>
          <cell r="B278">
            <v>90</v>
          </cell>
          <cell r="C278">
            <v>34.4</v>
          </cell>
        </row>
        <row r="279">
          <cell r="A279" t="str">
            <v xml:space="preserve">Kensington and Chelsea              </v>
          </cell>
          <cell r="B279">
            <v>42</v>
          </cell>
          <cell r="C279">
            <v>24.7</v>
          </cell>
        </row>
        <row r="280">
          <cell r="A280" t="str">
            <v xml:space="preserve">Lambeth                             </v>
          </cell>
          <cell r="B280">
            <v>147</v>
          </cell>
          <cell r="C280">
            <v>34.799999999999997</v>
          </cell>
        </row>
        <row r="281">
          <cell r="A281" t="str">
            <v xml:space="preserve">Lewisham                            </v>
          </cell>
          <cell r="B281">
            <v>184</v>
          </cell>
          <cell r="C281">
            <v>39.9</v>
          </cell>
        </row>
        <row r="282">
          <cell r="A282" t="str">
            <v xml:space="preserve">Newham                              </v>
          </cell>
          <cell r="B282">
            <v>159</v>
          </cell>
          <cell r="C282">
            <v>26.9</v>
          </cell>
        </row>
        <row r="283">
          <cell r="A283" t="str">
            <v xml:space="preserve">Southwark                           </v>
          </cell>
          <cell r="B283">
            <v>180</v>
          </cell>
          <cell r="C283">
            <v>42.7</v>
          </cell>
        </row>
        <row r="284">
          <cell r="A284" t="str">
            <v xml:space="preserve">Tower Hamlets                       </v>
          </cell>
          <cell r="B284">
            <v>104</v>
          </cell>
          <cell r="C284">
            <v>28.5</v>
          </cell>
        </row>
        <row r="285">
          <cell r="A285" t="str">
            <v xml:space="preserve">Wandsworth                          </v>
          </cell>
          <cell r="B285">
            <v>100</v>
          </cell>
          <cell r="C285">
            <v>29.4</v>
          </cell>
        </row>
        <row r="286">
          <cell r="A286" t="str">
            <v xml:space="preserve">Westminster                         </v>
          </cell>
          <cell r="B286">
            <v>55</v>
          </cell>
          <cell r="C286">
            <v>23.2</v>
          </cell>
        </row>
        <row r="287">
          <cell r="A287">
            <v>0</v>
          </cell>
          <cell r="B287">
            <v>0</v>
          </cell>
          <cell r="C287">
            <v>0</v>
          </cell>
        </row>
        <row r="288">
          <cell r="A288" t="str">
            <v xml:space="preserve">OUTER LONDON                        </v>
          </cell>
          <cell r="B288">
            <v>2425</v>
          </cell>
          <cell r="C288">
            <v>27.1</v>
          </cell>
        </row>
        <row r="289">
          <cell r="A289" t="str">
            <v xml:space="preserve">Barking and Dagenham                </v>
          </cell>
          <cell r="B289">
            <v>173</v>
          </cell>
          <cell r="C289">
            <v>46.3</v>
          </cell>
        </row>
        <row r="290">
          <cell r="A290" t="str">
            <v xml:space="preserve">Barnet                              </v>
          </cell>
          <cell r="B290">
            <v>88</v>
          </cell>
          <cell r="C290">
            <v>13.8</v>
          </cell>
        </row>
        <row r="291">
          <cell r="A291" t="str">
            <v xml:space="preserve">Bexley                              </v>
          </cell>
          <cell r="B291">
            <v>138</v>
          </cell>
          <cell r="C291">
            <v>28.4</v>
          </cell>
        </row>
        <row r="292">
          <cell r="A292" t="str">
            <v xml:space="preserve">Brent                               </v>
          </cell>
          <cell r="B292">
            <v>118</v>
          </cell>
          <cell r="C292">
            <v>22.5</v>
          </cell>
        </row>
        <row r="293">
          <cell r="A293" t="str">
            <v xml:space="preserve">Bromley                             </v>
          </cell>
          <cell r="B293">
            <v>149</v>
          </cell>
          <cell r="C293">
            <v>26.3</v>
          </cell>
        </row>
        <row r="294">
          <cell r="A294" t="str">
            <v xml:space="preserve">Croydon                             </v>
          </cell>
          <cell r="B294">
            <v>234</v>
          </cell>
          <cell r="C294">
            <v>32.799999999999997</v>
          </cell>
        </row>
        <row r="295">
          <cell r="A295" t="str">
            <v xml:space="preserve">Ealing                              </v>
          </cell>
          <cell r="B295">
            <v>144</v>
          </cell>
          <cell r="C295">
            <v>25.7</v>
          </cell>
        </row>
        <row r="296">
          <cell r="A296" t="str">
            <v xml:space="preserve">Enfield                             </v>
          </cell>
          <cell r="B296">
            <v>156</v>
          </cell>
          <cell r="C296">
            <v>25.8</v>
          </cell>
        </row>
        <row r="297">
          <cell r="A297" t="str">
            <v xml:space="preserve">Greenwich                           </v>
          </cell>
          <cell r="B297">
            <v>164</v>
          </cell>
          <cell r="C297">
            <v>38.1</v>
          </cell>
        </row>
        <row r="298">
          <cell r="A298" t="str">
            <v xml:space="preserve">Harrow                              </v>
          </cell>
          <cell r="B298">
            <v>74</v>
          </cell>
          <cell r="C298">
            <v>16.5</v>
          </cell>
        </row>
        <row r="299">
          <cell r="A299" t="str">
            <v xml:space="preserve">Havering                            </v>
          </cell>
          <cell r="B299">
            <v>131</v>
          </cell>
          <cell r="C299">
            <v>28</v>
          </cell>
        </row>
        <row r="300">
          <cell r="A300" t="str">
            <v xml:space="preserve">Hillingdon                          </v>
          </cell>
          <cell r="B300">
            <v>143</v>
          </cell>
          <cell r="C300">
            <v>27.9</v>
          </cell>
        </row>
        <row r="301">
          <cell r="A301" t="str">
            <v xml:space="preserve">Hounslow                            </v>
          </cell>
          <cell r="B301">
            <v>128</v>
          </cell>
          <cell r="C301">
            <v>30</v>
          </cell>
        </row>
        <row r="302">
          <cell r="A302" t="str">
            <v xml:space="preserve">Kingston upon Thames                </v>
          </cell>
          <cell r="B302">
            <v>56</v>
          </cell>
          <cell r="C302">
            <v>22.1</v>
          </cell>
        </row>
        <row r="303">
          <cell r="A303" t="str">
            <v xml:space="preserve">Merton                              </v>
          </cell>
          <cell r="B303">
            <v>84</v>
          </cell>
          <cell r="C303">
            <v>27.6</v>
          </cell>
        </row>
        <row r="304">
          <cell r="A304" t="str">
            <v xml:space="preserve">Redbridge                           </v>
          </cell>
          <cell r="B304">
            <v>139</v>
          </cell>
          <cell r="C304">
            <v>25.5</v>
          </cell>
        </row>
        <row r="305">
          <cell r="A305" t="str">
            <v xml:space="preserve">Richmond upon Thames                </v>
          </cell>
          <cell r="B305">
            <v>53</v>
          </cell>
          <cell r="C305">
            <v>19.8</v>
          </cell>
        </row>
        <row r="306">
          <cell r="A306" t="str">
            <v xml:space="preserve">Sutton                              </v>
          </cell>
          <cell r="B306">
            <v>113</v>
          </cell>
          <cell r="C306">
            <v>30.5</v>
          </cell>
        </row>
        <row r="307">
          <cell r="A307" t="str">
            <v xml:space="preserve">Waltham Forest                      </v>
          </cell>
          <cell r="B307">
            <v>140</v>
          </cell>
          <cell r="C307">
            <v>31.2</v>
          </cell>
        </row>
        <row r="308">
          <cell r="A308">
            <v>0</v>
          </cell>
          <cell r="B308">
            <v>0</v>
          </cell>
          <cell r="C308">
            <v>0</v>
          </cell>
        </row>
        <row r="309">
          <cell r="A309" t="str">
            <v>SOUTH EAST</v>
          </cell>
          <cell r="B309">
            <v>4087</v>
          </cell>
          <cell r="C309">
            <v>26.1</v>
          </cell>
        </row>
        <row r="310">
          <cell r="A310">
            <v>0</v>
          </cell>
          <cell r="B310">
            <v>0</v>
          </cell>
          <cell r="C310">
            <v>0</v>
          </cell>
        </row>
        <row r="311">
          <cell r="A311" t="str">
            <v xml:space="preserve">Bracknell Forest UA                 </v>
          </cell>
          <cell r="B311">
            <v>42</v>
          </cell>
          <cell r="C311">
            <v>18.3</v>
          </cell>
        </row>
        <row r="312">
          <cell r="A312" t="str">
            <v xml:space="preserve">Brighton and Hove UA                </v>
          </cell>
          <cell r="B312">
            <v>114</v>
          </cell>
          <cell r="C312">
            <v>29.4</v>
          </cell>
        </row>
        <row r="313">
          <cell r="A313" t="str">
            <v xml:space="preserve">Isle of Wight UA                    </v>
          </cell>
          <cell r="B313">
            <v>74</v>
          </cell>
          <cell r="C313">
            <v>29.6</v>
          </cell>
        </row>
        <row r="314">
          <cell r="A314" t="str">
            <v xml:space="preserve">Medway UA                           </v>
          </cell>
          <cell r="B314">
            <v>206</v>
          </cell>
          <cell r="C314">
            <v>38.799999999999997</v>
          </cell>
        </row>
        <row r="315">
          <cell r="A315" t="str">
            <v xml:space="preserve">Milton Keynes UA                    </v>
          </cell>
          <cell r="B315">
            <v>99</v>
          </cell>
          <cell r="C315">
            <v>21.7</v>
          </cell>
        </row>
        <row r="316">
          <cell r="A316" t="str">
            <v xml:space="preserve">Portsmouth UA                       </v>
          </cell>
          <cell r="B316">
            <v>112</v>
          </cell>
          <cell r="C316">
            <v>33.299999999999997</v>
          </cell>
        </row>
        <row r="317">
          <cell r="A317" t="str">
            <v xml:space="preserve">Reading UA                          </v>
          </cell>
          <cell r="B317">
            <v>80</v>
          </cell>
          <cell r="C317">
            <v>34.1</v>
          </cell>
        </row>
        <row r="318">
          <cell r="A318" t="str">
            <v xml:space="preserve">Slough UA                           </v>
          </cell>
          <cell r="B318">
            <v>62</v>
          </cell>
          <cell r="C318">
            <v>23.9</v>
          </cell>
        </row>
        <row r="319">
          <cell r="A319" t="str">
            <v xml:space="preserve">Southampton UA                      </v>
          </cell>
          <cell r="B319">
            <v>170</v>
          </cell>
          <cell r="C319">
            <v>47.4</v>
          </cell>
        </row>
        <row r="320">
          <cell r="A320" t="str">
            <v xml:space="preserve">West Berkshire UA                   </v>
          </cell>
          <cell r="B320">
            <v>85</v>
          </cell>
          <cell r="C320">
            <v>27</v>
          </cell>
        </row>
        <row r="321">
          <cell r="A321" t="str">
            <v xml:space="preserve">Windsor and Maidenhead UA           </v>
          </cell>
          <cell r="B321">
            <v>31</v>
          </cell>
          <cell r="C321">
            <v>11.5</v>
          </cell>
        </row>
        <row r="322">
          <cell r="A322" t="str">
            <v xml:space="preserve">Wokingham UA                        </v>
          </cell>
          <cell r="B322">
            <v>39</v>
          </cell>
          <cell r="C322">
            <v>13</v>
          </cell>
        </row>
        <row r="323">
          <cell r="A323">
            <v>0</v>
          </cell>
          <cell r="B323">
            <v>0</v>
          </cell>
          <cell r="C323">
            <v>0</v>
          </cell>
        </row>
        <row r="324">
          <cell r="A324" t="str">
            <v xml:space="preserve">Buckinghamshire                     </v>
          </cell>
          <cell r="B324">
            <v>184</v>
          </cell>
          <cell r="C324">
            <v>18.600000000000001</v>
          </cell>
        </row>
        <row r="325">
          <cell r="A325" t="str">
            <v xml:space="preserve">Aylesbury Vale                      </v>
          </cell>
          <cell r="B325">
            <v>63</v>
          </cell>
          <cell r="C325">
            <v>18.399999999999999</v>
          </cell>
        </row>
        <row r="326">
          <cell r="A326" t="str">
            <v xml:space="preserve">Chiltern                            </v>
          </cell>
          <cell r="B326">
            <v>40</v>
          </cell>
          <cell r="C326">
            <v>21.4</v>
          </cell>
        </row>
        <row r="327">
          <cell r="A327" t="str">
            <v xml:space="preserve">South Bucks                         </v>
          </cell>
          <cell r="B327">
            <v>23</v>
          </cell>
          <cell r="C327">
            <v>17.8</v>
          </cell>
        </row>
        <row r="328">
          <cell r="A328" t="str">
            <v xml:space="preserve">Wycombe                             </v>
          </cell>
          <cell r="B328">
            <v>58</v>
          </cell>
          <cell r="C328">
            <v>17.600000000000001</v>
          </cell>
        </row>
        <row r="329">
          <cell r="A329">
            <v>0</v>
          </cell>
          <cell r="B329">
            <v>0</v>
          </cell>
          <cell r="C329">
            <v>0</v>
          </cell>
        </row>
        <row r="330">
          <cell r="A330" t="str">
            <v xml:space="preserve">East Sussex                         </v>
          </cell>
          <cell r="B330">
            <v>299</v>
          </cell>
          <cell r="C330">
            <v>31.8</v>
          </cell>
        </row>
        <row r="331">
          <cell r="A331" t="str">
            <v xml:space="preserve">Eastbourne                          </v>
          </cell>
          <cell r="B331">
            <v>72</v>
          </cell>
          <cell r="C331">
            <v>41.2</v>
          </cell>
        </row>
        <row r="332">
          <cell r="A332" t="str">
            <v xml:space="preserve">Hastings                            </v>
          </cell>
          <cell r="B332">
            <v>96</v>
          </cell>
          <cell r="C332">
            <v>57</v>
          </cell>
        </row>
        <row r="333">
          <cell r="A333" t="str">
            <v xml:space="preserve">Lewes                               </v>
          </cell>
          <cell r="B333">
            <v>49</v>
          </cell>
          <cell r="C333">
            <v>29.3</v>
          </cell>
        </row>
        <row r="334">
          <cell r="A334" t="str">
            <v xml:space="preserve">Rother                              </v>
          </cell>
          <cell r="B334">
            <v>39</v>
          </cell>
          <cell r="C334">
            <v>24.8</v>
          </cell>
        </row>
        <row r="335">
          <cell r="A335" t="str">
            <v xml:space="preserve">Wealden                             </v>
          </cell>
          <cell r="B335">
            <v>43</v>
          </cell>
          <cell r="C335">
            <v>15.7</v>
          </cell>
        </row>
        <row r="336">
          <cell r="A336">
            <v>0</v>
          </cell>
          <cell r="B336">
            <v>0</v>
          </cell>
          <cell r="C336">
            <v>0</v>
          </cell>
        </row>
        <row r="337">
          <cell r="A337" t="str">
            <v xml:space="preserve">Hampshire                           </v>
          </cell>
          <cell r="B337">
            <v>567</v>
          </cell>
          <cell r="C337">
            <v>23.3</v>
          </cell>
        </row>
        <row r="338">
          <cell r="A338" t="str">
            <v xml:space="preserve">Basingstoke and Deane               </v>
          </cell>
          <cell r="B338">
            <v>74</v>
          </cell>
          <cell r="C338">
            <v>24.6</v>
          </cell>
        </row>
        <row r="339">
          <cell r="A339" t="str">
            <v xml:space="preserve">East Hampshire                      </v>
          </cell>
          <cell r="B339">
            <v>32</v>
          </cell>
          <cell r="C339">
            <v>13.6</v>
          </cell>
        </row>
        <row r="340">
          <cell r="A340" t="str">
            <v xml:space="preserve">Eastleigh                           </v>
          </cell>
          <cell r="B340">
            <v>67</v>
          </cell>
          <cell r="C340">
            <v>28.9</v>
          </cell>
        </row>
        <row r="341">
          <cell r="A341" t="str">
            <v xml:space="preserve">Fareham                             </v>
          </cell>
          <cell r="B341">
            <v>44</v>
          </cell>
          <cell r="C341">
            <v>21.8</v>
          </cell>
        </row>
        <row r="342">
          <cell r="A342" t="str">
            <v xml:space="preserve">Gosport                             </v>
          </cell>
          <cell r="B342">
            <v>56</v>
          </cell>
          <cell r="C342">
            <v>36.5</v>
          </cell>
        </row>
        <row r="343">
          <cell r="A343" t="str">
            <v xml:space="preserve">Hart                                </v>
          </cell>
          <cell r="B343">
            <v>27</v>
          </cell>
          <cell r="C343">
            <v>16.7</v>
          </cell>
        </row>
        <row r="344">
          <cell r="A344" t="str">
            <v xml:space="preserve">Havant                              </v>
          </cell>
          <cell r="B344">
            <v>61</v>
          </cell>
          <cell r="C344">
            <v>26.7</v>
          </cell>
        </row>
        <row r="345">
          <cell r="A345" t="str">
            <v xml:space="preserve">New Forest                          </v>
          </cell>
          <cell r="B345">
            <v>75</v>
          </cell>
          <cell r="C345">
            <v>25.1</v>
          </cell>
        </row>
        <row r="346">
          <cell r="A346" t="str">
            <v xml:space="preserve">Rushmoor                            </v>
          </cell>
          <cell r="B346">
            <v>51</v>
          </cell>
          <cell r="C346">
            <v>28.3</v>
          </cell>
        </row>
        <row r="347">
          <cell r="A347" t="str">
            <v xml:space="preserve">Test Valley                         </v>
          </cell>
          <cell r="B347">
            <v>48</v>
          </cell>
          <cell r="C347">
            <v>21.3</v>
          </cell>
        </row>
        <row r="348">
          <cell r="A348" t="str">
            <v xml:space="preserve">Winchester                          </v>
          </cell>
          <cell r="B348">
            <v>32</v>
          </cell>
          <cell r="C348">
            <v>14.6</v>
          </cell>
        </row>
        <row r="349">
          <cell r="A349">
            <v>0</v>
          </cell>
          <cell r="B349">
            <v>0</v>
          </cell>
          <cell r="C349">
            <v>0</v>
          </cell>
        </row>
        <row r="350">
          <cell r="A350" t="str">
            <v xml:space="preserve">Kent                                </v>
          </cell>
          <cell r="B350">
            <v>871</v>
          </cell>
          <cell r="C350">
            <v>31</v>
          </cell>
        </row>
        <row r="351">
          <cell r="A351" t="str">
            <v xml:space="preserve">Ashford                             </v>
          </cell>
          <cell r="B351">
            <v>67</v>
          </cell>
          <cell r="C351">
            <v>29.9</v>
          </cell>
        </row>
        <row r="352">
          <cell r="A352" t="str">
            <v xml:space="preserve">Canterbury                          </v>
          </cell>
          <cell r="B352">
            <v>68</v>
          </cell>
          <cell r="C352">
            <v>26.4</v>
          </cell>
        </row>
        <row r="353">
          <cell r="A353" t="str">
            <v xml:space="preserve">Dartford                            </v>
          </cell>
          <cell r="B353">
            <v>52</v>
          </cell>
          <cell r="C353">
            <v>27.9</v>
          </cell>
        </row>
        <row r="354">
          <cell r="A354" t="str">
            <v xml:space="preserve">Dover                               </v>
          </cell>
          <cell r="B354">
            <v>83</v>
          </cell>
          <cell r="C354">
            <v>39.1</v>
          </cell>
        </row>
        <row r="355">
          <cell r="A355" t="str">
            <v xml:space="preserve">Gravesham                           </v>
          </cell>
          <cell r="B355">
            <v>70</v>
          </cell>
          <cell r="C355">
            <v>33.5</v>
          </cell>
        </row>
        <row r="356">
          <cell r="A356" t="str">
            <v xml:space="preserve">Maidstone                           </v>
          </cell>
          <cell r="B356">
            <v>91</v>
          </cell>
          <cell r="C356">
            <v>32.4</v>
          </cell>
        </row>
        <row r="357">
          <cell r="A357" t="str">
            <v xml:space="preserve">Sevenoaks                           </v>
          </cell>
          <cell r="B357">
            <v>50</v>
          </cell>
          <cell r="C357">
            <v>22.3</v>
          </cell>
        </row>
        <row r="358">
          <cell r="A358" t="str">
            <v xml:space="preserve">Shepway                             </v>
          </cell>
          <cell r="B358">
            <v>66</v>
          </cell>
          <cell r="C358">
            <v>33.700000000000003</v>
          </cell>
        </row>
        <row r="359">
          <cell r="A359" t="str">
            <v xml:space="preserve">Swale                               </v>
          </cell>
          <cell r="B359">
            <v>108</v>
          </cell>
          <cell r="C359">
            <v>41.2</v>
          </cell>
        </row>
        <row r="360">
          <cell r="A360" t="str">
            <v xml:space="preserve">Thanet                              </v>
          </cell>
          <cell r="B360">
            <v>112</v>
          </cell>
          <cell r="C360">
            <v>45.6</v>
          </cell>
        </row>
        <row r="361">
          <cell r="A361" t="str">
            <v xml:space="preserve">Tonbridge and Malling               </v>
          </cell>
          <cell r="B361">
            <v>55</v>
          </cell>
          <cell r="C361">
            <v>21.8</v>
          </cell>
        </row>
        <row r="362">
          <cell r="A362" t="str">
            <v xml:space="preserve">Tunbridge Wells                     </v>
          </cell>
          <cell r="B362">
            <v>49</v>
          </cell>
          <cell r="C362">
            <v>19.100000000000001</v>
          </cell>
        </row>
        <row r="363">
          <cell r="A363">
            <v>0</v>
          </cell>
          <cell r="B363">
            <v>0</v>
          </cell>
          <cell r="C363">
            <v>0</v>
          </cell>
        </row>
        <row r="364">
          <cell r="A364" t="str">
            <v xml:space="preserve">Oxfordshire                         </v>
          </cell>
          <cell r="B364">
            <v>254</v>
          </cell>
          <cell r="C364">
            <v>22.4</v>
          </cell>
        </row>
        <row r="365">
          <cell r="A365" t="str">
            <v xml:space="preserve">Cherwell                            </v>
          </cell>
          <cell r="B365">
            <v>71</v>
          </cell>
          <cell r="C365">
            <v>27.1</v>
          </cell>
        </row>
        <row r="366">
          <cell r="A366" t="str">
            <v xml:space="preserve">Oxford                              </v>
          </cell>
          <cell r="B366">
            <v>57</v>
          </cell>
          <cell r="C366">
            <v>24.8</v>
          </cell>
        </row>
        <row r="367">
          <cell r="A367" t="str">
            <v xml:space="preserve">South Oxfordshire                   </v>
          </cell>
          <cell r="B367">
            <v>42</v>
          </cell>
          <cell r="C367">
            <v>17.399999999999999</v>
          </cell>
        </row>
        <row r="368">
          <cell r="A368" t="str">
            <v xml:space="preserve">Vale of White Horse                 </v>
          </cell>
          <cell r="B368">
            <v>51</v>
          </cell>
          <cell r="C368">
            <v>23.9</v>
          </cell>
        </row>
        <row r="369">
          <cell r="A369" t="str">
            <v xml:space="preserve">West Oxfordshire                    </v>
          </cell>
          <cell r="B369">
            <v>33</v>
          </cell>
          <cell r="C369">
            <v>17.8</v>
          </cell>
        </row>
        <row r="370">
          <cell r="A370">
            <v>0</v>
          </cell>
          <cell r="B370">
            <v>0</v>
          </cell>
          <cell r="C370">
            <v>0</v>
          </cell>
        </row>
        <row r="371">
          <cell r="A371" t="str">
            <v xml:space="preserve">Surrey                              </v>
          </cell>
          <cell r="B371">
            <v>460</v>
          </cell>
          <cell r="C371">
            <v>22.5</v>
          </cell>
        </row>
        <row r="372">
          <cell r="A372" t="str">
            <v xml:space="preserve">Elmbridge                           </v>
          </cell>
          <cell r="B372">
            <v>40</v>
          </cell>
          <cell r="C372">
            <v>16.7</v>
          </cell>
        </row>
        <row r="373">
          <cell r="A373" t="str">
            <v xml:space="preserve">Epsom and Ewell                     </v>
          </cell>
          <cell r="B373">
            <v>25</v>
          </cell>
          <cell r="C373">
            <v>16.899999999999999</v>
          </cell>
        </row>
        <row r="374">
          <cell r="A374" t="str">
            <v xml:space="preserve">Guildford                           </v>
          </cell>
          <cell r="B374">
            <v>50</v>
          </cell>
          <cell r="C374">
            <v>21.9</v>
          </cell>
        </row>
        <row r="375">
          <cell r="A375" t="str">
            <v xml:space="preserve">Mole Valley                         </v>
          </cell>
          <cell r="B375">
            <v>38</v>
          </cell>
          <cell r="C375">
            <v>23.3</v>
          </cell>
        </row>
        <row r="376">
          <cell r="A376" t="str">
            <v xml:space="preserve">Reigate and Banstead                </v>
          </cell>
          <cell r="B376">
            <v>67</v>
          </cell>
          <cell r="C376">
            <v>27.3</v>
          </cell>
        </row>
        <row r="377">
          <cell r="A377" t="str">
            <v xml:space="preserve">Runnymede                           </v>
          </cell>
          <cell r="B377">
            <v>43</v>
          </cell>
          <cell r="C377">
            <v>34.6</v>
          </cell>
        </row>
        <row r="378">
          <cell r="A378" t="str">
            <v xml:space="preserve">Spelthorne                          </v>
          </cell>
          <cell r="B378">
            <v>65</v>
          </cell>
          <cell r="C378">
            <v>40.299999999999997</v>
          </cell>
        </row>
        <row r="379">
          <cell r="A379" t="str">
            <v xml:space="preserve">Surrey Heath                        </v>
          </cell>
          <cell r="B379">
            <v>34</v>
          </cell>
          <cell r="C379">
            <v>20.8</v>
          </cell>
        </row>
        <row r="380">
          <cell r="A380" t="str">
            <v xml:space="preserve">Tandridge                           </v>
          </cell>
          <cell r="B380">
            <v>31</v>
          </cell>
          <cell r="C380">
            <v>18.600000000000001</v>
          </cell>
        </row>
        <row r="381">
          <cell r="A381" t="str">
            <v xml:space="preserve">Waverley                            </v>
          </cell>
          <cell r="B381">
            <v>21</v>
          </cell>
          <cell r="C381">
            <v>9</v>
          </cell>
        </row>
        <row r="382">
          <cell r="A382" t="str">
            <v xml:space="preserve">Woking                              </v>
          </cell>
          <cell r="B382">
            <v>46</v>
          </cell>
          <cell r="C382">
            <v>27.3</v>
          </cell>
        </row>
        <row r="383">
          <cell r="A383">
            <v>0</v>
          </cell>
          <cell r="B383">
            <v>0</v>
          </cell>
          <cell r="C383">
            <v>0</v>
          </cell>
        </row>
        <row r="384">
          <cell r="A384" t="str">
            <v xml:space="preserve">West Sussex                         </v>
          </cell>
          <cell r="B384">
            <v>338</v>
          </cell>
          <cell r="C384">
            <v>24.6</v>
          </cell>
        </row>
        <row r="385">
          <cell r="A385" t="str">
            <v xml:space="preserve">Adur                                </v>
          </cell>
          <cell r="B385">
            <v>34</v>
          </cell>
          <cell r="C385">
            <v>32</v>
          </cell>
        </row>
        <row r="386">
          <cell r="A386" t="str">
            <v xml:space="preserve">Arun                                </v>
          </cell>
          <cell r="B386">
            <v>75</v>
          </cell>
          <cell r="C386">
            <v>32.5</v>
          </cell>
        </row>
        <row r="387">
          <cell r="A387" t="str">
            <v xml:space="preserve">Chichester                          </v>
          </cell>
          <cell r="B387">
            <v>48</v>
          </cell>
          <cell r="C387">
            <v>28.2</v>
          </cell>
        </row>
        <row r="388">
          <cell r="A388" t="str">
            <v xml:space="preserve">Crawley                             </v>
          </cell>
          <cell r="B388">
            <v>59</v>
          </cell>
          <cell r="C388">
            <v>31</v>
          </cell>
        </row>
        <row r="389">
          <cell r="A389" t="str">
            <v xml:space="preserve">Horsham                             </v>
          </cell>
          <cell r="B389">
            <v>33</v>
          </cell>
          <cell r="C389">
            <v>13.2</v>
          </cell>
        </row>
        <row r="390">
          <cell r="A390" t="str">
            <v xml:space="preserve">Mid Sussex                          </v>
          </cell>
          <cell r="B390">
            <v>34</v>
          </cell>
          <cell r="C390">
            <v>12.9</v>
          </cell>
        </row>
        <row r="391">
          <cell r="A391" t="str">
            <v xml:space="preserve">Worthing                            </v>
          </cell>
          <cell r="B391">
            <v>55</v>
          </cell>
          <cell r="C391">
            <v>33.299999999999997</v>
          </cell>
        </row>
        <row r="392">
          <cell r="A392">
            <v>0</v>
          </cell>
          <cell r="B392">
            <v>0</v>
          </cell>
          <cell r="C392">
            <v>0</v>
          </cell>
        </row>
        <row r="393">
          <cell r="A393" t="str">
            <v>SOUTH WEST</v>
          </cell>
          <cell r="B393">
            <v>2552</v>
          </cell>
          <cell r="C393">
            <v>27.3</v>
          </cell>
        </row>
        <row r="394">
          <cell r="A394">
            <v>0</v>
          </cell>
          <cell r="B394">
            <v>0</v>
          </cell>
          <cell r="C394">
            <v>0</v>
          </cell>
        </row>
        <row r="395">
          <cell r="A395" t="str">
            <v xml:space="preserve">Bath and North East Somerset UA     </v>
          </cell>
          <cell r="B395">
            <v>49</v>
          </cell>
          <cell r="C395">
            <v>16.2</v>
          </cell>
        </row>
        <row r="396">
          <cell r="A396" t="str">
            <v xml:space="preserve">Bournemouth UA                      </v>
          </cell>
          <cell r="B396">
            <v>81</v>
          </cell>
          <cell r="C396">
            <v>31.7</v>
          </cell>
        </row>
        <row r="397">
          <cell r="A397" t="str">
            <v xml:space="preserve">Bristol‚ City of UA                 </v>
          </cell>
          <cell r="B397">
            <v>219</v>
          </cell>
          <cell r="C397">
            <v>33.200000000000003</v>
          </cell>
        </row>
        <row r="398">
          <cell r="A398" t="str">
            <v xml:space="preserve">Cornwall UA and Isles of Scilly UA </v>
          </cell>
          <cell r="B398">
            <v>279</v>
          </cell>
          <cell r="C398">
            <v>30.3</v>
          </cell>
        </row>
        <row r="399">
          <cell r="A399" t="str">
            <v xml:space="preserve">North Somerset UA                   </v>
          </cell>
          <cell r="B399">
            <v>89</v>
          </cell>
          <cell r="C399">
            <v>25.6</v>
          </cell>
        </row>
        <row r="400">
          <cell r="A400" t="str">
            <v xml:space="preserve">Plymouth UA                         </v>
          </cell>
          <cell r="B400">
            <v>186</v>
          </cell>
          <cell r="C400">
            <v>43.6</v>
          </cell>
        </row>
        <row r="401">
          <cell r="A401" t="str">
            <v xml:space="preserve">Poole UA                            </v>
          </cell>
          <cell r="B401">
            <v>80</v>
          </cell>
          <cell r="C401">
            <v>31.3</v>
          </cell>
        </row>
        <row r="402">
          <cell r="A402" t="str">
            <v xml:space="preserve">South Gloucestershire UA            </v>
          </cell>
          <cell r="B402">
            <v>103</v>
          </cell>
          <cell r="C402">
            <v>20.5</v>
          </cell>
        </row>
        <row r="403">
          <cell r="A403" t="str">
            <v xml:space="preserve">Swindon UA                          </v>
          </cell>
          <cell r="B403">
            <v>118</v>
          </cell>
          <cell r="C403">
            <v>30.8</v>
          </cell>
        </row>
        <row r="404">
          <cell r="A404" t="str">
            <v xml:space="preserve">Torbay UA                           </v>
          </cell>
          <cell r="B404">
            <v>119</v>
          </cell>
          <cell r="C404">
            <v>53.1</v>
          </cell>
        </row>
        <row r="405">
          <cell r="A405" t="str">
            <v xml:space="preserve">Wiltshire UA    </v>
          </cell>
          <cell r="B405">
            <v>211</v>
          </cell>
          <cell r="C405">
            <v>22.9</v>
          </cell>
        </row>
        <row r="406">
          <cell r="A406">
            <v>0</v>
          </cell>
          <cell r="B406">
            <v>0</v>
          </cell>
          <cell r="C406">
            <v>0</v>
          </cell>
        </row>
        <row r="407">
          <cell r="A407" t="str">
            <v xml:space="preserve">Devon                               </v>
          </cell>
          <cell r="B407">
            <v>332</v>
          </cell>
          <cell r="C407">
            <v>26</v>
          </cell>
        </row>
        <row r="408">
          <cell r="A408" t="str">
            <v xml:space="preserve">East Devon                          </v>
          </cell>
          <cell r="B408">
            <v>55</v>
          </cell>
          <cell r="C408">
            <v>24</v>
          </cell>
        </row>
        <row r="409">
          <cell r="A409" t="str">
            <v xml:space="preserve">Exeter                              </v>
          </cell>
          <cell r="B409">
            <v>56</v>
          </cell>
          <cell r="C409">
            <v>34.299999999999997</v>
          </cell>
        </row>
        <row r="410">
          <cell r="A410" t="str">
            <v xml:space="preserve">Mid Devon                           </v>
          </cell>
          <cell r="B410">
            <v>31</v>
          </cell>
          <cell r="C410">
            <v>21</v>
          </cell>
        </row>
        <row r="411">
          <cell r="A411" t="str">
            <v xml:space="preserve">North Devon                         </v>
          </cell>
          <cell r="B411">
            <v>40</v>
          </cell>
          <cell r="C411">
            <v>23.4</v>
          </cell>
        </row>
        <row r="412">
          <cell r="A412" t="str">
            <v xml:space="preserve">South Hams                          </v>
          </cell>
          <cell r="B412">
            <v>32</v>
          </cell>
          <cell r="C412">
            <v>21.9</v>
          </cell>
        </row>
        <row r="413">
          <cell r="A413" t="str">
            <v xml:space="preserve">Teignbridge                         </v>
          </cell>
          <cell r="B413">
            <v>70</v>
          </cell>
          <cell r="C413">
            <v>32</v>
          </cell>
        </row>
        <row r="414">
          <cell r="A414" t="str">
            <v xml:space="preserve">Torridge                            </v>
          </cell>
          <cell r="B414">
            <v>33</v>
          </cell>
          <cell r="C414">
            <v>29.5</v>
          </cell>
        </row>
        <row r="415">
          <cell r="A415" t="str">
            <v xml:space="preserve">West Devon                          </v>
          </cell>
          <cell r="B415">
            <v>15</v>
          </cell>
          <cell r="C415">
            <v>16.399999999999999</v>
          </cell>
        </row>
        <row r="416">
          <cell r="A416">
            <v>0</v>
          </cell>
          <cell r="B416">
            <v>0</v>
          </cell>
          <cell r="C416">
            <v>0</v>
          </cell>
        </row>
        <row r="417">
          <cell r="A417" t="str">
            <v xml:space="preserve">Dorset                              </v>
          </cell>
          <cell r="B417">
            <v>165</v>
          </cell>
          <cell r="C417">
            <v>22.5</v>
          </cell>
        </row>
        <row r="418">
          <cell r="A418" t="str">
            <v xml:space="preserve">Christchurch                        </v>
          </cell>
          <cell r="B418">
            <v>23</v>
          </cell>
          <cell r="C418">
            <v>29.5</v>
          </cell>
        </row>
        <row r="419">
          <cell r="A419" t="str">
            <v xml:space="preserve">East Dorset                         </v>
          </cell>
          <cell r="B419">
            <v>18</v>
          </cell>
          <cell r="C419">
            <v>12</v>
          </cell>
        </row>
        <row r="420">
          <cell r="A420" t="str">
            <v xml:space="preserve">North Dorset                        </v>
          </cell>
          <cell r="B420">
            <v>26</v>
          </cell>
          <cell r="C420">
            <v>19.399999999999999</v>
          </cell>
        </row>
        <row r="421">
          <cell r="A421" t="str">
            <v xml:space="preserve">Purbeck                             </v>
          </cell>
          <cell r="B421">
            <v>16</v>
          </cell>
          <cell r="C421">
            <v>21.9</v>
          </cell>
        </row>
        <row r="422">
          <cell r="A422" t="str">
            <v xml:space="preserve">West Dorset                         </v>
          </cell>
          <cell r="B422">
            <v>41</v>
          </cell>
          <cell r="C422">
            <v>21.6</v>
          </cell>
        </row>
        <row r="423">
          <cell r="A423" t="str">
            <v xml:space="preserve">Weymouth and Portland               </v>
          </cell>
          <cell r="B423">
            <v>41</v>
          </cell>
          <cell r="C423">
            <v>37.5</v>
          </cell>
        </row>
        <row r="424">
          <cell r="A424">
            <v>0</v>
          </cell>
          <cell r="B424">
            <v>0</v>
          </cell>
          <cell r="C424">
            <v>0</v>
          </cell>
        </row>
        <row r="425">
          <cell r="A425" t="str">
            <v xml:space="preserve">Gloucestershire                     </v>
          </cell>
          <cell r="B425">
            <v>237</v>
          </cell>
          <cell r="C425">
            <v>21.5</v>
          </cell>
        </row>
        <row r="426">
          <cell r="A426" t="str">
            <v xml:space="preserve">Cheltenham                          </v>
          </cell>
          <cell r="B426">
            <v>41</v>
          </cell>
          <cell r="C426">
            <v>18.399999999999999</v>
          </cell>
        </row>
        <row r="427">
          <cell r="A427" t="str">
            <v xml:space="preserve">Cotswold                            </v>
          </cell>
          <cell r="B427">
            <v>15</v>
          </cell>
          <cell r="C427">
            <v>10.5</v>
          </cell>
        </row>
        <row r="428">
          <cell r="A428" t="str">
            <v xml:space="preserve">Forest of Dean                      </v>
          </cell>
          <cell r="B428">
            <v>38</v>
          </cell>
          <cell r="C428">
            <v>23.9</v>
          </cell>
        </row>
        <row r="429">
          <cell r="A429" t="str">
            <v xml:space="preserve">Gloucester                          </v>
          </cell>
          <cell r="B429">
            <v>86</v>
          </cell>
          <cell r="C429">
            <v>38.5</v>
          </cell>
        </row>
        <row r="430">
          <cell r="A430" t="str">
            <v xml:space="preserve">Stroud                              </v>
          </cell>
          <cell r="B430">
            <v>28</v>
          </cell>
          <cell r="C430">
            <v>13.2</v>
          </cell>
        </row>
        <row r="431">
          <cell r="A431" t="str">
            <v xml:space="preserve">Tewkesbury                          </v>
          </cell>
          <cell r="B431">
            <v>29</v>
          </cell>
          <cell r="C431">
            <v>20.399999999999999</v>
          </cell>
        </row>
        <row r="432">
          <cell r="A432">
            <v>0</v>
          </cell>
          <cell r="B432">
            <v>0</v>
          </cell>
          <cell r="C432">
            <v>0</v>
          </cell>
        </row>
        <row r="433">
          <cell r="A433" t="str">
            <v xml:space="preserve">Somerset                    </v>
          </cell>
          <cell r="B433">
            <v>284</v>
          </cell>
          <cell r="C433">
            <v>27.8</v>
          </cell>
        </row>
        <row r="434">
          <cell r="A434" t="str">
            <v xml:space="preserve">Mendip                              </v>
          </cell>
          <cell r="B434">
            <v>51</v>
          </cell>
          <cell r="C434">
            <v>21.8</v>
          </cell>
        </row>
        <row r="435">
          <cell r="A435" t="str">
            <v xml:space="preserve">Sedgemoor                           </v>
          </cell>
          <cell r="B435">
            <v>72</v>
          </cell>
          <cell r="C435">
            <v>32.9</v>
          </cell>
        </row>
        <row r="436">
          <cell r="A436" t="str">
            <v xml:space="preserve">South Somerset                      </v>
          </cell>
          <cell r="B436">
            <v>81</v>
          </cell>
          <cell r="C436">
            <v>27.2</v>
          </cell>
        </row>
        <row r="437">
          <cell r="A437" t="str">
            <v xml:space="preserve">Taunton Deane                       </v>
          </cell>
          <cell r="B437">
            <v>59</v>
          </cell>
          <cell r="C437">
            <v>27.1</v>
          </cell>
        </row>
        <row r="438">
          <cell r="A438" t="str">
            <v xml:space="preserve">West Somerset                       </v>
          </cell>
          <cell r="B438">
            <v>21</v>
          </cell>
          <cell r="C438">
            <v>40.200000000000003</v>
          </cell>
        </row>
        <row r="439">
          <cell r="A439">
            <v>0</v>
          </cell>
          <cell r="B439">
            <v>0</v>
          </cell>
          <cell r="C439">
            <v>0</v>
          </cell>
        </row>
        <row r="440">
          <cell r="A440" t="str">
            <v>WALES</v>
          </cell>
          <cell r="B440">
            <v>1885</v>
          </cell>
          <cell r="C440">
            <v>34.200000000000003</v>
          </cell>
        </row>
        <row r="441">
          <cell r="A441" t="str">
            <v/>
          </cell>
          <cell r="B441">
            <v>0</v>
          </cell>
          <cell r="C441">
            <v>0</v>
          </cell>
        </row>
        <row r="442">
          <cell r="A442" t="str">
            <v>Isle of Anglesey</v>
          </cell>
          <cell r="B442">
            <v>43</v>
          </cell>
          <cell r="C442">
            <v>37.799999999999997</v>
          </cell>
        </row>
        <row r="443">
          <cell r="A443" t="str">
            <v>Gwynedd</v>
          </cell>
          <cell r="B443">
            <v>76</v>
          </cell>
          <cell r="C443">
            <v>37</v>
          </cell>
        </row>
        <row r="444">
          <cell r="A444" t="str">
            <v>Conwy</v>
          </cell>
          <cell r="B444">
            <v>70</v>
          </cell>
          <cell r="C444">
            <v>34.200000000000003</v>
          </cell>
        </row>
        <row r="445">
          <cell r="A445" t="str">
            <v>Denbighshire</v>
          </cell>
          <cell r="B445">
            <v>66</v>
          </cell>
          <cell r="C445">
            <v>36.6</v>
          </cell>
        </row>
        <row r="446">
          <cell r="A446" t="str">
            <v>Flintshire</v>
          </cell>
          <cell r="B446">
            <v>99</v>
          </cell>
          <cell r="C446">
            <v>34.299999999999997</v>
          </cell>
        </row>
        <row r="447">
          <cell r="A447" t="str">
            <v>Wrexham</v>
          </cell>
          <cell r="B447">
            <v>87</v>
          </cell>
          <cell r="C447">
            <v>38.9</v>
          </cell>
        </row>
        <row r="448">
          <cell r="A448" t="str">
            <v>Powys</v>
          </cell>
          <cell r="B448">
            <v>53</v>
          </cell>
          <cell r="C448">
            <v>21.3</v>
          </cell>
        </row>
        <row r="449">
          <cell r="A449" t="str">
            <v>Ceredigion</v>
          </cell>
          <cell r="B449">
            <v>38</v>
          </cell>
          <cell r="C449">
            <v>33.6</v>
          </cell>
        </row>
        <row r="450">
          <cell r="A450" t="str">
            <v>Pembrokeshire</v>
          </cell>
          <cell r="B450">
            <v>91</v>
          </cell>
          <cell r="C450">
            <v>39.700000000000003</v>
          </cell>
        </row>
        <row r="451">
          <cell r="A451" t="str">
            <v>Carmarthenshire</v>
          </cell>
          <cell r="B451">
            <v>106</v>
          </cell>
          <cell r="C451">
            <v>31.5</v>
          </cell>
        </row>
        <row r="452">
          <cell r="A452" t="str">
            <v>Swansea</v>
          </cell>
          <cell r="B452">
            <v>115</v>
          </cell>
          <cell r="C452">
            <v>29.2</v>
          </cell>
        </row>
        <row r="453">
          <cell r="A453" t="str">
            <v>Neath Port Talbot</v>
          </cell>
          <cell r="B453">
            <v>76</v>
          </cell>
          <cell r="C453">
            <v>30.5</v>
          </cell>
        </row>
        <row r="454">
          <cell r="A454" t="str">
            <v>Bridgend</v>
          </cell>
          <cell r="B454">
            <v>101</v>
          </cell>
          <cell r="C454">
            <v>41.1</v>
          </cell>
        </row>
        <row r="455">
          <cell r="A455" t="str">
            <v>Vale of Glamorgan</v>
          </cell>
          <cell r="B455">
            <v>71</v>
          </cell>
          <cell r="C455">
            <v>28.7</v>
          </cell>
        </row>
        <row r="456">
          <cell r="A456" t="str">
            <v>Cardiff</v>
          </cell>
          <cell r="B456">
            <v>224</v>
          </cell>
          <cell r="C456">
            <v>39.200000000000003</v>
          </cell>
        </row>
        <row r="457">
          <cell r="A457" t="str">
            <v>Rhondda‚ Cynon‚ Taff</v>
          </cell>
          <cell r="B457">
            <v>171</v>
          </cell>
          <cell r="C457">
            <v>40.299999999999997</v>
          </cell>
        </row>
        <row r="458">
          <cell r="A458" t="str">
            <v>Merthyr Tydfil</v>
          </cell>
          <cell r="B458">
            <v>61</v>
          </cell>
          <cell r="C458">
            <v>54.1</v>
          </cell>
        </row>
        <row r="459">
          <cell r="A459" t="str">
            <v>Caerphilly</v>
          </cell>
          <cell r="B459">
            <v>105</v>
          </cell>
          <cell r="C459">
            <v>30.7</v>
          </cell>
        </row>
        <row r="460">
          <cell r="A460" t="str">
            <v>Blaenau Gwent</v>
          </cell>
          <cell r="B460">
            <v>35</v>
          </cell>
          <cell r="C460">
            <v>25.5</v>
          </cell>
        </row>
        <row r="461">
          <cell r="A461" t="str">
            <v>Torfaen</v>
          </cell>
          <cell r="B461">
            <v>59</v>
          </cell>
          <cell r="C461">
            <v>31.6</v>
          </cell>
        </row>
        <row r="462">
          <cell r="A462" t="str">
            <v>Monmouthshire</v>
          </cell>
          <cell r="B462">
            <v>32</v>
          </cell>
          <cell r="C462">
            <v>18.100000000000001</v>
          </cell>
        </row>
        <row r="463">
          <cell r="A463" t="str">
            <v>Newport</v>
          </cell>
          <cell r="B463">
            <v>106</v>
          </cell>
          <cell r="C463">
            <v>38.1</v>
          </cell>
        </row>
      </sheetData>
      <sheetData sheetId="13"/>
      <sheetData sheetId="14"/>
      <sheetData sheetId="15"/>
      <sheetData sheetId="16"/>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README"/>
      <sheetName val="QC sheet"/>
      <sheetName val="QC sheet (2)"/>
      <sheetName val="Summary for LA profiles"/>
      <sheetName val="Data for table &amp; chart"/>
      <sheetName val="Data for LA table"/>
      <sheetName val="Data for LA table Calc"/>
    </sheetNames>
    <sheetDataSet>
      <sheetData sheetId="0"/>
      <sheetData sheetId="1"/>
      <sheetData sheetId="2"/>
      <sheetData sheetId="3"/>
      <sheetData sheetId="4">
        <row r="4">
          <cell r="A4" t="str">
            <v>Betsi Cadwaladr</v>
          </cell>
          <cell r="B4">
            <v>27275</v>
          </cell>
          <cell r="C4">
            <v>19.036152987158012</v>
          </cell>
        </row>
        <row r="5">
          <cell r="A5" t="str">
            <v>Powys</v>
          </cell>
          <cell r="B5">
            <v>3535</v>
          </cell>
          <cell r="C5">
            <v>13.438509789013494</v>
          </cell>
        </row>
        <row r="6">
          <cell r="A6" t="str">
            <v>Hywel Dda</v>
          </cell>
          <cell r="B6">
            <v>14750</v>
          </cell>
          <cell r="C6">
            <v>19.610450043209465</v>
          </cell>
        </row>
        <row r="7">
          <cell r="A7" t="str">
            <v>ABM</v>
          </cell>
          <cell r="B7">
            <v>25385</v>
          </cell>
          <cell r="C7">
            <v>23.720973695276363</v>
          </cell>
        </row>
        <row r="8">
          <cell r="A8" t="str">
            <v>Cardiff &amp; Vale</v>
          </cell>
          <cell r="B8">
            <v>23730</v>
          </cell>
          <cell r="C8">
            <v>23.993933265925175</v>
          </cell>
        </row>
        <row r="9">
          <cell r="A9" t="str">
            <v>Cwm Taf</v>
          </cell>
          <cell r="B9">
            <v>17230</v>
          </cell>
          <cell r="C9">
            <v>26.60387555006562</v>
          </cell>
        </row>
        <row r="10">
          <cell r="A10" t="str">
            <v>Aneurin Bevan</v>
          </cell>
          <cell r="B10">
            <v>30700</v>
          </cell>
          <cell r="C10">
            <v>24.080320025100008</v>
          </cell>
        </row>
        <row r="11">
          <cell r="A11" t="str">
            <v>Isle of Anglesey</v>
          </cell>
          <cell r="B11">
            <v>2840</v>
          </cell>
          <cell r="C11">
            <v>20.177619893428066</v>
          </cell>
        </row>
        <row r="12">
          <cell r="A12" t="str">
            <v>Gwynedd</v>
          </cell>
          <cell r="B12">
            <v>3930</v>
          </cell>
          <cell r="C12">
            <v>16.687898089171973</v>
          </cell>
        </row>
        <row r="13">
          <cell r="A13" t="str">
            <v>Conwy</v>
          </cell>
          <cell r="B13">
            <v>4510</v>
          </cell>
          <cell r="C13">
            <v>19.815465729349739</v>
          </cell>
        </row>
        <row r="14">
          <cell r="A14" t="str">
            <v>Denbighshire</v>
          </cell>
          <cell r="B14">
            <v>4480</v>
          </cell>
          <cell r="C14">
            <v>22.085284693122997</v>
          </cell>
        </row>
        <row r="15">
          <cell r="A15" t="str">
            <v>Flintshire</v>
          </cell>
          <cell r="B15">
            <v>5640</v>
          </cell>
          <cell r="C15">
            <v>16.916616676664667</v>
          </cell>
        </row>
        <row r="16">
          <cell r="A16" t="str">
            <v>Wrexham</v>
          </cell>
          <cell r="B16">
            <v>5875</v>
          </cell>
          <cell r="C16">
            <v>20.071745814827469</v>
          </cell>
        </row>
        <row r="17">
          <cell r="A17" t="str">
            <v>Powys</v>
          </cell>
          <cell r="B17">
            <v>3535</v>
          </cell>
          <cell r="C17">
            <v>13.438509789013494</v>
          </cell>
        </row>
        <row r="18">
          <cell r="A18" t="str">
            <v>Ceredigion</v>
          </cell>
          <cell r="B18">
            <v>2170</v>
          </cell>
          <cell r="C18">
            <v>16.926677067082682</v>
          </cell>
        </row>
        <row r="19">
          <cell r="A19" t="str">
            <v>Pembrokeshire</v>
          </cell>
          <cell r="B19">
            <v>4945</v>
          </cell>
          <cell r="C19">
            <v>19.772091163534586</v>
          </cell>
        </row>
        <row r="20">
          <cell r="A20" t="str">
            <v>Carmarthenshire</v>
          </cell>
          <cell r="B20">
            <v>7635</v>
          </cell>
          <cell r="C20">
            <v>20.422629396816905</v>
          </cell>
        </row>
        <row r="21">
          <cell r="A21" t="str">
            <v>Swansea</v>
          </cell>
          <cell r="B21">
            <v>10880</v>
          </cell>
          <cell r="C21">
            <v>22.821185107498689</v>
          </cell>
        </row>
        <row r="22">
          <cell r="A22" t="str">
            <v>Neath Port Talbot</v>
          </cell>
          <cell r="B22">
            <v>7690</v>
          </cell>
          <cell r="C22">
            <v>26.218888510057965</v>
          </cell>
        </row>
        <row r="23">
          <cell r="A23" t="str">
            <v>Bridgend</v>
          </cell>
          <cell r="B23">
            <v>6815</v>
          </cell>
          <cell r="C23">
            <v>22.709096967677443</v>
          </cell>
        </row>
        <row r="24">
          <cell r="A24" t="str">
            <v>Vale of Glamorgan</v>
          </cell>
          <cell r="B24">
            <v>4860</v>
          </cell>
          <cell r="C24">
            <v>17.688808007279345</v>
          </cell>
        </row>
        <row r="25">
          <cell r="A25" t="str">
            <v>Cardiff</v>
          </cell>
          <cell r="B25">
            <v>18870</v>
          </cell>
          <cell r="C25">
            <v>26.419320966048303</v>
          </cell>
        </row>
        <row r="26">
          <cell r="A26" t="str">
            <v>Rhondda Cynon Taf</v>
          </cell>
          <cell r="B26">
            <v>13545</v>
          </cell>
          <cell r="C26">
            <v>26.194159736994777</v>
          </cell>
        </row>
        <row r="27">
          <cell r="A27" t="str">
            <v>Merthyr Tydfil</v>
          </cell>
          <cell r="B27">
            <v>3685</v>
          </cell>
          <cell r="C27">
            <v>28.226733052470315</v>
          </cell>
        </row>
        <row r="28">
          <cell r="A28" t="str">
            <v>Caerphilly</v>
          </cell>
          <cell r="B28">
            <v>10365</v>
          </cell>
          <cell r="C28">
            <v>25.722794391363692</v>
          </cell>
        </row>
        <row r="29">
          <cell r="A29" t="str">
            <v>Blaenau Gwent</v>
          </cell>
          <cell r="B29">
            <v>4525</v>
          </cell>
          <cell r="C29">
            <v>30.358939953035897</v>
          </cell>
        </row>
        <row r="30">
          <cell r="A30" t="str">
            <v>Torfaen</v>
          </cell>
          <cell r="B30">
            <v>4830</v>
          </cell>
          <cell r="C30">
            <v>23.822441430332923</v>
          </cell>
        </row>
        <row r="31">
          <cell r="A31" t="str">
            <v>Monmouthshire</v>
          </cell>
          <cell r="B31">
            <v>2425</v>
          </cell>
          <cell r="C31">
            <v>13.147194361615613</v>
          </cell>
        </row>
        <row r="32">
          <cell r="A32" t="str">
            <v>Newport</v>
          </cell>
          <cell r="B32">
            <v>8555</v>
          </cell>
          <cell r="C32">
            <v>25.48406315162347</v>
          </cell>
        </row>
        <row r="33">
          <cell r="A33" t="str">
            <v>Wales</v>
          </cell>
          <cell r="B33">
            <v>142595</v>
          </cell>
          <cell r="C33">
            <v>22.177551052148623</v>
          </cell>
        </row>
      </sheetData>
      <sheetData sheetId="5">
        <row r="5">
          <cell r="A5" t="str">
            <v>Isle of Anglesey</v>
          </cell>
          <cell r="B5">
            <v>2750</v>
          </cell>
          <cell r="C5">
            <v>19.5</v>
          </cell>
        </row>
        <row r="6">
          <cell r="A6" t="str">
            <v>Gwynedd</v>
          </cell>
          <cell r="B6">
            <v>4070</v>
          </cell>
          <cell r="C6">
            <v>17.2</v>
          </cell>
        </row>
        <row r="7">
          <cell r="A7" t="str">
            <v>Conwy</v>
          </cell>
          <cell r="B7">
            <v>4695</v>
          </cell>
          <cell r="C7">
            <v>20.5</v>
          </cell>
        </row>
        <row r="8">
          <cell r="A8" t="str">
            <v>Denbighshire</v>
          </cell>
          <cell r="B8">
            <v>4475</v>
          </cell>
          <cell r="C8">
            <v>21.9</v>
          </cell>
        </row>
        <row r="9">
          <cell r="A9" t="str">
            <v>Flintshire</v>
          </cell>
          <cell r="B9">
            <v>5690</v>
          </cell>
          <cell r="C9">
            <v>17</v>
          </cell>
        </row>
        <row r="10">
          <cell r="A10" t="str">
            <v>Wrexham</v>
          </cell>
          <cell r="B10">
            <v>5945</v>
          </cell>
          <cell r="C10">
            <v>20.399999999999999</v>
          </cell>
        </row>
        <row r="11">
          <cell r="A11" t="str">
            <v>Powys</v>
          </cell>
          <cell r="B11">
            <v>3680</v>
          </cell>
          <cell r="C11">
            <v>13.8</v>
          </cell>
        </row>
        <row r="12">
          <cell r="A12" t="str">
            <v>Ceredigion</v>
          </cell>
          <cell r="B12">
            <v>2240</v>
          </cell>
          <cell r="C12">
            <v>17.5</v>
          </cell>
        </row>
        <row r="13">
          <cell r="A13" t="str">
            <v>Pembrokeshire</v>
          </cell>
          <cell r="B13">
            <v>4965</v>
          </cell>
          <cell r="C13">
            <v>19.8</v>
          </cell>
        </row>
        <row r="14">
          <cell r="A14" t="str">
            <v>Carmarthenshire</v>
          </cell>
          <cell r="B14">
            <v>7855</v>
          </cell>
          <cell r="C14">
            <v>20.9</v>
          </cell>
        </row>
        <row r="15">
          <cell r="A15" t="str">
            <v>Swansea</v>
          </cell>
          <cell r="B15">
            <v>11505</v>
          </cell>
          <cell r="C15">
            <v>24.099999999999998</v>
          </cell>
        </row>
        <row r="16">
          <cell r="A16" t="str">
            <v>Neath Port Talbot</v>
          </cell>
          <cell r="B16">
            <v>7940</v>
          </cell>
          <cell r="C16">
            <v>26.900000000000002</v>
          </cell>
        </row>
        <row r="17">
          <cell r="A17" t="str">
            <v>Bridgend</v>
          </cell>
          <cell r="B17">
            <v>6960</v>
          </cell>
          <cell r="C17">
            <v>23.1</v>
          </cell>
        </row>
        <row r="18">
          <cell r="A18" t="str">
            <v>Vale of Glamorgan</v>
          </cell>
          <cell r="B18">
            <v>4925</v>
          </cell>
          <cell r="C18">
            <v>17.8</v>
          </cell>
        </row>
        <row r="19">
          <cell r="A19" t="str">
            <v>Cardiff</v>
          </cell>
          <cell r="B19">
            <v>19295</v>
          </cell>
          <cell r="C19">
            <v>27.400000000000002</v>
          </cell>
        </row>
        <row r="20">
          <cell r="A20" t="str">
            <v>Rhondda Cynon Taf</v>
          </cell>
          <cell r="B20">
            <v>13840</v>
          </cell>
          <cell r="C20">
            <v>26.700000000000003</v>
          </cell>
        </row>
        <row r="21">
          <cell r="A21" t="str">
            <v>Merthyr Tydfil</v>
          </cell>
          <cell r="B21">
            <v>3825</v>
          </cell>
          <cell r="C21">
            <v>29.099999999999998</v>
          </cell>
        </row>
        <row r="22">
          <cell r="A22" t="str">
            <v>Caerphilly</v>
          </cell>
          <cell r="B22">
            <v>10480</v>
          </cell>
          <cell r="C22">
            <v>26</v>
          </cell>
        </row>
        <row r="23">
          <cell r="A23" t="str">
            <v>Blaenau Gwent</v>
          </cell>
          <cell r="B23">
            <v>4570</v>
          </cell>
          <cell r="C23">
            <v>30.2</v>
          </cell>
        </row>
        <row r="24">
          <cell r="A24" t="str">
            <v>Torfaen</v>
          </cell>
          <cell r="B24">
            <v>5010</v>
          </cell>
          <cell r="C24">
            <v>24.5</v>
          </cell>
        </row>
        <row r="25">
          <cell r="A25" t="str">
            <v>Monmouthshire</v>
          </cell>
          <cell r="B25">
            <v>2445</v>
          </cell>
          <cell r="C25">
            <v>13.200000000000001</v>
          </cell>
        </row>
        <row r="26">
          <cell r="A26" t="str">
            <v>Newport</v>
          </cell>
          <cell r="B26">
            <v>8940</v>
          </cell>
          <cell r="C26">
            <v>26.6</v>
          </cell>
        </row>
        <row r="27">
          <cell r="A27" t="str">
            <v>Wales</v>
          </cell>
          <cell r="B27">
            <v>146110</v>
          </cell>
          <cell r="C27">
            <v>22.7</v>
          </cell>
        </row>
      </sheetData>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Data for table"/>
      <sheetName val="Wales rate calcs"/>
      <sheetName val="LA rate calcs"/>
      <sheetName val="old rate calcs"/>
      <sheetName val="Numerator"/>
      <sheetName val="Denominator"/>
      <sheetName val="SQL"/>
      <sheetName val="Revised SQL"/>
    </sheetNames>
    <sheetDataSet>
      <sheetData sheetId="0"/>
      <sheetData sheetId="1"/>
      <sheetData sheetId="2">
        <row r="5">
          <cell r="A5" t="str">
            <v>Isle of Anglesey</v>
          </cell>
          <cell r="B5">
            <v>8</v>
          </cell>
          <cell r="C5">
            <v>60.71390123290783</v>
          </cell>
          <cell r="D5">
            <v>38.860676322954944</v>
          </cell>
          <cell r="E5">
            <v>90.379869492121387</v>
          </cell>
          <cell r="F5" t="str">
            <v>-</v>
          </cell>
          <cell r="G5" t="str">
            <v>-</v>
          </cell>
          <cell r="H5" t="str">
            <v>-</v>
          </cell>
          <cell r="I5" t="str">
            <v>-</v>
          </cell>
          <cell r="J5" t="str">
            <v>-</v>
          </cell>
          <cell r="K5" t="str">
            <v>-</v>
          </cell>
          <cell r="L5" t="str">
            <v>-</v>
          </cell>
          <cell r="M5" t="str">
            <v>-</v>
          </cell>
          <cell r="N5" t="str">
            <v>-</v>
          </cell>
          <cell r="O5" t="str">
            <v>-</v>
          </cell>
          <cell r="P5" t="str">
            <v>-</v>
          </cell>
        </row>
        <row r="6">
          <cell r="A6" t="str">
            <v>Gwynedd</v>
          </cell>
          <cell r="B6">
            <v>8</v>
          </cell>
          <cell r="C6">
            <v>35.701717542377843</v>
          </cell>
          <cell r="D6">
            <v>22.845265925775582</v>
          </cell>
          <cell r="E6">
            <v>53.154477359558506</v>
          </cell>
          <cell r="F6" t="str">
            <v>-</v>
          </cell>
          <cell r="G6" t="str">
            <v>-</v>
          </cell>
          <cell r="H6" t="str">
            <v>-</v>
          </cell>
          <cell r="I6" t="str">
            <v>-</v>
          </cell>
          <cell r="J6" t="str">
            <v>-</v>
          </cell>
          <cell r="K6" t="str">
            <v>-</v>
          </cell>
          <cell r="L6" t="str">
            <v>-</v>
          </cell>
          <cell r="M6" t="str">
            <v>-</v>
          </cell>
          <cell r="N6" t="str">
            <v>-</v>
          </cell>
          <cell r="O6" t="str">
            <v>-</v>
          </cell>
          <cell r="P6" t="str">
            <v>-</v>
          </cell>
        </row>
        <row r="7">
          <cell r="A7" t="str">
            <v>Conwy</v>
          </cell>
          <cell r="B7">
            <v>10.333333333333334</v>
          </cell>
          <cell r="C7">
            <v>50.741850551639004</v>
          </cell>
          <cell r="D7">
            <v>34.374852673415049</v>
          </cell>
          <cell r="E7">
            <v>72.151340561166151</v>
          </cell>
          <cell r="F7" t="str">
            <v>-</v>
          </cell>
          <cell r="G7" t="str">
            <v>-</v>
          </cell>
          <cell r="H7" t="str">
            <v>-</v>
          </cell>
          <cell r="I7" t="str">
            <v>-</v>
          </cell>
          <cell r="J7" t="str">
            <v>-</v>
          </cell>
          <cell r="K7" t="str">
            <v>-</v>
          </cell>
          <cell r="L7" t="str">
            <v>-</v>
          </cell>
          <cell r="M7" t="str">
            <v>-</v>
          </cell>
          <cell r="N7" t="str">
            <v>-</v>
          </cell>
          <cell r="O7" t="str">
            <v>-</v>
          </cell>
          <cell r="P7" t="str">
            <v>-</v>
          </cell>
        </row>
        <row r="8">
          <cell r="A8" t="str">
            <v>Denbighshire</v>
          </cell>
          <cell r="B8">
            <v>8.6666666666666661</v>
          </cell>
          <cell r="C8">
            <v>48.207392016585757</v>
          </cell>
          <cell r="D8">
            <v>31.439270791675998</v>
          </cell>
          <cell r="E8">
            <v>70.696035217064988</v>
          </cell>
          <cell r="F8" t="str">
            <v>-</v>
          </cell>
          <cell r="G8" t="str">
            <v>-</v>
          </cell>
          <cell r="H8" t="str">
            <v>-</v>
          </cell>
          <cell r="I8" t="str">
            <v>-</v>
          </cell>
          <cell r="J8" t="str">
            <v>-</v>
          </cell>
          <cell r="K8" t="str">
            <v>-</v>
          </cell>
          <cell r="L8" t="str">
            <v>-</v>
          </cell>
          <cell r="M8" t="str">
            <v>-</v>
          </cell>
          <cell r="N8" t="str">
            <v>-</v>
          </cell>
          <cell r="O8" t="str">
            <v>-</v>
          </cell>
          <cell r="P8" t="str">
            <v>-</v>
          </cell>
        </row>
        <row r="9">
          <cell r="A9" t="str">
            <v>Flintshire</v>
          </cell>
          <cell r="B9">
            <v>12.333333333333334</v>
          </cell>
          <cell r="C9">
            <v>40.168250987938627</v>
          </cell>
          <cell r="D9">
            <v>28.247779540033083</v>
          </cell>
          <cell r="E9">
            <v>55.407397391264972</v>
          </cell>
          <cell r="F9" t="str">
            <v>-</v>
          </cell>
          <cell r="G9" t="str">
            <v>-</v>
          </cell>
          <cell r="H9" t="str">
            <v>-</v>
          </cell>
          <cell r="I9" t="str">
            <v>-</v>
          </cell>
          <cell r="J9" t="str">
            <v>-</v>
          </cell>
          <cell r="K9" t="str">
            <v>-</v>
          </cell>
          <cell r="L9" t="str">
            <v>-</v>
          </cell>
          <cell r="M9" t="str">
            <v>-</v>
          </cell>
          <cell r="N9" t="str">
            <v>-</v>
          </cell>
          <cell r="O9" t="str">
            <v>-</v>
          </cell>
          <cell r="P9" t="str">
            <v>-</v>
          </cell>
        </row>
        <row r="10">
          <cell r="A10" t="str">
            <v>Wrexham</v>
          </cell>
          <cell r="B10">
            <v>13</v>
          </cell>
          <cell r="C10">
            <v>45.103392787294446</v>
          </cell>
          <cell r="D10">
            <v>32.06617716467408</v>
          </cell>
          <cell r="E10">
            <v>61.663171429346193</v>
          </cell>
          <cell r="F10" t="str">
            <v>-</v>
          </cell>
          <cell r="G10" t="str">
            <v>-</v>
          </cell>
          <cell r="H10" t="str">
            <v>-</v>
          </cell>
          <cell r="I10" t="str">
            <v>-</v>
          </cell>
          <cell r="J10" t="str">
            <v>-</v>
          </cell>
          <cell r="K10" t="str">
            <v>-</v>
          </cell>
          <cell r="L10" t="str">
            <v>-</v>
          </cell>
          <cell r="M10" t="str">
            <v>-</v>
          </cell>
          <cell r="N10" t="str">
            <v>-</v>
          </cell>
          <cell r="O10" t="str">
            <v>-</v>
          </cell>
          <cell r="P10" t="str">
            <v>-</v>
          </cell>
        </row>
        <row r="11">
          <cell r="A11" t="str">
            <v>Powys</v>
          </cell>
          <cell r="B11">
            <v>5.333333333333333</v>
          </cell>
          <cell r="C11">
            <v>24.466677878119597</v>
          </cell>
          <cell r="D11">
            <v>13.919595434536131</v>
          </cell>
          <cell r="E11">
            <v>39.816408901051858</v>
          </cell>
          <cell r="F11" t="str">
            <v>-</v>
          </cell>
          <cell r="G11" t="str">
            <v>-</v>
          </cell>
          <cell r="H11" t="str">
            <v>-</v>
          </cell>
          <cell r="I11" t="str">
            <v>-</v>
          </cell>
          <cell r="J11" t="str">
            <v>-</v>
          </cell>
          <cell r="K11" t="str">
            <v>-</v>
          </cell>
          <cell r="L11" t="str">
            <v>-</v>
          </cell>
          <cell r="M11" t="str">
            <v>-</v>
          </cell>
          <cell r="N11" t="str">
            <v>-</v>
          </cell>
          <cell r="O11" t="str">
            <v>-</v>
          </cell>
          <cell r="P11" t="str">
            <v>-</v>
          </cell>
        </row>
        <row r="12">
          <cell r="A12" t="str">
            <v>Ceredigion</v>
          </cell>
          <cell r="B12">
            <v>4.666666666666667</v>
          </cell>
          <cell r="C12">
            <v>35.022217467782674</v>
          </cell>
          <cell r="D12">
            <v>18.94072509793326</v>
          </cell>
          <cell r="E12">
            <v>59.049001565446581</v>
          </cell>
          <cell r="F12" t="str">
            <v>-</v>
          </cell>
          <cell r="G12" t="str">
            <v>-</v>
          </cell>
          <cell r="H12" t="str">
            <v>-</v>
          </cell>
          <cell r="I12" t="str">
            <v>-</v>
          </cell>
          <cell r="J12" t="str">
            <v>-</v>
          </cell>
          <cell r="K12" t="str">
            <v>-</v>
          </cell>
          <cell r="L12" t="str">
            <v>-</v>
          </cell>
          <cell r="M12" t="str">
            <v>-</v>
          </cell>
          <cell r="N12" t="str">
            <v>-</v>
          </cell>
          <cell r="O12" t="str">
            <v>-</v>
          </cell>
          <cell r="P12" t="str">
            <v>-</v>
          </cell>
        </row>
        <row r="13">
          <cell r="A13" t="str">
            <v>Pembrokeshire</v>
          </cell>
          <cell r="B13">
            <v>8.3333333333333339</v>
          </cell>
          <cell r="C13">
            <v>35.753930381161112</v>
          </cell>
          <cell r="D13">
            <v>23.022815315633604</v>
          </cell>
          <cell r="E13">
            <v>52.928976948245527</v>
          </cell>
          <cell r="F13" t="str">
            <v>-</v>
          </cell>
          <cell r="G13" t="str">
            <v>-</v>
          </cell>
          <cell r="H13" t="str">
            <v>-</v>
          </cell>
          <cell r="I13" t="str">
            <v>-</v>
          </cell>
          <cell r="J13" t="str">
            <v>-</v>
          </cell>
          <cell r="K13" t="str">
            <v>-</v>
          </cell>
          <cell r="L13" t="str">
            <v>-</v>
          </cell>
          <cell r="M13" t="str">
            <v>-</v>
          </cell>
          <cell r="N13" t="str">
            <v>-</v>
          </cell>
          <cell r="O13" t="str">
            <v>-</v>
          </cell>
          <cell r="P13" t="str">
            <v>-</v>
          </cell>
        </row>
        <row r="14">
          <cell r="A14" t="str">
            <v>Carmarthenshire</v>
          </cell>
          <cell r="B14">
            <v>12</v>
          </cell>
          <cell r="C14">
            <v>33.353350668075663</v>
          </cell>
          <cell r="D14">
            <v>23.285904277807127</v>
          </cell>
          <cell r="E14">
            <v>46.267696644873112</v>
          </cell>
          <cell r="F14" t="str">
            <v>-</v>
          </cell>
          <cell r="G14" t="str">
            <v>-</v>
          </cell>
          <cell r="H14" t="str">
            <v>-</v>
          </cell>
          <cell r="I14" t="str">
            <v>-</v>
          </cell>
          <cell r="J14" t="str">
            <v>-</v>
          </cell>
          <cell r="K14" t="str">
            <v>-</v>
          </cell>
          <cell r="L14" t="str">
            <v>-</v>
          </cell>
          <cell r="M14" t="str">
            <v>-</v>
          </cell>
          <cell r="N14" t="str">
            <v>-</v>
          </cell>
          <cell r="O14" t="str">
            <v>-</v>
          </cell>
          <cell r="P14" t="str">
            <v>-</v>
          </cell>
        </row>
        <row r="15">
          <cell r="A15" t="str">
            <v>Swansea</v>
          </cell>
          <cell r="B15">
            <v>16.666666666666668</v>
          </cell>
          <cell r="C15">
            <v>37.833633932006272</v>
          </cell>
          <cell r="D15">
            <v>28.063425218403275</v>
          </cell>
          <cell r="E15">
            <v>49.898826695548259</v>
          </cell>
          <cell r="F15" t="str">
            <v>-</v>
          </cell>
          <cell r="G15" t="str">
            <v>-</v>
          </cell>
          <cell r="H15" t="str">
            <v>-</v>
          </cell>
          <cell r="I15" t="str">
            <v>-</v>
          </cell>
          <cell r="J15" t="str">
            <v>-</v>
          </cell>
          <cell r="K15" t="str">
            <v>-</v>
          </cell>
          <cell r="L15" t="str">
            <v>-</v>
          </cell>
          <cell r="M15" t="str">
            <v>-</v>
          </cell>
          <cell r="N15" t="str">
            <v>-</v>
          </cell>
          <cell r="O15" t="str">
            <v>-</v>
          </cell>
          <cell r="P15" t="str">
            <v>-</v>
          </cell>
        </row>
        <row r="16">
          <cell r="A16" t="str">
            <v>Neath Port Talbot</v>
          </cell>
          <cell r="B16">
            <v>10.666666666666666</v>
          </cell>
          <cell r="C16">
            <v>39.678462100943008</v>
          </cell>
          <cell r="D16">
            <v>27.067181920778232</v>
          </cell>
          <cell r="E16">
            <v>56.104801094793629</v>
          </cell>
          <cell r="F16" t="str">
            <v>-</v>
          </cell>
          <cell r="G16" t="str">
            <v>-</v>
          </cell>
          <cell r="H16" t="str">
            <v>-</v>
          </cell>
          <cell r="I16" t="str">
            <v>-</v>
          </cell>
          <cell r="J16" t="str">
            <v>-</v>
          </cell>
          <cell r="K16" t="str">
            <v>-</v>
          </cell>
          <cell r="L16" t="str">
            <v>-</v>
          </cell>
          <cell r="M16" t="str">
            <v>-</v>
          </cell>
          <cell r="N16" t="str">
            <v>-</v>
          </cell>
          <cell r="O16" t="str">
            <v>-</v>
          </cell>
          <cell r="P16" t="str">
            <v>-</v>
          </cell>
        </row>
        <row r="17">
          <cell r="A17" t="str">
            <v>Bridgend</v>
          </cell>
          <cell r="B17">
            <v>14</v>
          </cell>
          <cell r="C17">
            <v>49.652026780183057</v>
          </cell>
          <cell r="D17">
            <v>35.704827497836547</v>
          </cell>
          <cell r="E17">
            <v>67.212781775855021</v>
          </cell>
          <cell r="F17" t="str">
            <v>-</v>
          </cell>
          <cell r="G17" t="str">
            <v>-</v>
          </cell>
          <cell r="H17" t="str">
            <v>-</v>
          </cell>
          <cell r="I17" t="str">
            <v>-</v>
          </cell>
          <cell r="J17" t="str">
            <v>-</v>
          </cell>
          <cell r="K17" t="str">
            <v>-</v>
          </cell>
          <cell r="L17" t="str">
            <v>-</v>
          </cell>
          <cell r="M17" t="str">
            <v>-</v>
          </cell>
          <cell r="N17" t="str">
            <v>-</v>
          </cell>
          <cell r="O17" t="str">
            <v>-</v>
          </cell>
          <cell r="P17" t="str">
            <v>-</v>
          </cell>
        </row>
        <row r="18">
          <cell r="A18" t="str">
            <v>Vale of Glamorgan</v>
          </cell>
          <cell r="B18">
            <v>5.666666666666667</v>
          </cell>
          <cell r="C18">
            <v>22.442783487478458</v>
          </cell>
          <cell r="D18">
            <v>12.999261293902771</v>
          </cell>
          <cell r="E18">
            <v>36.031452115477251</v>
          </cell>
          <cell r="F18" t="str">
            <v>-</v>
          </cell>
          <cell r="G18" t="str">
            <v>-</v>
          </cell>
          <cell r="H18" t="str">
            <v>-</v>
          </cell>
          <cell r="I18" t="str">
            <v>-</v>
          </cell>
          <cell r="J18" t="str">
            <v>-</v>
          </cell>
          <cell r="K18" t="str">
            <v>-</v>
          </cell>
          <cell r="L18" t="str">
            <v>-</v>
          </cell>
          <cell r="M18" t="str">
            <v>-</v>
          </cell>
          <cell r="N18" t="str">
            <v>-</v>
          </cell>
          <cell r="O18" t="str">
            <v>-</v>
          </cell>
          <cell r="P18" t="str">
            <v>-</v>
          </cell>
        </row>
        <row r="19">
          <cell r="A19" t="str">
            <v>Cardiff</v>
          </cell>
          <cell r="B19">
            <v>33.333333333333336</v>
          </cell>
          <cell r="C19">
            <v>44.860255569357385</v>
          </cell>
          <cell r="D19">
            <v>36.491758694780479</v>
          </cell>
          <cell r="E19">
            <v>54.571294975828394</v>
          </cell>
          <cell r="F19" t="str">
            <v>-</v>
          </cell>
          <cell r="G19" t="str">
            <v>-</v>
          </cell>
          <cell r="H19" t="str">
            <v>-</v>
          </cell>
          <cell r="I19" t="str">
            <v>-</v>
          </cell>
          <cell r="J19" t="str">
            <v>-</v>
          </cell>
          <cell r="K19" t="str">
            <v>-</v>
          </cell>
          <cell r="L19" t="str">
            <v>-</v>
          </cell>
          <cell r="M19" t="str">
            <v>-</v>
          </cell>
          <cell r="N19" t="str">
            <v>-</v>
          </cell>
          <cell r="O19" t="str">
            <v>-</v>
          </cell>
          <cell r="P19" t="str">
            <v>-</v>
          </cell>
        </row>
        <row r="20">
          <cell r="A20" t="str">
            <v>Rhondda Cynon Taf</v>
          </cell>
          <cell r="B20">
            <v>20.666666666666668</v>
          </cell>
          <cell r="C20">
            <v>41.440930716728616</v>
          </cell>
          <cell r="D20">
            <v>31.76024136168272</v>
          </cell>
          <cell r="E20">
            <v>53.139098947600345</v>
          </cell>
          <cell r="F20" t="str">
            <v>-</v>
          </cell>
          <cell r="G20" t="str">
            <v>-</v>
          </cell>
          <cell r="H20" t="str">
            <v>-</v>
          </cell>
          <cell r="I20" t="str">
            <v>-</v>
          </cell>
          <cell r="J20" t="str">
            <v>-</v>
          </cell>
          <cell r="K20" t="str">
            <v>-</v>
          </cell>
          <cell r="L20" t="str">
            <v>-</v>
          </cell>
          <cell r="M20" t="str">
            <v>-</v>
          </cell>
          <cell r="N20" t="str">
            <v>-</v>
          </cell>
          <cell r="O20" t="str">
            <v>-</v>
          </cell>
          <cell r="P20" t="str">
            <v>-</v>
          </cell>
        </row>
        <row r="21">
          <cell r="A21" t="str">
            <v>Merthyr Tydfil</v>
          </cell>
          <cell r="B21">
            <v>5.666666666666667</v>
          </cell>
          <cell r="C21">
            <v>47.184105805292184</v>
          </cell>
          <cell r="D21">
            <v>27.4424347864155</v>
          </cell>
          <cell r="E21">
            <v>75.591200122386979</v>
          </cell>
          <cell r="F21" t="str">
            <v>-</v>
          </cell>
          <cell r="G21" t="str">
            <v>-</v>
          </cell>
          <cell r="H21" t="str">
            <v>-</v>
          </cell>
          <cell r="I21" t="str">
            <v>-</v>
          </cell>
          <cell r="J21" t="str">
            <v>-</v>
          </cell>
          <cell r="K21" t="str">
            <v>-</v>
          </cell>
          <cell r="L21" t="str">
            <v>-</v>
          </cell>
          <cell r="M21" t="str">
            <v>-</v>
          </cell>
          <cell r="N21" t="str">
            <v>-</v>
          </cell>
          <cell r="O21" t="str">
            <v>-</v>
          </cell>
          <cell r="P21" t="str">
            <v>-</v>
          </cell>
        </row>
        <row r="22">
          <cell r="A22" t="str">
            <v>Caerphilly</v>
          </cell>
          <cell r="B22">
            <v>13.333333333333334</v>
          </cell>
          <cell r="C22">
            <v>35.564641838370534</v>
          </cell>
          <cell r="D22">
            <v>25.382789449198111</v>
          </cell>
          <cell r="E22">
            <v>48.45833937230676</v>
          </cell>
          <cell r="F22" t="str">
            <v>-</v>
          </cell>
          <cell r="G22" t="str">
            <v>-</v>
          </cell>
          <cell r="H22" t="str">
            <v>-</v>
          </cell>
          <cell r="I22" t="str">
            <v>-</v>
          </cell>
          <cell r="J22" t="str">
            <v>-</v>
          </cell>
          <cell r="K22" t="str">
            <v>-</v>
          </cell>
          <cell r="L22" t="str">
            <v>-</v>
          </cell>
          <cell r="M22" t="str">
            <v>-</v>
          </cell>
          <cell r="N22" t="str">
            <v>-</v>
          </cell>
          <cell r="O22" t="str">
            <v>-</v>
          </cell>
          <cell r="P22" t="str">
            <v>-</v>
          </cell>
        </row>
        <row r="23">
          <cell r="A23" t="str">
            <v>Blaenau Gwent</v>
          </cell>
          <cell r="B23">
            <v>5.666666666666667</v>
          </cell>
          <cell r="C23">
            <v>40.391225066485823</v>
          </cell>
          <cell r="D23">
            <v>23.419481461568814</v>
          </cell>
          <cell r="E23">
            <v>64.812558035181027</v>
          </cell>
          <cell r="F23" t="str">
            <v>-</v>
          </cell>
          <cell r="G23" t="str">
            <v>-</v>
          </cell>
          <cell r="H23" t="str">
            <v>-</v>
          </cell>
          <cell r="I23" t="str">
            <v>-</v>
          </cell>
          <cell r="J23" t="str">
            <v>-</v>
          </cell>
          <cell r="K23" t="str">
            <v>-</v>
          </cell>
          <cell r="L23" t="str">
            <v>-</v>
          </cell>
          <cell r="M23" t="str">
            <v>-</v>
          </cell>
          <cell r="N23" t="str">
            <v>-</v>
          </cell>
          <cell r="O23" t="str">
            <v>-</v>
          </cell>
          <cell r="P23" t="str">
            <v>-</v>
          </cell>
        </row>
        <row r="24">
          <cell r="A24" t="str">
            <v>Torfaen</v>
          </cell>
          <cell r="B24">
            <v>4.333333333333333</v>
          </cell>
          <cell r="C24">
            <v>24.270655144328718</v>
          </cell>
          <cell r="D24">
            <v>12.910571400600002</v>
          </cell>
          <cell r="E24">
            <v>41.506044577633951</v>
          </cell>
          <cell r="F24" t="str">
            <v>-</v>
          </cell>
          <cell r="G24" t="str">
            <v>-</v>
          </cell>
          <cell r="H24" t="str">
            <v>-</v>
          </cell>
          <cell r="I24" t="str">
            <v>-</v>
          </cell>
          <cell r="J24" t="str">
            <v>-</v>
          </cell>
          <cell r="K24" t="str">
            <v>-</v>
          </cell>
          <cell r="L24" t="str">
            <v>-</v>
          </cell>
          <cell r="M24" t="str">
            <v>-</v>
          </cell>
          <cell r="N24" t="str">
            <v>-</v>
          </cell>
          <cell r="O24" t="str">
            <v>-</v>
          </cell>
          <cell r="P24" t="str">
            <v>-</v>
          </cell>
        </row>
        <row r="25">
          <cell r="A25" t="str">
            <v>Monmouthshire</v>
          </cell>
          <cell r="B25">
            <v>2.3333333333333335</v>
          </cell>
          <cell r="C25">
            <v>15.462602700295582</v>
          </cell>
          <cell r="D25">
            <v>6.0910311104528789</v>
          </cell>
          <cell r="E25">
            <v>32.043817617468861</v>
          </cell>
          <cell r="F25" t="str">
            <v>-</v>
          </cell>
          <cell r="G25" t="str">
            <v>-</v>
          </cell>
          <cell r="H25" t="str">
            <v>-</v>
          </cell>
          <cell r="I25" t="str">
            <v>-</v>
          </cell>
          <cell r="J25" t="str">
            <v>-</v>
          </cell>
          <cell r="K25" t="str">
            <v>-</v>
          </cell>
          <cell r="L25" t="str">
            <v>-</v>
          </cell>
          <cell r="M25" t="str">
            <v>-</v>
          </cell>
          <cell r="N25" t="str">
            <v>-</v>
          </cell>
          <cell r="O25" t="str">
            <v>-</v>
          </cell>
          <cell r="P25" t="str">
            <v>-</v>
          </cell>
        </row>
        <row r="26">
          <cell r="A26" t="str">
            <v>Newport</v>
          </cell>
          <cell r="B26">
            <v>10</v>
          </cell>
          <cell r="C26">
            <v>31.311301742896855</v>
          </cell>
          <cell r="D26">
            <v>21.113217499768073</v>
          </cell>
          <cell r="E26">
            <v>44.711281423087328</v>
          </cell>
          <cell r="F26" t="str">
            <v>-</v>
          </cell>
          <cell r="G26" t="str">
            <v>-</v>
          </cell>
          <cell r="H26" t="str">
            <v>-</v>
          </cell>
          <cell r="I26" t="str">
            <v>-</v>
          </cell>
          <cell r="J26" t="str">
            <v>-</v>
          </cell>
          <cell r="K26" t="str">
            <v>-</v>
          </cell>
          <cell r="L26" t="str">
            <v>-</v>
          </cell>
          <cell r="M26" t="str">
            <v>-</v>
          </cell>
          <cell r="N26" t="str">
            <v>-</v>
          </cell>
          <cell r="O26" t="str">
            <v>-</v>
          </cell>
          <cell r="P26" t="str">
            <v>-</v>
          </cell>
        </row>
        <row r="27">
          <cell r="A27" t="str">
            <v>Wales</v>
          </cell>
          <cell r="B27">
            <v>233</v>
          </cell>
          <cell r="C27">
            <v>38.520190233081621</v>
          </cell>
          <cell r="D27">
            <v>35.709790201985328</v>
          </cell>
          <cell r="E27">
            <v>41.492535202019667</v>
          </cell>
          <cell r="F27">
            <v>43.672794046749289</v>
          </cell>
          <cell r="G27">
            <v>40.993198507978946</v>
          </cell>
          <cell r="H27">
            <v>48.423378272581452</v>
          </cell>
          <cell r="I27">
            <v>40.670886954814527</v>
          </cell>
          <cell r="J27">
            <v>41.33816201854507</v>
          </cell>
          <cell r="K27">
            <v>49.58798509411448</v>
          </cell>
          <cell r="L27">
            <v>39.452308995109313</v>
          </cell>
          <cell r="M27">
            <v>41.21407487278438</v>
          </cell>
          <cell r="N27">
            <v>38.148948932174193</v>
          </cell>
          <cell r="O27">
            <v>36.295900431932587</v>
          </cell>
          <cell r="P27" t="str">
            <v>-</v>
          </cell>
        </row>
      </sheetData>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OLD Summary for LA profiles"/>
      <sheetName val="Most recent year"/>
      <sheetName val="Trend summary"/>
    </sheetNames>
    <sheetDataSet>
      <sheetData sheetId="0"/>
      <sheetData sheetId="1"/>
      <sheetData sheetId="2">
        <row r="5">
          <cell r="A5" t="str">
            <v>Isle of Anglesey</v>
          </cell>
          <cell r="B5">
            <v>375</v>
          </cell>
          <cell r="C5">
            <v>275</v>
          </cell>
          <cell r="D5" t="str">
            <v>-</v>
          </cell>
          <cell r="E5" t="str">
            <v>-</v>
          </cell>
          <cell r="F5" t="str">
            <v>-</v>
          </cell>
          <cell r="G5" t="str">
            <v>-</v>
          </cell>
          <cell r="H5" t="str">
            <v>-</v>
          </cell>
          <cell r="I5" t="str">
            <v>-</v>
          </cell>
          <cell r="J5" t="str">
            <v>-</v>
          </cell>
          <cell r="K5" t="str">
            <v>-</v>
          </cell>
          <cell r="L5" t="str">
            <v>-</v>
          </cell>
          <cell r="M5" t="str">
            <v>-</v>
          </cell>
          <cell r="N5">
            <v>265</v>
          </cell>
          <cell r="O5">
            <v>235</v>
          </cell>
          <cell r="P5">
            <v>275</v>
          </cell>
        </row>
        <row r="6">
          <cell r="A6" t="str">
            <v>Gwynedd</v>
          </cell>
          <cell r="B6">
            <v>665</v>
          </cell>
          <cell r="C6">
            <v>280</v>
          </cell>
          <cell r="D6" t="str">
            <v>-</v>
          </cell>
          <cell r="E6" t="str">
            <v>-</v>
          </cell>
          <cell r="F6" t="str">
            <v>-</v>
          </cell>
          <cell r="G6" t="str">
            <v>-</v>
          </cell>
          <cell r="H6" t="str">
            <v>-</v>
          </cell>
          <cell r="I6" t="str">
            <v>-</v>
          </cell>
          <cell r="J6" t="str">
            <v>-</v>
          </cell>
          <cell r="K6" t="str">
            <v>-</v>
          </cell>
          <cell r="L6" t="str">
            <v>-</v>
          </cell>
          <cell r="M6" t="str">
            <v>-</v>
          </cell>
          <cell r="N6">
            <v>250</v>
          </cell>
          <cell r="O6">
            <v>275</v>
          </cell>
          <cell r="P6">
            <v>280</v>
          </cell>
        </row>
        <row r="7">
          <cell r="A7" t="str">
            <v>Conwy</v>
          </cell>
          <cell r="B7">
            <v>535</v>
          </cell>
          <cell r="C7">
            <v>245</v>
          </cell>
          <cell r="D7" t="str">
            <v>-</v>
          </cell>
          <cell r="E7" t="str">
            <v>-</v>
          </cell>
          <cell r="F7" t="str">
            <v>-</v>
          </cell>
          <cell r="G7" t="str">
            <v>-</v>
          </cell>
          <cell r="H7" t="str">
            <v>-</v>
          </cell>
          <cell r="I7" t="str">
            <v>-</v>
          </cell>
          <cell r="J7" t="str">
            <v>-</v>
          </cell>
          <cell r="K7" t="str">
            <v>-</v>
          </cell>
          <cell r="L7" t="str">
            <v>-</v>
          </cell>
          <cell r="M7" t="str">
            <v>-</v>
          </cell>
          <cell r="N7">
            <v>200</v>
          </cell>
          <cell r="O7">
            <v>265</v>
          </cell>
          <cell r="P7">
            <v>245</v>
          </cell>
        </row>
        <row r="8">
          <cell r="A8" t="str">
            <v>Denbighshire</v>
          </cell>
          <cell r="B8">
            <v>605</v>
          </cell>
          <cell r="C8">
            <v>310</v>
          </cell>
          <cell r="D8" t="str">
            <v>-</v>
          </cell>
          <cell r="E8" t="str">
            <v>-</v>
          </cell>
          <cell r="F8" t="str">
            <v>-</v>
          </cell>
          <cell r="G8" t="str">
            <v>-</v>
          </cell>
          <cell r="H8" t="str">
            <v>-</v>
          </cell>
          <cell r="I8" t="str">
            <v>-</v>
          </cell>
          <cell r="J8" t="str">
            <v>-</v>
          </cell>
          <cell r="K8" t="str">
            <v>-</v>
          </cell>
          <cell r="L8" t="str">
            <v>-</v>
          </cell>
          <cell r="M8" t="str">
            <v>-</v>
          </cell>
          <cell r="N8">
            <v>255</v>
          </cell>
          <cell r="O8">
            <v>285</v>
          </cell>
          <cell r="P8">
            <v>310</v>
          </cell>
        </row>
        <row r="9">
          <cell r="A9" t="str">
            <v>Flintshire</v>
          </cell>
          <cell r="B9">
            <v>425</v>
          </cell>
          <cell r="C9">
            <v>130</v>
          </cell>
          <cell r="D9" t="str">
            <v>-</v>
          </cell>
          <cell r="E9" t="str">
            <v>-</v>
          </cell>
          <cell r="F9" t="str">
            <v>-</v>
          </cell>
          <cell r="G9" t="str">
            <v>-</v>
          </cell>
          <cell r="H9" t="str">
            <v>-</v>
          </cell>
          <cell r="I9" t="str">
            <v>-</v>
          </cell>
          <cell r="J9" t="str">
            <v>-</v>
          </cell>
          <cell r="K9" t="str">
            <v>-</v>
          </cell>
          <cell r="L9" t="str">
            <v>-</v>
          </cell>
          <cell r="M9" t="str">
            <v>-</v>
          </cell>
          <cell r="N9">
            <v>135</v>
          </cell>
          <cell r="O9">
            <v>150</v>
          </cell>
          <cell r="P9">
            <v>130</v>
          </cell>
        </row>
        <row r="10">
          <cell r="A10" t="str">
            <v>Wrexham</v>
          </cell>
          <cell r="B10">
            <v>645</v>
          </cell>
          <cell r="C10">
            <v>225</v>
          </cell>
          <cell r="D10" t="str">
            <v>-</v>
          </cell>
          <cell r="E10" t="str">
            <v>-</v>
          </cell>
          <cell r="F10" t="str">
            <v>-</v>
          </cell>
          <cell r="G10" t="str">
            <v>-</v>
          </cell>
          <cell r="H10" t="str">
            <v>-</v>
          </cell>
          <cell r="I10" t="str">
            <v>-</v>
          </cell>
          <cell r="J10" t="str">
            <v>-</v>
          </cell>
          <cell r="K10" t="str">
            <v>-</v>
          </cell>
          <cell r="L10" t="str">
            <v>-</v>
          </cell>
          <cell r="M10" t="str">
            <v>-</v>
          </cell>
          <cell r="N10">
            <v>205</v>
          </cell>
          <cell r="O10">
            <v>340</v>
          </cell>
          <cell r="P10">
            <v>225</v>
          </cell>
        </row>
        <row r="11">
          <cell r="A11" t="str">
            <v>Powys</v>
          </cell>
          <cell r="B11">
            <v>715</v>
          </cell>
          <cell r="C11">
            <v>270</v>
          </cell>
          <cell r="D11" t="str">
            <v>-</v>
          </cell>
          <cell r="E11" t="str">
            <v>-</v>
          </cell>
          <cell r="F11" t="str">
            <v>-</v>
          </cell>
          <cell r="G11" t="str">
            <v>-</v>
          </cell>
          <cell r="H11" t="str">
            <v>-</v>
          </cell>
          <cell r="I11" t="str">
            <v>-</v>
          </cell>
          <cell r="J11" t="str">
            <v>-</v>
          </cell>
          <cell r="K11" t="str">
            <v>-</v>
          </cell>
          <cell r="L11" t="str">
            <v>-</v>
          </cell>
          <cell r="M11" t="str">
            <v>-</v>
          </cell>
          <cell r="N11">
            <v>280</v>
          </cell>
          <cell r="O11">
            <v>250</v>
          </cell>
          <cell r="P11">
            <v>270</v>
          </cell>
        </row>
        <row r="12">
          <cell r="A12" t="str">
            <v>Ceredigion</v>
          </cell>
          <cell r="B12">
            <v>445</v>
          </cell>
          <cell r="C12">
            <v>345</v>
          </cell>
          <cell r="D12" t="str">
            <v>-</v>
          </cell>
          <cell r="E12" t="str">
            <v>-</v>
          </cell>
          <cell r="F12" t="str">
            <v>-</v>
          </cell>
          <cell r="G12" t="str">
            <v>-</v>
          </cell>
          <cell r="H12" t="str">
            <v>-</v>
          </cell>
          <cell r="I12" t="str">
            <v>-</v>
          </cell>
          <cell r="J12" t="str">
            <v>-</v>
          </cell>
          <cell r="K12" t="str">
            <v>-</v>
          </cell>
          <cell r="L12" t="str">
            <v>-</v>
          </cell>
          <cell r="M12" t="str">
            <v>-</v>
          </cell>
          <cell r="N12">
            <v>325</v>
          </cell>
          <cell r="O12">
            <v>355</v>
          </cell>
          <cell r="P12">
            <v>345</v>
          </cell>
        </row>
        <row r="13">
          <cell r="A13" t="str">
            <v>Pembrokeshire</v>
          </cell>
          <cell r="B13">
            <v>535</v>
          </cell>
          <cell r="C13">
            <v>215</v>
          </cell>
          <cell r="D13" t="str">
            <v>-</v>
          </cell>
          <cell r="E13" t="str">
            <v>-</v>
          </cell>
          <cell r="F13" t="str">
            <v>-</v>
          </cell>
          <cell r="G13" t="str">
            <v>-</v>
          </cell>
          <cell r="H13" t="str">
            <v>-</v>
          </cell>
          <cell r="I13" t="str">
            <v>-</v>
          </cell>
          <cell r="J13" t="str">
            <v>-</v>
          </cell>
          <cell r="K13" t="str">
            <v>-</v>
          </cell>
          <cell r="L13" t="str">
            <v>-</v>
          </cell>
          <cell r="M13" t="str">
            <v>-</v>
          </cell>
          <cell r="N13">
            <v>225</v>
          </cell>
          <cell r="O13">
            <v>230</v>
          </cell>
          <cell r="P13">
            <v>215</v>
          </cell>
        </row>
        <row r="14">
          <cell r="A14" t="str">
            <v>Carmarthenshire</v>
          </cell>
          <cell r="B14">
            <v>1135</v>
          </cell>
          <cell r="C14">
            <v>300</v>
          </cell>
          <cell r="D14" t="str">
            <v>-</v>
          </cell>
          <cell r="E14" t="str">
            <v>-</v>
          </cell>
          <cell r="F14" t="str">
            <v>-</v>
          </cell>
          <cell r="G14" t="str">
            <v>-</v>
          </cell>
          <cell r="H14" t="str">
            <v>-</v>
          </cell>
          <cell r="I14" t="str">
            <v>-</v>
          </cell>
          <cell r="J14" t="str">
            <v>-</v>
          </cell>
          <cell r="K14" t="str">
            <v>-</v>
          </cell>
          <cell r="L14" t="str">
            <v>-</v>
          </cell>
          <cell r="M14" t="str">
            <v>-</v>
          </cell>
          <cell r="N14">
            <v>305</v>
          </cell>
          <cell r="O14">
            <v>315</v>
          </cell>
          <cell r="P14">
            <v>300</v>
          </cell>
        </row>
        <row r="15">
          <cell r="A15" t="str">
            <v>Swansea</v>
          </cell>
          <cell r="B15">
            <v>1690</v>
          </cell>
          <cell r="C15">
            <v>360</v>
          </cell>
          <cell r="D15" t="str">
            <v>-</v>
          </cell>
          <cell r="E15" t="str">
            <v>-</v>
          </cell>
          <cell r="F15" t="str">
            <v>-</v>
          </cell>
          <cell r="G15" t="str">
            <v>-</v>
          </cell>
          <cell r="H15" t="str">
            <v>-</v>
          </cell>
          <cell r="I15" t="str">
            <v>-</v>
          </cell>
          <cell r="J15" t="str">
            <v>-</v>
          </cell>
          <cell r="K15" t="str">
            <v>-</v>
          </cell>
          <cell r="L15" t="str">
            <v>-</v>
          </cell>
          <cell r="M15" t="str">
            <v>-</v>
          </cell>
          <cell r="N15">
            <v>290</v>
          </cell>
          <cell r="O15">
            <v>335</v>
          </cell>
          <cell r="P15">
            <v>360</v>
          </cell>
        </row>
        <row r="16">
          <cell r="A16" t="str">
            <v>Neath Port Talbot</v>
          </cell>
          <cell r="B16">
            <v>1450</v>
          </cell>
          <cell r="C16">
            <v>515</v>
          </cell>
          <cell r="D16" t="str">
            <v>-</v>
          </cell>
          <cell r="E16" t="str">
            <v>-</v>
          </cell>
          <cell r="F16" t="str">
            <v>-</v>
          </cell>
          <cell r="G16" t="str">
            <v>-</v>
          </cell>
          <cell r="H16" t="str">
            <v>-</v>
          </cell>
          <cell r="I16" t="str">
            <v>-</v>
          </cell>
          <cell r="J16" t="str">
            <v>-</v>
          </cell>
          <cell r="K16" t="str">
            <v>-</v>
          </cell>
          <cell r="L16" t="str">
            <v>-</v>
          </cell>
          <cell r="M16" t="str">
            <v>-</v>
          </cell>
          <cell r="N16">
            <v>445</v>
          </cell>
          <cell r="O16">
            <v>460</v>
          </cell>
          <cell r="P16">
            <v>515</v>
          </cell>
        </row>
        <row r="17">
          <cell r="A17" t="str">
            <v>Bridgend</v>
          </cell>
          <cell r="B17">
            <v>1140</v>
          </cell>
          <cell r="C17">
            <v>395</v>
          </cell>
          <cell r="D17" t="str">
            <v>-</v>
          </cell>
          <cell r="E17" t="str">
            <v>-</v>
          </cell>
          <cell r="F17" t="str">
            <v>-</v>
          </cell>
          <cell r="G17" t="str">
            <v>-</v>
          </cell>
          <cell r="H17" t="str">
            <v>-</v>
          </cell>
          <cell r="I17" t="str">
            <v>-</v>
          </cell>
          <cell r="J17" t="str">
            <v>-</v>
          </cell>
          <cell r="K17" t="str">
            <v>-</v>
          </cell>
          <cell r="L17" t="str">
            <v>-</v>
          </cell>
          <cell r="M17" t="str">
            <v>-</v>
          </cell>
          <cell r="N17">
            <v>335</v>
          </cell>
          <cell r="O17">
            <v>360</v>
          </cell>
          <cell r="P17">
            <v>395</v>
          </cell>
        </row>
        <row r="18">
          <cell r="A18" t="str">
            <v>Vale of Glamorgan</v>
          </cell>
          <cell r="B18">
            <v>635</v>
          </cell>
          <cell r="C18">
            <v>230</v>
          </cell>
          <cell r="D18" t="str">
            <v>-</v>
          </cell>
          <cell r="E18" t="str">
            <v>-</v>
          </cell>
          <cell r="F18" t="str">
            <v>-</v>
          </cell>
          <cell r="G18" t="str">
            <v>-</v>
          </cell>
          <cell r="H18" t="str">
            <v>-</v>
          </cell>
          <cell r="I18" t="str">
            <v>-</v>
          </cell>
          <cell r="J18" t="str">
            <v>-</v>
          </cell>
          <cell r="K18" t="str">
            <v>-</v>
          </cell>
          <cell r="L18" t="str">
            <v>-</v>
          </cell>
          <cell r="M18" t="str">
            <v>-</v>
          </cell>
          <cell r="N18">
            <v>235</v>
          </cell>
          <cell r="O18">
            <v>275</v>
          </cell>
          <cell r="P18">
            <v>230</v>
          </cell>
        </row>
        <row r="19">
          <cell r="A19" t="str">
            <v>Cardiff</v>
          </cell>
          <cell r="B19">
            <v>2370</v>
          </cell>
          <cell r="C19">
            <v>335</v>
          </cell>
          <cell r="D19" t="str">
            <v>-</v>
          </cell>
          <cell r="E19" t="str">
            <v>-</v>
          </cell>
          <cell r="F19" t="str">
            <v>-</v>
          </cell>
          <cell r="G19" t="str">
            <v>-</v>
          </cell>
          <cell r="H19" t="str">
            <v>-</v>
          </cell>
          <cell r="I19" t="str">
            <v>-</v>
          </cell>
          <cell r="J19" t="str">
            <v>-</v>
          </cell>
          <cell r="K19" t="str">
            <v>-</v>
          </cell>
          <cell r="L19" t="str">
            <v>-</v>
          </cell>
          <cell r="M19" t="str">
            <v>-</v>
          </cell>
          <cell r="N19">
            <v>340</v>
          </cell>
          <cell r="O19">
            <v>345</v>
          </cell>
          <cell r="P19">
            <v>335</v>
          </cell>
        </row>
        <row r="20">
          <cell r="A20" t="str">
            <v>Rhondda Cynon Taf</v>
          </cell>
          <cell r="B20">
            <v>1880</v>
          </cell>
          <cell r="C20">
            <v>375</v>
          </cell>
          <cell r="D20" t="str">
            <v>-</v>
          </cell>
          <cell r="E20" t="str">
            <v>-</v>
          </cell>
          <cell r="F20" t="str">
            <v>-</v>
          </cell>
          <cell r="G20" t="str">
            <v>-</v>
          </cell>
          <cell r="H20" t="str">
            <v>-</v>
          </cell>
          <cell r="I20" t="str">
            <v>-</v>
          </cell>
          <cell r="J20" t="str">
            <v>-</v>
          </cell>
          <cell r="K20" t="str">
            <v>-</v>
          </cell>
          <cell r="L20" t="str">
            <v>-</v>
          </cell>
          <cell r="M20" t="str">
            <v>-</v>
          </cell>
          <cell r="N20">
            <v>345</v>
          </cell>
          <cell r="O20">
            <v>335</v>
          </cell>
          <cell r="P20">
            <v>375</v>
          </cell>
        </row>
        <row r="21">
          <cell r="A21" t="str">
            <v>Merthyr Tydfil</v>
          </cell>
          <cell r="B21">
            <v>555</v>
          </cell>
          <cell r="C21">
            <v>440</v>
          </cell>
          <cell r="D21" t="str">
            <v>-</v>
          </cell>
          <cell r="E21" t="str">
            <v>-</v>
          </cell>
          <cell r="F21" t="str">
            <v>-</v>
          </cell>
          <cell r="G21" t="str">
            <v>-</v>
          </cell>
          <cell r="H21" t="str">
            <v>-</v>
          </cell>
          <cell r="I21" t="str">
            <v>-</v>
          </cell>
          <cell r="J21" t="str">
            <v>-</v>
          </cell>
          <cell r="K21" t="str">
            <v>-</v>
          </cell>
          <cell r="L21" t="str">
            <v>-</v>
          </cell>
          <cell r="M21" t="str">
            <v>-</v>
          </cell>
          <cell r="N21">
            <v>410</v>
          </cell>
          <cell r="O21">
            <v>435</v>
          </cell>
          <cell r="P21">
            <v>440</v>
          </cell>
        </row>
        <row r="22">
          <cell r="A22" t="str">
            <v>Caerphilly</v>
          </cell>
          <cell r="B22">
            <v>1355</v>
          </cell>
          <cell r="C22">
            <v>340</v>
          </cell>
          <cell r="D22" t="str">
            <v>-</v>
          </cell>
          <cell r="E22" t="str">
            <v>-</v>
          </cell>
          <cell r="F22" t="str">
            <v>-</v>
          </cell>
          <cell r="G22" t="str">
            <v>-</v>
          </cell>
          <cell r="H22" t="str">
            <v>-</v>
          </cell>
          <cell r="I22" t="str">
            <v>-</v>
          </cell>
          <cell r="J22" t="str">
            <v>-</v>
          </cell>
          <cell r="K22" t="str">
            <v>-</v>
          </cell>
          <cell r="L22" t="str">
            <v>-</v>
          </cell>
          <cell r="M22" t="str">
            <v>-</v>
          </cell>
          <cell r="N22">
            <v>320</v>
          </cell>
          <cell r="O22">
            <v>290</v>
          </cell>
          <cell r="P22">
            <v>340</v>
          </cell>
        </row>
        <row r="23">
          <cell r="A23" t="str">
            <v>Blaenau Gwent</v>
          </cell>
          <cell r="B23">
            <v>520</v>
          </cell>
          <cell r="C23">
            <v>365</v>
          </cell>
          <cell r="D23" t="str">
            <v>-</v>
          </cell>
          <cell r="E23" t="str">
            <v>-</v>
          </cell>
          <cell r="F23" t="str">
            <v>-</v>
          </cell>
          <cell r="G23" t="str">
            <v>-</v>
          </cell>
          <cell r="H23" t="str">
            <v>-</v>
          </cell>
          <cell r="I23" t="str">
            <v>-</v>
          </cell>
          <cell r="J23" t="str">
            <v>-</v>
          </cell>
          <cell r="K23" t="str">
            <v>-</v>
          </cell>
          <cell r="L23" t="str">
            <v>-</v>
          </cell>
          <cell r="M23" t="str">
            <v>-</v>
          </cell>
          <cell r="N23">
            <v>325</v>
          </cell>
          <cell r="O23">
            <v>410</v>
          </cell>
          <cell r="P23">
            <v>365</v>
          </cell>
        </row>
        <row r="24">
          <cell r="A24" t="str">
            <v>Torfaen</v>
          </cell>
          <cell r="B24">
            <v>995</v>
          </cell>
          <cell r="C24">
            <v>500</v>
          </cell>
          <cell r="D24" t="str">
            <v>-</v>
          </cell>
          <cell r="E24" t="str">
            <v>-</v>
          </cell>
          <cell r="F24" t="str">
            <v>-</v>
          </cell>
          <cell r="G24" t="str">
            <v>-</v>
          </cell>
          <cell r="H24" t="str">
            <v>-</v>
          </cell>
          <cell r="I24" t="str">
            <v>-</v>
          </cell>
          <cell r="J24" t="str">
            <v>-</v>
          </cell>
          <cell r="K24" t="str">
            <v>-</v>
          </cell>
          <cell r="L24" t="str">
            <v>-</v>
          </cell>
          <cell r="M24" t="str">
            <v>-</v>
          </cell>
          <cell r="N24">
            <v>410</v>
          </cell>
          <cell r="O24">
            <v>410</v>
          </cell>
          <cell r="P24">
            <v>500</v>
          </cell>
        </row>
        <row r="25">
          <cell r="A25" t="str">
            <v>Monmouthshire</v>
          </cell>
          <cell r="B25">
            <v>490</v>
          </cell>
          <cell r="C25">
            <v>260</v>
          </cell>
          <cell r="D25" t="str">
            <v>-</v>
          </cell>
          <cell r="E25" t="str">
            <v>-</v>
          </cell>
          <cell r="F25" t="str">
            <v>-</v>
          </cell>
          <cell r="G25" t="str">
            <v>-</v>
          </cell>
          <cell r="H25" t="str">
            <v>-</v>
          </cell>
          <cell r="I25" t="str">
            <v>-</v>
          </cell>
          <cell r="J25" t="str">
            <v>-</v>
          </cell>
          <cell r="K25" t="str">
            <v>-</v>
          </cell>
          <cell r="L25" t="str">
            <v>-</v>
          </cell>
          <cell r="M25" t="str">
            <v>-</v>
          </cell>
          <cell r="N25">
            <v>265</v>
          </cell>
          <cell r="O25">
            <v>275</v>
          </cell>
          <cell r="P25">
            <v>260</v>
          </cell>
        </row>
        <row r="26">
          <cell r="A26" t="str">
            <v>Newport</v>
          </cell>
          <cell r="B26">
            <v>1090</v>
          </cell>
          <cell r="C26">
            <v>330</v>
          </cell>
          <cell r="D26" t="str">
            <v>-</v>
          </cell>
          <cell r="E26" t="str">
            <v>-</v>
          </cell>
          <cell r="F26" t="str">
            <v>-</v>
          </cell>
          <cell r="G26" t="str">
            <v>-</v>
          </cell>
          <cell r="H26" t="str">
            <v>-</v>
          </cell>
          <cell r="I26" t="str">
            <v>-</v>
          </cell>
          <cell r="J26" t="str">
            <v>-</v>
          </cell>
          <cell r="K26" t="str">
            <v>-</v>
          </cell>
          <cell r="L26" t="str">
            <v>-</v>
          </cell>
          <cell r="M26" t="str">
            <v>-</v>
          </cell>
          <cell r="N26">
            <v>380</v>
          </cell>
          <cell r="O26">
            <v>320</v>
          </cell>
          <cell r="P26">
            <v>330</v>
          </cell>
        </row>
        <row r="27">
          <cell r="A27" t="str">
            <v>Wales</v>
          </cell>
          <cell r="B27">
            <v>20240</v>
          </cell>
          <cell r="C27">
            <v>320</v>
          </cell>
          <cell r="D27" t="str">
            <v>-</v>
          </cell>
          <cell r="E27" t="str">
            <v>-</v>
          </cell>
          <cell r="F27" t="str">
            <v>-</v>
          </cell>
          <cell r="G27" t="str">
            <v>-</v>
          </cell>
          <cell r="H27" t="str">
            <v>-</v>
          </cell>
          <cell r="I27" t="str">
            <v>-</v>
          </cell>
          <cell r="J27" t="str">
            <v>-</v>
          </cell>
          <cell r="K27" t="str">
            <v>-</v>
          </cell>
          <cell r="L27" t="str">
            <v>-</v>
          </cell>
          <cell r="M27" t="str">
            <v>-</v>
          </cell>
          <cell r="N27">
            <v>300</v>
          </cell>
          <cell r="O27">
            <v>315</v>
          </cell>
          <cell r="P27">
            <v>320</v>
          </cell>
        </row>
      </sheetData>
      <sheetData sheetId="3"/>
      <sheetData sheetId="4"/>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2007-08 data"/>
      <sheetName val="Most recent year"/>
      <sheetName val="Trend summary"/>
      <sheetName val="Count data"/>
    </sheetNames>
    <sheetDataSet>
      <sheetData sheetId="0"/>
      <sheetData sheetId="1"/>
      <sheetData sheetId="2">
        <row r="5">
          <cell r="A5" t="str">
            <v>Isle of Anglesey</v>
          </cell>
          <cell r="B5">
            <v>326</v>
          </cell>
          <cell r="C5">
            <v>1.6592822666666667</v>
          </cell>
          <cell r="D5">
            <v>1.3632360814455962</v>
          </cell>
          <cell r="E5">
            <v>1.9553284518877372</v>
          </cell>
          <cell r="F5" t="str">
            <v>-</v>
          </cell>
          <cell r="G5" t="str">
            <v>-</v>
          </cell>
          <cell r="H5" t="str">
            <v>-</v>
          </cell>
          <cell r="I5" t="str">
            <v>-</v>
          </cell>
          <cell r="J5" t="str">
            <v>-</v>
          </cell>
          <cell r="K5">
            <v>1.4299583333333334</v>
          </cell>
          <cell r="L5" t="str">
            <v>-</v>
          </cell>
          <cell r="M5" t="str">
            <v>-</v>
          </cell>
          <cell r="N5" t="str">
            <v>-</v>
          </cell>
          <cell r="O5">
            <v>1.6592822666666667</v>
          </cell>
          <cell r="P5" t="str">
            <v>-</v>
          </cell>
        </row>
        <row r="6">
          <cell r="A6" t="str">
            <v>Gwynedd</v>
          </cell>
          <cell r="B6">
            <v>706</v>
          </cell>
          <cell r="C6">
            <v>1.5215871713643179</v>
          </cell>
          <cell r="D6">
            <v>1.3322734779274401</v>
          </cell>
          <cell r="E6">
            <v>1.7109008648011956</v>
          </cell>
          <cell r="F6" t="str">
            <v>-</v>
          </cell>
          <cell r="G6" t="str">
            <v>-</v>
          </cell>
          <cell r="H6" t="str">
            <v>-</v>
          </cell>
          <cell r="I6" t="str">
            <v>-</v>
          </cell>
          <cell r="J6" t="str">
            <v>-</v>
          </cell>
          <cell r="K6">
            <v>1.589216634429401</v>
          </cell>
          <cell r="L6" t="str">
            <v>-</v>
          </cell>
          <cell r="M6" t="str">
            <v>-</v>
          </cell>
          <cell r="N6" t="str">
            <v>-</v>
          </cell>
          <cell r="O6">
            <v>1.5215871713643179</v>
          </cell>
          <cell r="P6" t="str">
            <v>-</v>
          </cell>
        </row>
        <row r="7">
          <cell r="A7" t="str">
            <v>Conwy</v>
          </cell>
          <cell r="B7">
            <v>268</v>
          </cell>
          <cell r="C7">
            <v>1.3646127740131586</v>
          </cell>
          <cell r="D7">
            <v>1.0693365234985581</v>
          </cell>
          <cell r="E7">
            <v>1.6598890245277591</v>
          </cell>
          <cell r="F7" t="str">
            <v>-</v>
          </cell>
          <cell r="G7" t="str">
            <v>-</v>
          </cell>
          <cell r="H7" t="str">
            <v>-</v>
          </cell>
          <cell r="I7" t="str">
            <v>-</v>
          </cell>
          <cell r="J7" t="str">
            <v>-</v>
          </cell>
          <cell r="K7">
            <v>1.4451739788199698</v>
          </cell>
          <cell r="L7" t="str">
            <v>-</v>
          </cell>
          <cell r="M7" t="str">
            <v>-</v>
          </cell>
          <cell r="N7" t="str">
            <v>-</v>
          </cell>
          <cell r="O7">
            <v>1.3646127740131586</v>
          </cell>
          <cell r="P7" t="str">
            <v>-</v>
          </cell>
        </row>
        <row r="8">
          <cell r="A8" t="str">
            <v>Denbighshire</v>
          </cell>
          <cell r="B8">
            <v>315</v>
          </cell>
          <cell r="C8">
            <v>1.5543005532805432</v>
          </cell>
          <cell r="D8">
            <v>1.2495894491977306</v>
          </cell>
          <cell r="E8">
            <v>1.8590116573633557</v>
          </cell>
          <cell r="F8" t="str">
            <v>-</v>
          </cell>
          <cell r="G8" t="str">
            <v>-</v>
          </cell>
          <cell r="H8" t="str">
            <v>-</v>
          </cell>
          <cell r="I8" t="str">
            <v>-</v>
          </cell>
          <cell r="J8" t="str">
            <v>-</v>
          </cell>
          <cell r="K8">
            <v>2.1311438474870021</v>
          </cell>
          <cell r="L8" t="str">
            <v>-</v>
          </cell>
          <cell r="M8" t="str">
            <v>-</v>
          </cell>
          <cell r="N8" t="str">
            <v>-</v>
          </cell>
          <cell r="O8">
            <v>1.5543005532805432</v>
          </cell>
          <cell r="P8" t="str">
            <v>-</v>
          </cell>
        </row>
        <row r="9">
          <cell r="A9" t="str">
            <v>Flintshire</v>
          </cell>
          <cell r="B9">
            <v>573</v>
          </cell>
          <cell r="C9">
            <v>1.017939355389966</v>
          </cell>
          <cell r="D9">
            <v>0.84146751023376554</v>
          </cell>
          <cell r="E9">
            <v>1.1944112005461667</v>
          </cell>
          <cell r="F9" t="str">
            <v>-</v>
          </cell>
          <cell r="G9" t="str">
            <v>-</v>
          </cell>
          <cell r="H9" t="str">
            <v>-</v>
          </cell>
          <cell r="I9" t="str">
            <v>-</v>
          </cell>
          <cell r="J9" t="str">
            <v>-</v>
          </cell>
          <cell r="K9">
            <v>1.5590622335890887</v>
          </cell>
          <cell r="L9" t="str">
            <v>-</v>
          </cell>
          <cell r="M9" t="str">
            <v>-</v>
          </cell>
          <cell r="N9" t="str">
            <v>-</v>
          </cell>
          <cell r="O9">
            <v>1.017939355389966</v>
          </cell>
          <cell r="P9" t="str">
            <v>-</v>
          </cell>
        </row>
        <row r="10">
          <cell r="A10" t="str">
            <v>Wrexham</v>
          </cell>
          <cell r="B10">
            <v>366</v>
          </cell>
          <cell r="C10">
            <v>1.664287542631921</v>
          </cell>
          <cell r="D10">
            <v>1.3832217279742705</v>
          </cell>
          <cell r="E10">
            <v>1.9453533572895716</v>
          </cell>
          <cell r="F10" t="str">
            <v>-</v>
          </cell>
          <cell r="G10" t="str">
            <v>-</v>
          </cell>
          <cell r="H10" t="str">
            <v>-</v>
          </cell>
          <cell r="I10" t="str">
            <v>-</v>
          </cell>
          <cell r="J10" t="str">
            <v>-</v>
          </cell>
          <cell r="K10">
            <v>1.7559047619047621</v>
          </cell>
          <cell r="L10" t="str">
            <v>-</v>
          </cell>
          <cell r="M10" t="str">
            <v>-</v>
          </cell>
          <cell r="N10" t="str">
            <v>-</v>
          </cell>
          <cell r="O10">
            <v>1.664287542631921</v>
          </cell>
          <cell r="P10" t="str">
            <v>-</v>
          </cell>
        </row>
        <row r="11">
          <cell r="A11" t="str">
            <v>Powys</v>
          </cell>
          <cell r="B11">
            <v>387</v>
          </cell>
          <cell r="C11">
            <v>1.2520602285570475</v>
          </cell>
          <cell r="D11">
            <v>1.0063991616483312</v>
          </cell>
          <cell r="E11">
            <v>1.4977212954657637</v>
          </cell>
          <cell r="F11" t="str">
            <v>-</v>
          </cell>
          <cell r="G11" t="str">
            <v>-</v>
          </cell>
          <cell r="H11" t="str">
            <v>-</v>
          </cell>
          <cell r="I11" t="str">
            <v>-</v>
          </cell>
          <cell r="J11" t="str">
            <v>-</v>
          </cell>
          <cell r="K11">
            <v>1.6035632183908042</v>
          </cell>
          <cell r="L11" t="str">
            <v>-</v>
          </cell>
          <cell r="M11" t="str">
            <v>-</v>
          </cell>
          <cell r="N11" t="str">
            <v>-</v>
          </cell>
          <cell r="O11">
            <v>1.2520602285570475</v>
          </cell>
          <cell r="P11" t="str">
            <v>-</v>
          </cell>
        </row>
        <row r="12">
          <cell r="A12" t="str">
            <v>Ceredigion</v>
          </cell>
          <cell r="B12">
            <v>201</v>
          </cell>
          <cell r="C12">
            <v>1.227198784</v>
          </cell>
          <cell r="D12">
            <v>0.83956033949257758</v>
          </cell>
          <cell r="E12">
            <v>1.6148372285074224</v>
          </cell>
          <cell r="F12" t="str">
            <v>-</v>
          </cell>
          <cell r="G12" t="str">
            <v>-</v>
          </cell>
          <cell r="H12" t="str">
            <v>-</v>
          </cell>
          <cell r="I12" t="str">
            <v>-</v>
          </cell>
          <cell r="J12" t="str">
            <v>-</v>
          </cell>
          <cell r="K12">
            <v>1.6242929292929296</v>
          </cell>
          <cell r="L12" t="str">
            <v>-</v>
          </cell>
          <cell r="M12" t="str">
            <v>-</v>
          </cell>
          <cell r="N12" t="str">
            <v>-</v>
          </cell>
          <cell r="O12">
            <v>1.227198784</v>
          </cell>
          <cell r="P12" t="str">
            <v>-</v>
          </cell>
        </row>
        <row r="13">
          <cell r="A13" t="str">
            <v>Pembrokeshire</v>
          </cell>
          <cell r="B13">
            <v>273</v>
          </cell>
          <cell r="C13">
            <v>1.5503601572484276</v>
          </cell>
          <cell r="D13">
            <v>1.2343174698510602</v>
          </cell>
          <cell r="E13">
            <v>1.866402844645795</v>
          </cell>
          <cell r="F13" t="str">
            <v>-</v>
          </cell>
          <cell r="G13" t="str">
            <v>-</v>
          </cell>
          <cell r="H13" t="str">
            <v>-</v>
          </cell>
          <cell r="I13" t="str">
            <v>-</v>
          </cell>
          <cell r="J13" t="str">
            <v>-</v>
          </cell>
          <cell r="K13">
            <v>1.8435784313725483</v>
          </cell>
          <cell r="L13" t="str">
            <v>-</v>
          </cell>
          <cell r="M13" t="str">
            <v>-</v>
          </cell>
          <cell r="N13" t="str">
            <v>-</v>
          </cell>
          <cell r="O13">
            <v>1.5503601572484276</v>
          </cell>
          <cell r="P13" t="str">
            <v>-</v>
          </cell>
        </row>
        <row r="14">
          <cell r="A14" t="str">
            <v>Carmarthenshire</v>
          </cell>
          <cell r="B14">
            <v>322</v>
          </cell>
          <cell r="C14">
            <v>0.97174654893008472</v>
          </cell>
          <cell r="D14">
            <v>0.76281051905176644</v>
          </cell>
          <cell r="E14">
            <v>1.180682578808403</v>
          </cell>
          <cell r="F14" t="str">
            <v>-</v>
          </cell>
          <cell r="G14" t="str">
            <v>-</v>
          </cell>
          <cell r="H14" t="str">
            <v>-</v>
          </cell>
          <cell r="I14" t="str">
            <v>-</v>
          </cell>
          <cell r="J14" t="str">
            <v>-</v>
          </cell>
          <cell r="K14">
            <v>2.2457052752293585</v>
          </cell>
          <cell r="L14" t="str">
            <v>-</v>
          </cell>
          <cell r="M14" t="str">
            <v>-</v>
          </cell>
          <cell r="N14" t="str">
            <v>-</v>
          </cell>
          <cell r="O14">
            <v>0.97174654893008472</v>
          </cell>
          <cell r="P14" t="str">
            <v>-</v>
          </cell>
        </row>
        <row r="15">
          <cell r="A15" t="str">
            <v>Swansea</v>
          </cell>
          <cell r="B15">
            <v>582</v>
          </cell>
          <cell r="C15">
            <v>1.5735418480496453</v>
          </cell>
          <cell r="D15">
            <v>1.3515544079394366</v>
          </cell>
          <cell r="E15">
            <v>1.7955292881598539</v>
          </cell>
          <cell r="F15" t="str">
            <v>-</v>
          </cell>
          <cell r="G15" t="str">
            <v>-</v>
          </cell>
          <cell r="H15" t="str">
            <v>-</v>
          </cell>
          <cell r="I15" t="str">
            <v>-</v>
          </cell>
          <cell r="J15" t="str">
            <v>-</v>
          </cell>
          <cell r="K15">
            <v>2.2361080624736185</v>
          </cell>
          <cell r="L15" t="str">
            <v>-</v>
          </cell>
          <cell r="M15" t="str">
            <v>-</v>
          </cell>
          <cell r="N15" t="str">
            <v>-</v>
          </cell>
          <cell r="O15">
            <v>1.5735418480496453</v>
          </cell>
          <cell r="P15" t="str">
            <v>-</v>
          </cell>
        </row>
        <row r="16">
          <cell r="A16" t="str">
            <v>Neath Port Talbot</v>
          </cell>
          <cell r="B16">
            <v>484</v>
          </cell>
          <cell r="C16">
            <v>2.204950617593199</v>
          </cell>
          <cell r="D16">
            <v>1.9124178024439378</v>
          </cell>
          <cell r="E16">
            <v>2.4974834327424604</v>
          </cell>
          <cell r="F16" t="str">
            <v>-</v>
          </cell>
          <cell r="G16" t="str">
            <v>-</v>
          </cell>
          <cell r="H16" t="str">
            <v>-</v>
          </cell>
          <cell r="I16" t="str">
            <v>-</v>
          </cell>
          <cell r="J16" t="str">
            <v>-</v>
          </cell>
          <cell r="K16">
            <v>2.1376718403547681</v>
          </cell>
          <cell r="L16" t="str">
            <v>-</v>
          </cell>
          <cell r="M16" t="str">
            <v>-</v>
          </cell>
          <cell r="N16" t="str">
            <v>-</v>
          </cell>
          <cell r="O16">
            <v>2.204950617593199</v>
          </cell>
          <cell r="P16" t="str">
            <v>-</v>
          </cell>
        </row>
        <row r="17">
          <cell r="A17" t="str">
            <v>Bridgend</v>
          </cell>
          <cell r="B17">
            <v>244</v>
          </cell>
          <cell r="C17">
            <v>1.1342246881431759</v>
          </cell>
          <cell r="D17">
            <v>0.87749777877940549</v>
          </cell>
          <cell r="E17">
            <v>1.3909515975069464</v>
          </cell>
          <cell r="F17" t="str">
            <v>-</v>
          </cell>
          <cell r="G17" t="str">
            <v>-</v>
          </cell>
          <cell r="H17" t="str">
            <v>-</v>
          </cell>
          <cell r="I17" t="str">
            <v>-</v>
          </cell>
          <cell r="J17" t="str">
            <v>-</v>
          </cell>
          <cell r="K17">
            <v>1.68216796875</v>
          </cell>
          <cell r="L17" t="str">
            <v>-</v>
          </cell>
          <cell r="M17" t="str">
            <v>-</v>
          </cell>
          <cell r="N17" t="str">
            <v>-</v>
          </cell>
          <cell r="O17">
            <v>1.1342246881431759</v>
          </cell>
          <cell r="P17" t="str">
            <v>-</v>
          </cell>
        </row>
        <row r="18">
          <cell r="A18" t="str">
            <v>Vale of Glamorgan</v>
          </cell>
          <cell r="B18">
            <v>212</v>
          </cell>
          <cell r="C18">
            <v>0.91074380196008531</v>
          </cell>
          <cell r="D18">
            <v>0.54698622573549449</v>
          </cell>
          <cell r="E18">
            <v>1.2745013781846761</v>
          </cell>
          <cell r="F18" t="str">
            <v>-</v>
          </cell>
          <cell r="G18" t="str">
            <v>-</v>
          </cell>
          <cell r="H18" t="str">
            <v>-</v>
          </cell>
          <cell r="I18" t="str">
            <v>-</v>
          </cell>
          <cell r="J18" t="str">
            <v>-</v>
          </cell>
          <cell r="K18">
            <v>0.91868794326241143</v>
          </cell>
          <cell r="L18" t="str">
            <v>-</v>
          </cell>
          <cell r="M18" t="str">
            <v>-</v>
          </cell>
          <cell r="N18" t="str">
            <v>-</v>
          </cell>
          <cell r="O18">
            <v>0.91074380196008531</v>
          </cell>
          <cell r="P18" t="str">
            <v>-</v>
          </cell>
        </row>
        <row r="19">
          <cell r="A19" t="str">
            <v>Cardiff</v>
          </cell>
          <cell r="B19">
            <v>647</v>
          </cell>
          <cell r="C19">
            <v>1.6096968963433047</v>
          </cell>
          <cell r="D19">
            <v>1.3668411395745192</v>
          </cell>
          <cell r="E19">
            <v>1.8525526531120902</v>
          </cell>
          <cell r="F19" t="str">
            <v>-</v>
          </cell>
          <cell r="G19" t="str">
            <v>-</v>
          </cell>
          <cell r="H19" t="str">
            <v>-</v>
          </cell>
          <cell r="I19" t="str">
            <v>-</v>
          </cell>
          <cell r="J19" t="str">
            <v>-</v>
          </cell>
          <cell r="K19">
            <v>1.593375946969698</v>
          </cell>
          <cell r="L19" t="str">
            <v>-</v>
          </cell>
          <cell r="M19" t="str">
            <v>-</v>
          </cell>
          <cell r="N19" t="str">
            <v>-</v>
          </cell>
          <cell r="O19">
            <v>1.6096968963433047</v>
          </cell>
          <cell r="P19" t="str">
            <v>-</v>
          </cell>
        </row>
        <row r="20">
          <cell r="A20" t="str">
            <v>Rhondda Cynon Taf</v>
          </cell>
          <cell r="B20">
            <v>403</v>
          </cell>
          <cell r="C20">
            <v>1.8744149569428237</v>
          </cell>
          <cell r="D20">
            <v>1.5948190867981922</v>
          </cell>
          <cell r="E20">
            <v>2.1540108270874554</v>
          </cell>
          <cell r="F20" t="str">
            <v>-</v>
          </cell>
          <cell r="G20" t="str">
            <v>-</v>
          </cell>
          <cell r="H20" t="str">
            <v>-</v>
          </cell>
          <cell r="I20" t="str">
            <v>-</v>
          </cell>
          <cell r="J20" t="str">
            <v>-</v>
          </cell>
          <cell r="K20">
            <v>1.747502420135528</v>
          </cell>
          <cell r="L20" t="str">
            <v>-</v>
          </cell>
          <cell r="M20" t="str">
            <v>-</v>
          </cell>
          <cell r="N20" t="str">
            <v>-</v>
          </cell>
          <cell r="O20">
            <v>1.8744149569428237</v>
          </cell>
          <cell r="P20" t="str">
            <v>-</v>
          </cell>
        </row>
        <row r="21">
          <cell r="A21" t="str">
            <v>Merthyr Tydfil</v>
          </cell>
          <cell r="B21">
            <v>60</v>
          </cell>
          <cell r="C21">
            <v>1.9297570621301767</v>
          </cell>
          <cell r="D21">
            <v>1.1513996683036796</v>
          </cell>
          <cell r="E21">
            <v>2.7081144559566739</v>
          </cell>
          <cell r="F21" t="str">
            <v>-</v>
          </cell>
          <cell r="G21" t="str">
            <v>-</v>
          </cell>
          <cell r="H21" t="str">
            <v>-</v>
          </cell>
          <cell r="I21" t="str">
            <v>-</v>
          </cell>
          <cell r="J21" t="str">
            <v>-</v>
          </cell>
          <cell r="K21">
            <v>2.5623999999999998</v>
          </cell>
          <cell r="L21" t="str">
            <v>-</v>
          </cell>
          <cell r="M21" t="str">
            <v>-</v>
          </cell>
          <cell r="N21" t="str">
            <v>-</v>
          </cell>
          <cell r="O21">
            <v>1.9297570621301767</v>
          </cell>
          <cell r="P21" t="str">
            <v>-</v>
          </cell>
        </row>
        <row r="22">
          <cell r="A22" t="str">
            <v>Caerphilly</v>
          </cell>
          <cell r="B22">
            <v>319</v>
          </cell>
          <cell r="C22">
            <v>1.6865696025822792</v>
          </cell>
          <cell r="D22">
            <v>1.3841947417350822</v>
          </cell>
          <cell r="E22">
            <v>1.9889444634294762</v>
          </cell>
          <cell r="F22" t="str">
            <v>-</v>
          </cell>
          <cell r="G22" t="str">
            <v>-</v>
          </cell>
          <cell r="H22" t="str">
            <v>-</v>
          </cell>
          <cell r="I22" t="str">
            <v>-</v>
          </cell>
          <cell r="J22" t="str">
            <v>-</v>
          </cell>
          <cell r="K22">
            <v>2.3961324224908043</v>
          </cell>
          <cell r="L22" t="str">
            <v>-</v>
          </cell>
          <cell r="M22" t="str">
            <v>-</v>
          </cell>
          <cell r="N22" t="str">
            <v>-</v>
          </cell>
          <cell r="O22">
            <v>1.6865696025822792</v>
          </cell>
          <cell r="P22" t="str">
            <v>-</v>
          </cell>
        </row>
        <row r="23">
          <cell r="A23" t="str">
            <v>Blaenau Gwent</v>
          </cell>
          <cell r="B23">
            <v>179</v>
          </cell>
          <cell r="C23">
            <v>3.0849332390000002</v>
          </cell>
          <cell r="D23">
            <v>2.5686830684976112</v>
          </cell>
          <cell r="E23">
            <v>3.6011834095023891</v>
          </cell>
          <cell r="F23" t="str">
            <v>-</v>
          </cell>
          <cell r="G23" t="str">
            <v>-</v>
          </cell>
          <cell r="H23" t="str">
            <v>-</v>
          </cell>
          <cell r="I23" t="str">
            <v>-</v>
          </cell>
          <cell r="J23" t="str">
            <v>-</v>
          </cell>
          <cell r="K23">
            <v>3.2515072083879422</v>
          </cell>
          <cell r="L23" t="str">
            <v>-</v>
          </cell>
          <cell r="M23" t="str">
            <v>-</v>
          </cell>
          <cell r="N23" t="str">
            <v>-</v>
          </cell>
          <cell r="O23">
            <v>3.0849332390000002</v>
          </cell>
          <cell r="P23" t="str">
            <v>-</v>
          </cell>
        </row>
        <row r="24">
          <cell r="A24" t="str">
            <v>Torfaen</v>
          </cell>
          <cell r="B24">
            <v>224</v>
          </cell>
          <cell r="C24">
            <v>2.3199912248770884</v>
          </cell>
          <cell r="D24">
            <v>1.8422836406399339</v>
          </cell>
          <cell r="E24">
            <v>2.7976988091142427</v>
          </cell>
          <cell r="F24" t="str">
            <v>-</v>
          </cell>
          <cell r="G24" t="str">
            <v>-</v>
          </cell>
          <cell r="H24" t="str">
            <v>-</v>
          </cell>
          <cell r="I24" t="str">
            <v>-</v>
          </cell>
          <cell r="J24" t="str">
            <v>-</v>
          </cell>
          <cell r="K24">
            <v>2.1873609706774526</v>
          </cell>
          <cell r="L24" t="str">
            <v>-</v>
          </cell>
          <cell r="M24" t="str">
            <v>-</v>
          </cell>
          <cell r="N24" t="str">
            <v>-</v>
          </cell>
          <cell r="O24">
            <v>2.3199912248770884</v>
          </cell>
          <cell r="P24" t="str">
            <v>-</v>
          </cell>
        </row>
        <row r="25">
          <cell r="A25" t="str">
            <v>Monmouthshire</v>
          </cell>
          <cell r="B25">
            <v>416</v>
          </cell>
          <cell r="C25">
            <v>1.0298095613707869</v>
          </cell>
          <cell r="D25">
            <v>0.82937044654441561</v>
          </cell>
          <cell r="E25">
            <v>1.2302486761971583</v>
          </cell>
          <cell r="F25" t="str">
            <v>-</v>
          </cell>
          <cell r="G25" t="str">
            <v>-</v>
          </cell>
          <cell r="H25" t="str">
            <v>-</v>
          </cell>
          <cell r="I25" t="str">
            <v>-</v>
          </cell>
          <cell r="J25" t="str">
            <v>-</v>
          </cell>
          <cell r="K25">
            <v>1.3034813925570221</v>
          </cell>
          <cell r="L25" t="str">
            <v>-</v>
          </cell>
          <cell r="M25" t="str">
            <v>-</v>
          </cell>
          <cell r="N25" t="str">
            <v>-</v>
          </cell>
          <cell r="O25">
            <v>1.0298095613707869</v>
          </cell>
          <cell r="P25" t="str">
            <v>-</v>
          </cell>
        </row>
        <row r="26">
          <cell r="A26" t="str">
            <v>Newport</v>
          </cell>
          <cell r="B26">
            <v>227</v>
          </cell>
          <cell r="C26">
            <v>2.2161198929771899</v>
          </cell>
          <cell r="D26">
            <v>1.5459795614944654</v>
          </cell>
          <cell r="E26">
            <v>2.8862602244599147</v>
          </cell>
          <cell r="F26" t="str">
            <v>-</v>
          </cell>
          <cell r="G26" t="str">
            <v>-</v>
          </cell>
          <cell r="H26" t="str">
            <v>-</v>
          </cell>
          <cell r="I26" t="str">
            <v>-</v>
          </cell>
          <cell r="J26" t="str">
            <v>-</v>
          </cell>
          <cell r="K26">
            <v>2.6292857142857136</v>
          </cell>
          <cell r="L26" t="str">
            <v>-</v>
          </cell>
          <cell r="M26" t="str">
            <v>-</v>
          </cell>
          <cell r="N26" t="str">
            <v>-</v>
          </cell>
          <cell r="O26">
            <v>2.2161198929771899</v>
          </cell>
          <cell r="P26" t="str">
            <v>-</v>
          </cell>
        </row>
        <row r="27">
          <cell r="A27" t="str">
            <v>Wales</v>
          </cell>
          <cell r="B27">
            <v>7734</v>
          </cell>
          <cell r="C27">
            <v>1.5926115822996563</v>
          </cell>
          <cell r="D27">
            <v>1.5191413497668997</v>
          </cell>
          <cell r="E27">
            <v>1.6660818148324128</v>
          </cell>
          <cell r="F27" t="str">
            <v>-</v>
          </cell>
          <cell r="G27" t="str">
            <v>-</v>
          </cell>
          <cell r="H27" t="str">
            <v>-</v>
          </cell>
          <cell r="I27" t="str">
            <v>-</v>
          </cell>
          <cell r="J27" t="str">
            <v>-</v>
          </cell>
          <cell r="K27">
            <v>1.9771104177500431</v>
          </cell>
          <cell r="L27" t="str">
            <v>-</v>
          </cell>
          <cell r="M27" t="str">
            <v>-</v>
          </cell>
          <cell r="N27" t="str">
            <v>-</v>
          </cell>
          <cell r="O27">
            <v>1.5926115822996563</v>
          </cell>
          <cell r="P27" t="str">
            <v>-</v>
          </cell>
        </row>
      </sheetData>
      <sheetData sheetId="3"/>
      <sheetData sheetId="4"/>
      <sheetData sheetId="5"/>
      <sheetData sheetId="6"/>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2011 SQL results"/>
      <sheetName val="Trend data for chart"/>
      <sheetName val="QC trend"/>
      <sheetName val="Trend results - SQL"/>
      <sheetName val="Trend SQL"/>
      <sheetName val="QC error"/>
      <sheetName val="Sheet1"/>
    </sheetNames>
    <sheetDataSet>
      <sheetData sheetId="0"/>
      <sheetData sheetId="1"/>
      <sheetData sheetId="2">
        <row r="5">
          <cell r="A5" t="str">
            <v>Isle of Anglesey</v>
          </cell>
          <cell r="B5">
            <v>2062</v>
          </cell>
          <cell r="C5">
            <v>111.33359</v>
          </cell>
          <cell r="D5">
            <v>106.57229</v>
          </cell>
          <cell r="E5">
            <v>116.25257000000001</v>
          </cell>
          <cell r="F5">
            <v>95.697469999999996</v>
          </cell>
          <cell r="G5">
            <v>99.697149999999993</v>
          </cell>
          <cell r="H5">
            <v>98.705359999999999</v>
          </cell>
          <cell r="I5">
            <v>103.64484</v>
          </cell>
          <cell r="J5">
            <v>112.02697999999999</v>
          </cell>
          <cell r="K5">
            <v>116.81825000000001</v>
          </cell>
          <cell r="L5">
            <v>109.25201</v>
          </cell>
          <cell r="M5">
            <v>110.55218000000001</v>
          </cell>
          <cell r="N5">
            <v>108.91619</v>
          </cell>
          <cell r="O5">
            <v>111.33359</v>
          </cell>
          <cell r="P5" t="str">
            <v>-</v>
          </cell>
        </row>
        <row r="6">
          <cell r="A6" t="str">
            <v>Gwynedd</v>
          </cell>
          <cell r="B6">
            <v>3234</v>
          </cell>
          <cell r="C6">
            <v>92.425650000000005</v>
          </cell>
          <cell r="D6">
            <v>89.211780000000005</v>
          </cell>
          <cell r="E6">
            <v>95.724189999999993</v>
          </cell>
          <cell r="F6">
            <v>81.84751</v>
          </cell>
          <cell r="G6">
            <v>91.078559999999996</v>
          </cell>
          <cell r="H6">
            <v>85.817740000000001</v>
          </cell>
          <cell r="I6">
            <v>92.491060000000004</v>
          </cell>
          <cell r="J6">
            <v>98.502039999999994</v>
          </cell>
          <cell r="K6">
            <v>102.89466</v>
          </cell>
          <cell r="L6">
            <v>97.167969999999997</v>
          </cell>
          <cell r="M6">
            <v>94.839590000000001</v>
          </cell>
          <cell r="N6">
            <v>92.106350000000006</v>
          </cell>
          <cell r="O6">
            <v>92.425650000000005</v>
          </cell>
          <cell r="P6" t="str">
            <v>-</v>
          </cell>
        </row>
        <row r="7">
          <cell r="A7" t="str">
            <v>Conwy</v>
          </cell>
          <cell r="B7">
            <v>2718</v>
          </cell>
          <cell r="C7">
            <v>93.463300000000004</v>
          </cell>
          <cell r="D7">
            <v>89.963980000000006</v>
          </cell>
          <cell r="E7">
            <v>97.063310000000001</v>
          </cell>
          <cell r="F7">
            <v>91.263099999999994</v>
          </cell>
          <cell r="G7">
            <v>96.84111</v>
          </cell>
          <cell r="H7">
            <v>97.751949999999994</v>
          </cell>
          <cell r="I7">
            <v>96.347459999999998</v>
          </cell>
          <cell r="J7">
            <v>96.292810000000003</v>
          </cell>
          <cell r="K7">
            <v>99.010549999999995</v>
          </cell>
          <cell r="L7">
            <v>90.177819999999997</v>
          </cell>
          <cell r="M7">
            <v>92.990889999999993</v>
          </cell>
          <cell r="N7">
            <v>87.12124</v>
          </cell>
          <cell r="O7">
            <v>93.463300000000004</v>
          </cell>
          <cell r="P7" t="str">
            <v>-</v>
          </cell>
        </row>
        <row r="8">
          <cell r="A8" t="str">
            <v>Denbighshire</v>
          </cell>
          <cell r="B8">
            <v>2617</v>
          </cell>
          <cell r="C8">
            <v>99.186059999999998</v>
          </cell>
          <cell r="D8">
            <v>95.407989999999998</v>
          </cell>
          <cell r="E8">
            <v>103.07496</v>
          </cell>
          <cell r="F8">
            <v>96.692949999999996</v>
          </cell>
          <cell r="G8">
            <v>97.135739999999998</v>
          </cell>
          <cell r="H8">
            <v>103.74408</v>
          </cell>
          <cell r="I8">
            <v>105.28453</v>
          </cell>
          <cell r="J8">
            <v>106.68051</v>
          </cell>
          <cell r="K8">
            <v>105.6859</v>
          </cell>
          <cell r="L8">
            <v>96.995720000000006</v>
          </cell>
          <cell r="M8">
            <v>96.775779999999997</v>
          </cell>
          <cell r="N8">
            <v>96.335179999999994</v>
          </cell>
          <cell r="O8">
            <v>99.186059999999998</v>
          </cell>
          <cell r="P8" t="str">
            <v>-</v>
          </cell>
        </row>
        <row r="9">
          <cell r="A9" t="str">
            <v>Flintshire</v>
          </cell>
          <cell r="B9">
            <v>3567</v>
          </cell>
          <cell r="C9">
            <v>80.946150000000003</v>
          </cell>
          <cell r="D9">
            <v>78.306319999999999</v>
          </cell>
          <cell r="E9">
            <v>83.652150000000006</v>
          </cell>
          <cell r="F9">
            <v>73.929100000000005</v>
          </cell>
          <cell r="G9">
            <v>76.634299999999996</v>
          </cell>
          <cell r="H9">
            <v>81.01688</v>
          </cell>
          <cell r="I9">
            <v>81.845269999999999</v>
          </cell>
          <cell r="J9">
            <v>90.424289999999999</v>
          </cell>
          <cell r="K9">
            <v>92.729159999999993</v>
          </cell>
          <cell r="L9">
            <v>85.18544</v>
          </cell>
          <cell r="M9">
            <v>89.826059999999998</v>
          </cell>
          <cell r="N9">
            <v>82.300359999999998</v>
          </cell>
          <cell r="O9">
            <v>80.946150000000003</v>
          </cell>
          <cell r="P9" t="str">
            <v>-</v>
          </cell>
        </row>
        <row r="10">
          <cell r="A10" t="str">
            <v>Wrexham</v>
          </cell>
          <cell r="B10">
            <v>3516</v>
          </cell>
          <cell r="C10">
            <v>85.915220000000005</v>
          </cell>
          <cell r="D10">
            <v>83.096699999999998</v>
          </cell>
          <cell r="E10">
            <v>88.804910000000007</v>
          </cell>
          <cell r="F10">
            <v>89.398899999999998</v>
          </cell>
          <cell r="G10">
            <v>92.912639999999996</v>
          </cell>
          <cell r="H10">
            <v>91.084490000000002</v>
          </cell>
          <cell r="I10">
            <v>90.229240000000004</v>
          </cell>
          <cell r="J10">
            <v>88.494050000000001</v>
          </cell>
          <cell r="K10">
            <v>92.268219999999999</v>
          </cell>
          <cell r="L10">
            <v>91.922120000000007</v>
          </cell>
          <cell r="M10">
            <v>91.124539999999996</v>
          </cell>
          <cell r="N10">
            <v>85.043940000000006</v>
          </cell>
          <cell r="O10">
            <v>85.915220000000005</v>
          </cell>
          <cell r="P10" t="str">
            <v>-</v>
          </cell>
        </row>
        <row r="11">
          <cell r="A11" t="str">
            <v>Powys</v>
          </cell>
          <cell r="B11">
            <v>2432</v>
          </cell>
          <cell r="C11">
            <v>73.291150000000002</v>
          </cell>
          <cell r="D11">
            <v>70.381529999999998</v>
          </cell>
          <cell r="E11">
            <v>76.289370000000005</v>
          </cell>
          <cell r="F11">
            <v>65.292619999999999</v>
          </cell>
          <cell r="G11">
            <v>58.626899999999999</v>
          </cell>
          <cell r="H11">
            <v>60.841639999999998</v>
          </cell>
          <cell r="I11">
            <v>65.219380000000001</v>
          </cell>
          <cell r="J11">
            <v>64.381290000000007</v>
          </cell>
          <cell r="K11">
            <v>74.68629</v>
          </cell>
          <cell r="L11">
            <v>72.954480000000004</v>
          </cell>
          <cell r="M11">
            <v>75.377430000000004</v>
          </cell>
          <cell r="N11">
            <v>72.339860000000002</v>
          </cell>
          <cell r="O11">
            <v>73.291150000000002</v>
          </cell>
          <cell r="P11" t="str">
            <v>-</v>
          </cell>
        </row>
        <row r="12">
          <cell r="A12" t="str">
            <v>Ceredigion</v>
          </cell>
          <cell r="B12">
            <v>2059</v>
          </cell>
          <cell r="C12">
            <v>102.60692</v>
          </cell>
          <cell r="D12">
            <v>97.991169999999997</v>
          </cell>
          <cell r="E12">
            <v>107.37564</v>
          </cell>
          <cell r="F12">
            <v>80.404849999999996</v>
          </cell>
          <cell r="G12">
            <v>76.286760000000001</v>
          </cell>
          <cell r="H12">
            <v>70.57902</v>
          </cell>
          <cell r="I12">
            <v>86.914680000000004</v>
          </cell>
          <cell r="J12">
            <v>83.706429999999997</v>
          </cell>
          <cell r="K12">
            <v>93.983699999999999</v>
          </cell>
          <cell r="L12">
            <v>85.556120000000007</v>
          </cell>
          <cell r="M12">
            <v>78.735029999999995</v>
          </cell>
          <cell r="N12">
            <v>95.271140000000003</v>
          </cell>
          <cell r="O12">
            <v>102.60692</v>
          </cell>
          <cell r="P12" t="str">
            <v>-</v>
          </cell>
        </row>
        <row r="13">
          <cell r="A13" t="str">
            <v>Pembrokeshire</v>
          </cell>
          <cell r="B13">
            <v>3408</v>
          </cell>
          <cell r="C13">
            <v>102.61754000000001</v>
          </cell>
          <cell r="D13">
            <v>99.184749999999994</v>
          </cell>
          <cell r="E13">
            <v>106.1384</v>
          </cell>
          <cell r="F13">
            <v>93.950800000000001</v>
          </cell>
          <cell r="G13">
            <v>94.393950000000004</v>
          </cell>
          <cell r="H13">
            <v>92.488219999999998</v>
          </cell>
          <cell r="I13">
            <v>99.087389999999999</v>
          </cell>
          <cell r="J13">
            <v>104.79021</v>
          </cell>
          <cell r="K13">
            <v>113.47932</v>
          </cell>
          <cell r="L13">
            <v>91.328680000000006</v>
          </cell>
          <cell r="M13">
            <v>85.283100000000005</v>
          </cell>
          <cell r="N13">
            <v>93.098749999999995</v>
          </cell>
          <cell r="O13">
            <v>102.61754000000001</v>
          </cell>
          <cell r="P13" t="str">
            <v>-</v>
          </cell>
        </row>
        <row r="14">
          <cell r="A14" t="str">
            <v>Carmarthenshire</v>
          </cell>
          <cell r="B14">
            <v>4689</v>
          </cell>
          <cell r="C14">
            <v>92.235950000000003</v>
          </cell>
          <cell r="D14">
            <v>89.605159999999998</v>
          </cell>
          <cell r="E14">
            <v>94.924160000000001</v>
          </cell>
          <cell r="F14">
            <v>92.38467</v>
          </cell>
          <cell r="G14">
            <v>90.824749999999995</v>
          </cell>
          <cell r="H14">
            <v>92.981710000000007</v>
          </cell>
          <cell r="I14">
            <v>92.773139999999998</v>
          </cell>
          <cell r="J14">
            <v>98.928910000000002</v>
          </cell>
          <cell r="K14">
            <v>93.034760000000006</v>
          </cell>
          <cell r="L14">
            <v>89.208359999999999</v>
          </cell>
          <cell r="M14">
            <v>93.822119999999998</v>
          </cell>
          <cell r="N14">
            <v>93.579499999999996</v>
          </cell>
          <cell r="O14">
            <v>92.235950000000003</v>
          </cell>
          <cell r="P14" t="str">
            <v>-</v>
          </cell>
        </row>
        <row r="15">
          <cell r="A15" t="str">
            <v>Swansea</v>
          </cell>
          <cell r="B15">
            <v>7372</v>
          </cell>
          <cell r="C15">
            <v>106.46576</v>
          </cell>
          <cell r="D15">
            <v>103.99845999999999</v>
          </cell>
          <cell r="E15">
            <v>108.9759</v>
          </cell>
          <cell r="F15">
            <v>108.42726</v>
          </cell>
          <cell r="G15">
            <v>115.24299999999999</v>
          </cell>
          <cell r="H15">
            <v>118.50588999999999</v>
          </cell>
          <cell r="I15">
            <v>112.98701</v>
          </cell>
          <cell r="J15">
            <v>119.35232000000001</v>
          </cell>
          <cell r="K15">
            <v>112.60194</v>
          </cell>
          <cell r="L15">
            <v>109.5155</v>
          </cell>
          <cell r="M15">
            <v>114.42686</v>
          </cell>
          <cell r="N15">
            <v>106.39518</v>
          </cell>
          <cell r="O15">
            <v>106.46576</v>
          </cell>
          <cell r="P15" t="str">
            <v>-</v>
          </cell>
        </row>
        <row r="16">
          <cell r="A16" t="str">
            <v>Neath Port Talbot</v>
          </cell>
          <cell r="B16">
            <v>4078</v>
          </cell>
          <cell r="C16">
            <v>108.43425999999999</v>
          </cell>
          <cell r="D16">
            <v>105.11752</v>
          </cell>
          <cell r="E16">
            <v>111.82868000000001</v>
          </cell>
          <cell r="F16">
            <v>120.17989</v>
          </cell>
          <cell r="G16">
            <v>116.35426</v>
          </cell>
          <cell r="H16">
            <v>114.5103</v>
          </cell>
          <cell r="I16">
            <v>115.00964999999999</v>
          </cell>
          <cell r="J16">
            <v>119.11399</v>
          </cell>
          <cell r="K16">
            <v>119.01296000000001</v>
          </cell>
          <cell r="L16">
            <v>108.81639</v>
          </cell>
          <cell r="M16">
            <v>114.57465000000001</v>
          </cell>
          <cell r="N16">
            <v>102.90925</v>
          </cell>
          <cell r="O16">
            <v>108.43425999999999</v>
          </cell>
          <cell r="P16" t="str">
            <v>-</v>
          </cell>
        </row>
        <row r="17">
          <cell r="A17" t="str">
            <v>Bridgend</v>
          </cell>
          <cell r="B17">
            <v>5146</v>
          </cell>
          <cell r="C17">
            <v>135.31869</v>
          </cell>
          <cell r="D17">
            <v>131.63383999999999</v>
          </cell>
          <cell r="E17">
            <v>139.08026000000001</v>
          </cell>
          <cell r="F17">
            <v>102.67037999999999</v>
          </cell>
          <cell r="G17">
            <v>88.751329999999996</v>
          </cell>
          <cell r="H17">
            <v>91.139139999999998</v>
          </cell>
          <cell r="I17">
            <v>93.754000000000005</v>
          </cell>
          <cell r="J17">
            <v>94.872450000000001</v>
          </cell>
          <cell r="K17">
            <v>85.174840000000003</v>
          </cell>
          <cell r="L17">
            <v>116.66507</v>
          </cell>
          <cell r="M17">
            <v>135.97210999999999</v>
          </cell>
          <cell r="N17">
            <v>122.41633</v>
          </cell>
          <cell r="O17">
            <v>135.31869</v>
          </cell>
          <cell r="P17" t="str">
            <v>-</v>
          </cell>
        </row>
        <row r="18">
          <cell r="A18" t="str">
            <v>Vale of Glamorgan</v>
          </cell>
          <cell r="B18">
            <v>3409</v>
          </cell>
          <cell r="C18">
            <v>96.930760000000006</v>
          </cell>
          <cell r="D18">
            <v>93.686089999999993</v>
          </cell>
          <cell r="E18">
            <v>100.25866000000001</v>
          </cell>
          <cell r="F18">
            <v>78.589179999999999</v>
          </cell>
          <cell r="G18">
            <v>83.966279999999998</v>
          </cell>
          <cell r="H18">
            <v>81.11703</v>
          </cell>
          <cell r="I18">
            <v>87.345190000000002</v>
          </cell>
          <cell r="J18">
            <v>95.117189999999994</v>
          </cell>
          <cell r="K18">
            <v>98.948430000000002</v>
          </cell>
          <cell r="L18">
            <v>101.65185</v>
          </cell>
          <cell r="M18">
            <v>103.75082999999999</v>
          </cell>
          <cell r="N18">
            <v>95.464659999999995</v>
          </cell>
          <cell r="O18">
            <v>96.930760000000006</v>
          </cell>
          <cell r="P18" t="str">
            <v>-</v>
          </cell>
        </row>
        <row r="19">
          <cell r="A19" t="str">
            <v>Cardiff</v>
          </cell>
          <cell r="B19">
            <v>9213</v>
          </cell>
          <cell r="C19">
            <v>79.726519999999994</v>
          </cell>
          <cell r="D19">
            <v>78.061099999999996</v>
          </cell>
          <cell r="E19">
            <v>81.417779999999993</v>
          </cell>
          <cell r="F19">
            <v>78.160079999999994</v>
          </cell>
          <cell r="G19">
            <v>79.527439999999999</v>
          </cell>
          <cell r="H19">
            <v>76.112660000000005</v>
          </cell>
          <cell r="I19">
            <v>80.796520000000001</v>
          </cell>
          <cell r="J19">
            <v>88.422449999999998</v>
          </cell>
          <cell r="K19">
            <v>90.540989999999994</v>
          </cell>
          <cell r="L19">
            <v>92.598429999999993</v>
          </cell>
          <cell r="M19">
            <v>92.480339999999998</v>
          </cell>
          <cell r="N19">
            <v>84.814580000000007</v>
          </cell>
          <cell r="O19">
            <v>79.726519999999994</v>
          </cell>
          <cell r="P19" t="str">
            <v>-</v>
          </cell>
        </row>
        <row r="20">
          <cell r="A20" t="str">
            <v>Rhondda Cynon Taf</v>
          </cell>
          <cell r="B20">
            <v>8687</v>
          </cell>
          <cell r="C20">
            <v>123.38889</v>
          </cell>
          <cell r="D20">
            <v>120.79808</v>
          </cell>
          <cell r="E20">
            <v>126.02112</v>
          </cell>
          <cell r="F20">
            <v>109.48352</v>
          </cell>
          <cell r="G20">
            <v>110.43854</v>
          </cell>
          <cell r="H20">
            <v>111.68507</v>
          </cell>
          <cell r="I20">
            <v>111.78104999999999</v>
          </cell>
          <cell r="J20">
            <v>121.25821000000001</v>
          </cell>
          <cell r="K20">
            <v>126.92468</v>
          </cell>
          <cell r="L20">
            <v>115.34618</v>
          </cell>
          <cell r="M20">
            <v>121.79576</v>
          </cell>
          <cell r="N20">
            <v>116.45601000000001</v>
          </cell>
          <cell r="O20">
            <v>123.38889</v>
          </cell>
          <cell r="P20" t="str">
            <v>-</v>
          </cell>
        </row>
        <row r="21">
          <cell r="A21" t="str">
            <v>Merthyr Tydfil</v>
          </cell>
          <cell r="B21">
            <v>2463</v>
          </cell>
          <cell r="C21">
            <v>140.13783000000001</v>
          </cell>
          <cell r="D21">
            <v>134.63566</v>
          </cell>
          <cell r="E21">
            <v>145.80645000000001</v>
          </cell>
          <cell r="F21">
            <v>156.56285</v>
          </cell>
          <cell r="G21">
            <v>163.07175000000001</v>
          </cell>
          <cell r="H21">
            <v>153.45241999999999</v>
          </cell>
          <cell r="I21">
            <v>159.82896</v>
          </cell>
          <cell r="J21">
            <v>172.63503</v>
          </cell>
          <cell r="K21">
            <v>178.80116000000001</v>
          </cell>
          <cell r="L21">
            <v>158.49332000000001</v>
          </cell>
          <cell r="M21">
            <v>159.96111999999999</v>
          </cell>
          <cell r="N21">
            <v>147.47119000000001</v>
          </cell>
          <cell r="O21">
            <v>140.13783000000001</v>
          </cell>
          <cell r="P21" t="str">
            <v>-</v>
          </cell>
        </row>
        <row r="22">
          <cell r="A22" t="str">
            <v>Caerphilly</v>
          </cell>
          <cell r="B22">
            <v>5723</v>
          </cell>
          <cell r="C22">
            <v>107.41047</v>
          </cell>
          <cell r="D22">
            <v>104.64067</v>
          </cell>
          <cell r="E22">
            <v>110.23492</v>
          </cell>
          <cell r="F22">
            <v>94.581410000000005</v>
          </cell>
          <cell r="G22">
            <v>94.168480000000002</v>
          </cell>
          <cell r="H22">
            <v>93.100999999999999</v>
          </cell>
          <cell r="I22">
            <v>96.012389999999996</v>
          </cell>
          <cell r="J22">
            <v>104.83401000000001</v>
          </cell>
          <cell r="K22">
            <v>100.83244999999999</v>
          </cell>
          <cell r="L22">
            <v>92.411950000000004</v>
          </cell>
          <cell r="M22">
            <v>104.71586000000001</v>
          </cell>
          <cell r="N22">
            <v>104.7389</v>
          </cell>
          <cell r="O22">
            <v>107.41047</v>
          </cell>
          <cell r="P22" t="str">
            <v>-</v>
          </cell>
        </row>
        <row r="23">
          <cell r="A23" t="str">
            <v>Blaenau Gwent</v>
          </cell>
          <cell r="B23">
            <v>2339</v>
          </cell>
          <cell r="C23">
            <v>116.39493</v>
          </cell>
          <cell r="D23">
            <v>111.68931000000001</v>
          </cell>
          <cell r="E23">
            <v>121.24670999999999</v>
          </cell>
          <cell r="F23">
            <v>113.87572</v>
          </cell>
          <cell r="G23">
            <v>121.33878</v>
          </cell>
          <cell r="H23">
            <v>118.18993</v>
          </cell>
          <cell r="I23">
            <v>127.13761</v>
          </cell>
          <cell r="J23">
            <v>124.99328</v>
          </cell>
          <cell r="K23">
            <v>135.05987999999999</v>
          </cell>
          <cell r="L23">
            <v>121.13415000000001</v>
          </cell>
          <cell r="M23">
            <v>123.35099</v>
          </cell>
          <cell r="N23">
            <v>118.09215</v>
          </cell>
          <cell r="O23">
            <v>116.39493</v>
          </cell>
          <cell r="P23" t="str">
            <v>-</v>
          </cell>
        </row>
        <row r="24">
          <cell r="A24" t="str">
            <v>Torfaen</v>
          </cell>
          <cell r="B24">
            <v>3243</v>
          </cell>
          <cell r="C24">
            <v>120.90764</v>
          </cell>
          <cell r="D24">
            <v>116.76205</v>
          </cell>
          <cell r="E24">
            <v>125.16229</v>
          </cell>
          <cell r="F24">
            <v>96.547020000000003</v>
          </cell>
          <cell r="G24">
            <v>96.240809999999996</v>
          </cell>
          <cell r="H24">
            <v>98.827290000000005</v>
          </cell>
          <cell r="I24">
            <v>97.605800000000002</v>
          </cell>
          <cell r="J24">
            <v>108.59453000000001</v>
          </cell>
          <cell r="K24">
            <v>105.97181999999999</v>
          </cell>
          <cell r="L24">
            <v>108.42561000000001</v>
          </cell>
          <cell r="M24">
            <v>128.96915999999999</v>
          </cell>
          <cell r="N24">
            <v>120.50995</v>
          </cell>
          <cell r="O24">
            <v>120.90764</v>
          </cell>
          <cell r="P24" t="str">
            <v>-</v>
          </cell>
        </row>
        <row r="25">
          <cell r="A25" t="str">
            <v>Monmouthshire</v>
          </cell>
          <cell r="B25">
            <v>2191</v>
          </cell>
          <cell r="C25">
            <v>95.08954</v>
          </cell>
          <cell r="D25">
            <v>91.10745</v>
          </cell>
          <cell r="E25">
            <v>99.199489999999997</v>
          </cell>
          <cell r="F25">
            <v>76.554010000000005</v>
          </cell>
          <cell r="G25">
            <v>82.372429999999994</v>
          </cell>
          <cell r="H25">
            <v>81.244590000000002</v>
          </cell>
          <cell r="I25">
            <v>79.736170000000001</v>
          </cell>
          <cell r="J25">
            <v>92.545060000000007</v>
          </cell>
          <cell r="K25">
            <v>90.979650000000007</v>
          </cell>
          <cell r="L25">
            <v>90.78322</v>
          </cell>
          <cell r="M25">
            <v>99.719200000000001</v>
          </cell>
          <cell r="N25">
            <v>100.04687</v>
          </cell>
          <cell r="O25">
            <v>95.08954</v>
          </cell>
          <cell r="P25" t="str">
            <v>-</v>
          </cell>
        </row>
        <row r="26">
          <cell r="A26" t="str">
            <v>Newport</v>
          </cell>
          <cell r="B26">
            <v>5154</v>
          </cell>
          <cell r="C26">
            <v>110.59537</v>
          </cell>
          <cell r="D26">
            <v>107.58768999999999</v>
          </cell>
          <cell r="E26">
            <v>113.66562</v>
          </cell>
          <cell r="F26">
            <v>75.826689999999999</v>
          </cell>
          <cell r="G26">
            <v>76.626859999999994</v>
          </cell>
          <cell r="H26">
            <v>76.370909999999995</v>
          </cell>
          <cell r="I26">
            <v>80.796989999999994</v>
          </cell>
          <cell r="J26">
            <v>90.487679999999997</v>
          </cell>
          <cell r="K26">
            <v>87.420180000000002</v>
          </cell>
          <cell r="L26">
            <v>91.146280000000004</v>
          </cell>
          <cell r="M26">
            <v>114.89503999999999</v>
          </cell>
          <cell r="N26">
            <v>114.80591</v>
          </cell>
          <cell r="O26">
            <v>110.59537</v>
          </cell>
          <cell r="P26" t="str">
            <v>-</v>
          </cell>
        </row>
        <row r="27">
          <cell r="A27" t="str">
            <v>Wales</v>
          </cell>
          <cell r="B27">
            <v>89320</v>
          </cell>
          <cell r="C27">
            <v>100.37204</v>
          </cell>
          <cell r="D27">
            <v>99.710350000000005</v>
          </cell>
          <cell r="E27">
            <v>101.03701</v>
          </cell>
          <cell r="F27">
            <v>91.596699999999998</v>
          </cell>
          <cell r="G27">
            <v>92.668880000000001</v>
          </cell>
          <cell r="H27">
            <v>92.297300000000007</v>
          </cell>
          <cell r="I27">
            <v>94.740229999999997</v>
          </cell>
          <cell r="J27">
            <v>100.90600999999999</v>
          </cell>
          <cell r="K27">
            <v>101.79947</v>
          </cell>
          <cell r="L27">
            <v>98.523600000000002</v>
          </cell>
          <cell r="M27">
            <v>103.81565000000001</v>
          </cell>
          <cell r="N27">
            <v>99.12961</v>
          </cell>
          <cell r="O27">
            <v>100.37204</v>
          </cell>
          <cell r="P27" t="str">
            <v>-</v>
          </cell>
        </row>
      </sheetData>
      <sheetData sheetId="3"/>
      <sheetData sheetId="4"/>
      <sheetData sheetId="5"/>
      <sheetData sheetId="6"/>
      <sheetData sheetId="7"/>
      <sheetData sheetId="8"/>
      <sheetData sheetId="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Summary for LA profiles"/>
      <sheetName val="Most recent year"/>
      <sheetName val="Trend summary"/>
      <sheetName val="StatsWalesTrendData"/>
    </sheetNames>
    <sheetDataSet>
      <sheetData sheetId="0"/>
      <sheetData sheetId="1"/>
      <sheetData sheetId="2">
        <row r="5">
          <cell r="A5" t="str">
            <v>Isle of Anglesey</v>
          </cell>
          <cell r="B5">
            <v>1355</v>
          </cell>
          <cell r="C5">
            <v>17.968439199045218</v>
          </cell>
          <cell r="D5">
            <v>17.118278496808351</v>
          </cell>
          <cell r="E5">
            <v>18.851218861492718</v>
          </cell>
          <cell r="F5" t="str">
            <v>-</v>
          </cell>
          <cell r="G5">
            <v>19.8</v>
          </cell>
          <cell r="H5">
            <v>18.600000000000001</v>
          </cell>
          <cell r="I5">
            <v>17.3</v>
          </cell>
          <cell r="J5">
            <v>16.399999999999999</v>
          </cell>
          <cell r="K5">
            <v>16.100000000000001</v>
          </cell>
          <cell r="L5">
            <v>17.7</v>
          </cell>
          <cell r="M5">
            <v>18</v>
          </cell>
          <cell r="N5">
            <v>18.8</v>
          </cell>
          <cell r="O5">
            <v>18</v>
          </cell>
          <cell r="P5" t="str">
            <v>-</v>
          </cell>
        </row>
        <row r="6">
          <cell r="A6" t="str">
            <v>Gwynedd</v>
          </cell>
          <cell r="B6">
            <v>1911</v>
          </cell>
          <cell r="C6">
            <v>13.609172482552342</v>
          </cell>
          <cell r="D6">
            <v>13.051974472213537</v>
          </cell>
          <cell r="E6">
            <v>14.186276598480585</v>
          </cell>
          <cell r="F6" t="str">
            <v>-</v>
          </cell>
          <cell r="G6">
            <v>14</v>
          </cell>
          <cell r="H6">
            <v>13</v>
          </cell>
          <cell r="I6">
            <v>13.3</v>
          </cell>
          <cell r="J6">
            <v>12.9</v>
          </cell>
          <cell r="K6">
            <v>12.6</v>
          </cell>
          <cell r="L6">
            <v>12.6</v>
          </cell>
          <cell r="M6">
            <v>13.2</v>
          </cell>
          <cell r="N6">
            <v>14.2</v>
          </cell>
          <cell r="O6">
            <v>13.6</v>
          </cell>
          <cell r="P6" t="str">
            <v>-</v>
          </cell>
        </row>
        <row r="7">
          <cell r="A7" t="str">
            <v>Conwy</v>
          </cell>
          <cell r="B7">
            <v>2229</v>
          </cell>
          <cell r="C7">
            <v>17.812050503436154</v>
          </cell>
          <cell r="D7">
            <v>17.151581870765163</v>
          </cell>
          <cell r="E7">
            <v>18.492275453647697</v>
          </cell>
          <cell r="F7" t="str">
            <v>-</v>
          </cell>
          <cell r="G7">
            <v>16</v>
          </cell>
          <cell r="H7">
            <v>15.2</v>
          </cell>
          <cell r="I7">
            <v>14.6</v>
          </cell>
          <cell r="J7">
            <v>14.9</v>
          </cell>
          <cell r="K7">
            <v>14.6</v>
          </cell>
          <cell r="L7">
            <v>16</v>
          </cell>
          <cell r="M7">
            <v>18.100000000000001</v>
          </cell>
          <cell r="N7">
            <v>18</v>
          </cell>
          <cell r="O7">
            <v>17.8</v>
          </cell>
          <cell r="P7" t="str">
            <v>-</v>
          </cell>
        </row>
        <row r="8">
          <cell r="A8" t="str">
            <v>Denbighshire</v>
          </cell>
          <cell r="B8">
            <v>2317</v>
          </cell>
          <cell r="C8">
            <v>18.723232323232324</v>
          </cell>
          <cell r="D8">
            <v>18.045659733500692</v>
          </cell>
          <cell r="E8">
            <v>19.42021752596759</v>
          </cell>
          <cell r="F8" t="str">
            <v>-</v>
          </cell>
          <cell r="G8">
            <v>14.4</v>
          </cell>
          <cell r="H8">
            <v>12.9</v>
          </cell>
          <cell r="I8">
            <v>13.3</v>
          </cell>
          <cell r="J8">
            <v>13.8</v>
          </cell>
          <cell r="K8">
            <v>14.7</v>
          </cell>
          <cell r="L8">
            <v>16</v>
          </cell>
          <cell r="M8">
            <v>17.8</v>
          </cell>
          <cell r="N8">
            <v>18.899999999999999</v>
          </cell>
          <cell r="O8">
            <v>18.7</v>
          </cell>
          <cell r="P8" t="str">
            <v>-</v>
          </cell>
        </row>
        <row r="9">
          <cell r="A9" t="str">
            <v>Flintshire</v>
          </cell>
          <cell r="B9">
            <v>2781</v>
          </cell>
          <cell r="C9">
            <v>15.029182879377432</v>
          </cell>
          <cell r="D9">
            <v>14.521540408994408</v>
          </cell>
          <cell r="E9">
            <v>15.55134286011678</v>
          </cell>
          <cell r="F9" t="str">
            <v>-</v>
          </cell>
          <cell r="G9">
            <v>12.7</v>
          </cell>
          <cell r="H9">
            <v>12.5</v>
          </cell>
          <cell r="I9">
            <v>11.8</v>
          </cell>
          <cell r="J9">
            <v>11.5</v>
          </cell>
          <cell r="K9">
            <v>10.8</v>
          </cell>
          <cell r="L9">
            <v>11.4</v>
          </cell>
          <cell r="M9">
            <v>12.8</v>
          </cell>
          <cell r="N9">
            <v>14.7</v>
          </cell>
          <cell r="O9">
            <v>15</v>
          </cell>
          <cell r="P9" t="str">
            <v>-</v>
          </cell>
        </row>
        <row r="10">
          <cell r="A10" t="str">
            <v>Wrexham</v>
          </cell>
          <cell r="B10">
            <v>2845</v>
          </cell>
          <cell r="C10">
            <v>18.589911134343961</v>
          </cell>
          <cell r="D10">
            <v>17.981465004856339</v>
          </cell>
          <cell r="E10">
            <v>19.21412238611849</v>
          </cell>
          <cell r="F10" t="str">
            <v>-</v>
          </cell>
          <cell r="G10">
            <v>15.2</v>
          </cell>
          <cell r="H10">
            <v>15.4</v>
          </cell>
          <cell r="I10">
            <v>14.5</v>
          </cell>
          <cell r="J10">
            <v>14.6</v>
          </cell>
          <cell r="K10">
            <v>14.6</v>
          </cell>
          <cell r="L10">
            <v>17.3</v>
          </cell>
          <cell r="M10">
            <v>19</v>
          </cell>
          <cell r="N10">
            <v>18.899999999999999</v>
          </cell>
          <cell r="O10">
            <v>18.600000000000001</v>
          </cell>
          <cell r="P10" t="str">
            <v>-</v>
          </cell>
        </row>
        <row r="11">
          <cell r="A11" t="str">
            <v>Powys</v>
          </cell>
          <cell r="B11">
            <v>1685</v>
          </cell>
          <cell r="C11">
            <v>11.114042609326562</v>
          </cell>
          <cell r="D11">
            <v>10.623543288843033</v>
          </cell>
          <cell r="E11">
            <v>11.624243328328097</v>
          </cell>
          <cell r="F11" t="str">
            <v>-</v>
          </cell>
          <cell r="G11">
            <v>10.1</v>
          </cell>
          <cell r="H11">
            <v>10</v>
          </cell>
          <cell r="I11">
            <v>9.6</v>
          </cell>
          <cell r="J11">
            <v>9.6999999999999993</v>
          </cell>
          <cell r="K11">
            <v>9.5</v>
          </cell>
          <cell r="L11">
            <v>9.8000000000000007</v>
          </cell>
          <cell r="M11">
            <v>10.9</v>
          </cell>
          <cell r="N11">
            <v>11</v>
          </cell>
          <cell r="O11">
            <v>11.1</v>
          </cell>
          <cell r="P11" t="str">
            <v>-</v>
          </cell>
        </row>
        <row r="12">
          <cell r="A12" t="str">
            <v>Ceredigion</v>
          </cell>
          <cell r="B12">
            <v>934</v>
          </cell>
          <cell r="C12">
            <v>12.338177014531043</v>
          </cell>
          <cell r="D12">
            <v>11.61635677973986</v>
          </cell>
          <cell r="E12">
            <v>13.098202869883654</v>
          </cell>
          <cell r="F12" t="str">
            <v>-</v>
          </cell>
          <cell r="G12">
            <v>12.7</v>
          </cell>
          <cell r="H12">
            <v>11.6</v>
          </cell>
          <cell r="I12">
            <v>11.4</v>
          </cell>
          <cell r="J12">
            <v>11.6</v>
          </cell>
          <cell r="K12">
            <v>11.7</v>
          </cell>
          <cell r="L12">
            <v>12.2</v>
          </cell>
          <cell r="M12">
            <v>12.4</v>
          </cell>
          <cell r="N12">
            <v>13.2</v>
          </cell>
          <cell r="O12">
            <v>12.3</v>
          </cell>
          <cell r="P12" t="str">
            <v>-</v>
          </cell>
        </row>
        <row r="13">
          <cell r="A13" t="str">
            <v>Pembrokeshire</v>
          </cell>
          <cell r="B13">
            <v>2494</v>
          </cell>
          <cell r="C13">
            <v>17.476000280288698</v>
          </cell>
          <cell r="D13">
            <v>16.861700831210321</v>
          </cell>
          <cell r="E13">
            <v>18.107805240226575</v>
          </cell>
          <cell r="F13" t="str">
            <v>-</v>
          </cell>
          <cell r="G13">
            <v>16.3</v>
          </cell>
          <cell r="H13">
            <v>15.5</v>
          </cell>
          <cell r="I13">
            <v>15.1</v>
          </cell>
          <cell r="J13">
            <v>14.5</v>
          </cell>
          <cell r="K13">
            <v>14.2</v>
          </cell>
          <cell r="L13">
            <v>14</v>
          </cell>
          <cell r="M13">
            <v>17</v>
          </cell>
          <cell r="N13">
            <v>18</v>
          </cell>
          <cell r="O13">
            <v>17.5</v>
          </cell>
          <cell r="P13" t="str">
            <v>-</v>
          </cell>
        </row>
        <row r="14">
          <cell r="A14" t="str">
            <v>Carmarthenshire</v>
          </cell>
          <cell r="B14">
            <v>3516</v>
          </cell>
          <cell r="C14">
            <v>16.29890598924532</v>
          </cell>
          <cell r="D14">
            <v>15.812017441916854</v>
          </cell>
          <cell r="E14">
            <v>16.797795563013622</v>
          </cell>
          <cell r="F14" t="str">
            <v>-</v>
          </cell>
          <cell r="G14">
            <v>17</v>
          </cell>
          <cell r="H14">
            <v>16.2</v>
          </cell>
          <cell r="I14">
            <v>15.2</v>
          </cell>
          <cell r="J14">
            <v>16</v>
          </cell>
          <cell r="K14">
            <v>15.8</v>
          </cell>
          <cell r="L14">
            <v>15.9</v>
          </cell>
          <cell r="M14">
            <v>16.2</v>
          </cell>
          <cell r="N14">
            <v>17.5</v>
          </cell>
          <cell r="O14">
            <v>16.3</v>
          </cell>
          <cell r="P14" t="str">
            <v>-</v>
          </cell>
        </row>
        <row r="15">
          <cell r="A15" t="str">
            <v>Swansea</v>
          </cell>
          <cell r="B15">
            <v>5760</v>
          </cell>
          <cell r="C15">
            <v>20.993548857382365</v>
          </cell>
          <cell r="D15">
            <v>20.515720666314344</v>
          </cell>
          <cell r="E15">
            <v>21.479498605677662</v>
          </cell>
          <cell r="F15" t="str">
            <v>-</v>
          </cell>
          <cell r="G15">
            <v>23</v>
          </cell>
          <cell r="H15">
            <v>22.7</v>
          </cell>
          <cell r="I15">
            <v>20.6</v>
          </cell>
          <cell r="J15">
            <v>20.399999999999999</v>
          </cell>
          <cell r="K15">
            <v>19.5</v>
          </cell>
          <cell r="L15">
            <v>19.399999999999999</v>
          </cell>
          <cell r="M15">
            <v>20.399999999999999</v>
          </cell>
          <cell r="N15">
            <v>21.6</v>
          </cell>
          <cell r="O15">
            <v>21</v>
          </cell>
          <cell r="P15" t="str">
            <v>-</v>
          </cell>
        </row>
        <row r="16">
          <cell r="A16" t="str">
            <v>Neath Port Talbot</v>
          </cell>
          <cell r="B16">
            <v>3951</v>
          </cell>
          <cell r="C16">
            <v>23.554310242041254</v>
          </cell>
          <cell r="D16">
            <v>22.918241281186255</v>
          </cell>
          <cell r="E16">
            <v>24.202489671476926</v>
          </cell>
          <cell r="F16" t="str">
            <v>-</v>
          </cell>
          <cell r="G16">
            <v>23.1</v>
          </cell>
          <cell r="H16">
            <v>22</v>
          </cell>
          <cell r="I16">
            <v>21.4</v>
          </cell>
          <cell r="J16">
            <v>21.1</v>
          </cell>
          <cell r="K16">
            <v>20.2</v>
          </cell>
          <cell r="L16">
            <v>21.5</v>
          </cell>
          <cell r="M16">
            <v>22.7</v>
          </cell>
          <cell r="N16">
            <v>23.6</v>
          </cell>
          <cell r="O16">
            <v>23.6</v>
          </cell>
          <cell r="P16" t="str">
            <v>-</v>
          </cell>
        </row>
        <row r="17">
          <cell r="A17" t="str">
            <v>Bridgend</v>
          </cell>
          <cell r="B17">
            <v>3525</v>
          </cell>
          <cell r="C17">
            <v>20.417028670721113</v>
          </cell>
          <cell r="D17">
            <v>19.822357244471071</v>
          </cell>
          <cell r="E17">
            <v>21.024862061773533</v>
          </cell>
          <cell r="F17" t="str">
            <v>-</v>
          </cell>
          <cell r="G17">
            <v>19.399999999999999</v>
          </cell>
          <cell r="H17">
            <v>19.100000000000001</v>
          </cell>
          <cell r="I17">
            <v>18.100000000000001</v>
          </cell>
          <cell r="J17">
            <v>17.899999999999999</v>
          </cell>
          <cell r="K17">
            <v>17.899999999999999</v>
          </cell>
          <cell r="L17">
            <v>18.600000000000001</v>
          </cell>
          <cell r="M17">
            <v>20.100000000000001</v>
          </cell>
          <cell r="N17">
            <v>20</v>
          </cell>
          <cell r="O17">
            <v>20.399999999999999</v>
          </cell>
          <cell r="P17" t="str">
            <v>-</v>
          </cell>
        </row>
        <row r="18">
          <cell r="A18" t="str">
            <v>Vale of Glamorgan</v>
          </cell>
          <cell r="B18">
            <v>2264</v>
          </cell>
          <cell r="C18">
            <v>13.668196087901475</v>
          </cell>
          <cell r="D18">
            <v>13.153477362386923</v>
          </cell>
          <cell r="E18">
            <v>14.199763388055791</v>
          </cell>
          <cell r="F18" t="str">
            <v>-</v>
          </cell>
          <cell r="G18">
            <v>12.1</v>
          </cell>
          <cell r="H18">
            <v>11.9</v>
          </cell>
          <cell r="I18">
            <v>11.9</v>
          </cell>
          <cell r="J18">
            <v>12.4</v>
          </cell>
          <cell r="K18">
            <v>11.9</v>
          </cell>
          <cell r="L18">
            <v>12.7</v>
          </cell>
          <cell r="M18">
            <v>14</v>
          </cell>
          <cell r="N18">
            <v>14.2</v>
          </cell>
          <cell r="O18">
            <v>13.7</v>
          </cell>
          <cell r="P18" t="str">
            <v>-</v>
          </cell>
        </row>
        <row r="19">
          <cell r="A19" t="str">
            <v>Cardiff</v>
          </cell>
          <cell r="B19">
            <v>8235</v>
          </cell>
          <cell r="C19">
            <v>21.102939292212287</v>
          </cell>
          <cell r="D19">
            <v>20.700940451343413</v>
          </cell>
          <cell r="E19">
            <v>21.510627086830112</v>
          </cell>
          <cell r="F19" t="str">
            <v>-</v>
          </cell>
          <cell r="G19">
            <v>23.3</v>
          </cell>
          <cell r="H19">
            <v>22.1</v>
          </cell>
          <cell r="I19">
            <v>21.2</v>
          </cell>
          <cell r="J19">
            <v>21.2</v>
          </cell>
          <cell r="K19">
            <v>21.5</v>
          </cell>
          <cell r="L19">
            <v>21.8</v>
          </cell>
          <cell r="M19">
            <v>22.3</v>
          </cell>
          <cell r="N19">
            <v>23.3</v>
          </cell>
          <cell r="O19">
            <v>21.1</v>
          </cell>
          <cell r="P19" t="str">
            <v>-</v>
          </cell>
        </row>
        <row r="20">
          <cell r="A20" t="str">
            <v>Rhondda Cynon Taf</v>
          </cell>
          <cell r="B20">
            <v>7264</v>
          </cell>
          <cell r="C20">
            <v>24.471095539684679</v>
          </cell>
          <cell r="D20">
            <v>23.985341426252244</v>
          </cell>
          <cell r="E20">
            <v>24.963456522063407</v>
          </cell>
          <cell r="F20" t="str">
            <v>-</v>
          </cell>
          <cell r="G20">
            <v>24.8</v>
          </cell>
          <cell r="H20">
            <v>24.3</v>
          </cell>
          <cell r="I20">
            <v>22.3</v>
          </cell>
          <cell r="J20">
            <v>22.7</v>
          </cell>
          <cell r="K20">
            <v>21.4</v>
          </cell>
          <cell r="L20">
            <v>22.9</v>
          </cell>
          <cell r="M20">
            <v>24</v>
          </cell>
          <cell r="N20">
            <v>25.2</v>
          </cell>
          <cell r="O20">
            <v>24.5</v>
          </cell>
          <cell r="P20" t="str">
            <v>-</v>
          </cell>
        </row>
        <row r="21">
          <cell r="A21" t="str">
            <v>Merthyr Tydfil</v>
          </cell>
          <cell r="B21">
            <v>1766</v>
          </cell>
          <cell r="C21">
            <v>24.813826050302094</v>
          </cell>
          <cell r="D21">
            <v>23.824078349629289</v>
          </cell>
          <cell r="E21">
            <v>25.830748967411445</v>
          </cell>
          <cell r="F21" t="str">
            <v>-</v>
          </cell>
          <cell r="G21">
            <v>29</v>
          </cell>
          <cell r="H21">
            <v>28.8</v>
          </cell>
          <cell r="I21">
            <v>26.3</v>
          </cell>
          <cell r="J21">
            <v>26.4</v>
          </cell>
          <cell r="K21">
            <v>24.6</v>
          </cell>
          <cell r="L21">
            <v>24.9</v>
          </cell>
          <cell r="M21">
            <v>25.7</v>
          </cell>
          <cell r="N21">
            <v>25.1</v>
          </cell>
          <cell r="O21">
            <v>24.8</v>
          </cell>
          <cell r="P21" t="str">
            <v>-</v>
          </cell>
        </row>
        <row r="22">
          <cell r="A22" t="str">
            <v>Caerphilly</v>
          </cell>
          <cell r="B22">
            <v>5731</v>
          </cell>
          <cell r="C22">
            <v>25.230024213075058</v>
          </cell>
          <cell r="D22">
            <v>24.669409151166899</v>
          </cell>
          <cell r="E22">
            <v>25.799016140376136</v>
          </cell>
          <cell r="F22" t="str">
            <v>-</v>
          </cell>
          <cell r="G22">
            <v>21.5</v>
          </cell>
          <cell r="H22">
            <v>20.7</v>
          </cell>
          <cell r="I22">
            <v>20.6</v>
          </cell>
          <cell r="J22">
            <v>20.3</v>
          </cell>
          <cell r="K22">
            <v>19.899999999999999</v>
          </cell>
          <cell r="L22">
            <v>20.9</v>
          </cell>
          <cell r="M22">
            <v>22.3</v>
          </cell>
          <cell r="N22">
            <v>24</v>
          </cell>
          <cell r="O22">
            <v>25.2</v>
          </cell>
          <cell r="P22" t="str">
            <v>-</v>
          </cell>
        </row>
        <row r="23">
          <cell r="A23" t="str">
            <v>Blaenau Gwent</v>
          </cell>
          <cell r="B23">
            <v>2313</v>
          </cell>
          <cell r="C23">
            <v>29.072398190045252</v>
          </cell>
          <cell r="D23">
            <v>28.084857567392103</v>
          </cell>
          <cell r="E23">
            <v>30.080139082792495</v>
          </cell>
          <cell r="F23" t="str">
            <v>-</v>
          </cell>
          <cell r="G23">
            <v>25.1</v>
          </cell>
          <cell r="H23">
            <v>25.7</v>
          </cell>
          <cell r="I23">
            <v>24.3</v>
          </cell>
          <cell r="J23">
            <v>24.4</v>
          </cell>
          <cell r="K23">
            <v>22.1</v>
          </cell>
          <cell r="L23">
            <v>26.7</v>
          </cell>
          <cell r="M23">
            <v>29.6</v>
          </cell>
          <cell r="N23">
            <v>29.1</v>
          </cell>
          <cell r="O23">
            <v>29.1</v>
          </cell>
          <cell r="P23" t="str">
            <v>-</v>
          </cell>
        </row>
        <row r="24">
          <cell r="A24" t="str">
            <v>Torfaen</v>
          </cell>
          <cell r="B24">
            <v>2414</v>
          </cell>
          <cell r="C24">
            <v>19.4270078866892</v>
          </cell>
          <cell r="D24">
            <v>18.740854491492847</v>
          </cell>
          <cell r="E24">
            <v>20.132059222870172</v>
          </cell>
          <cell r="F24" t="str">
            <v>-</v>
          </cell>
          <cell r="G24">
            <v>20.5</v>
          </cell>
          <cell r="H24">
            <v>19.100000000000001</v>
          </cell>
          <cell r="I24">
            <v>17.7</v>
          </cell>
          <cell r="J24">
            <v>17.899999999999999</v>
          </cell>
          <cell r="K24">
            <v>17.7</v>
          </cell>
          <cell r="L24">
            <v>17.2</v>
          </cell>
          <cell r="M24">
            <v>17.2</v>
          </cell>
          <cell r="N24">
            <v>18.2</v>
          </cell>
          <cell r="O24">
            <v>19.399999999999999</v>
          </cell>
          <cell r="P24" t="str">
            <v>-</v>
          </cell>
        </row>
        <row r="25">
          <cell r="A25" t="str">
            <v>Monmouthshire</v>
          </cell>
          <cell r="B25">
            <v>1118</v>
          </cell>
          <cell r="C25">
            <v>11.903747870528109</v>
          </cell>
          <cell r="D25">
            <v>11.264338536138728</v>
          </cell>
          <cell r="E25">
            <v>12.574309403605172</v>
          </cell>
          <cell r="F25" t="str">
            <v>-</v>
          </cell>
          <cell r="G25">
            <v>11</v>
          </cell>
          <cell r="H25">
            <v>10.5</v>
          </cell>
          <cell r="I25">
            <v>10.199999999999999</v>
          </cell>
          <cell r="J25">
            <v>10.4</v>
          </cell>
          <cell r="K25">
            <v>10.3</v>
          </cell>
          <cell r="L25">
            <v>9.8000000000000007</v>
          </cell>
          <cell r="M25">
            <v>11.1</v>
          </cell>
          <cell r="N25">
            <v>11.8</v>
          </cell>
          <cell r="O25">
            <v>11.9</v>
          </cell>
          <cell r="P25" t="str">
            <v>-</v>
          </cell>
        </row>
        <row r="26">
          <cell r="A26" t="str">
            <v>Newport</v>
          </cell>
          <cell r="B26">
            <v>3857</v>
          </cell>
          <cell r="C26">
            <v>20.783489600172434</v>
          </cell>
          <cell r="D26">
            <v>20.205774171221503</v>
          </cell>
          <cell r="E26">
            <v>21.37329845700306</v>
          </cell>
          <cell r="F26" t="str">
            <v>-</v>
          </cell>
          <cell r="G26">
            <v>22.9</v>
          </cell>
          <cell r="H26">
            <v>22.8</v>
          </cell>
          <cell r="I26">
            <v>21.2</v>
          </cell>
          <cell r="J26">
            <v>19.3</v>
          </cell>
          <cell r="K26">
            <v>19</v>
          </cell>
          <cell r="L26">
            <v>20.7</v>
          </cell>
          <cell r="M26">
            <v>21.1</v>
          </cell>
          <cell r="N26">
            <v>21</v>
          </cell>
          <cell r="O26">
            <v>20.8</v>
          </cell>
          <cell r="P26" t="str">
            <v>-</v>
          </cell>
        </row>
        <row r="27">
          <cell r="A27" t="str">
            <v>Wales</v>
          </cell>
          <cell r="B27">
            <v>70265</v>
          </cell>
          <cell r="C27">
            <v>19.31604195016013</v>
          </cell>
          <cell r="D27">
            <v>19.18807463960745</v>
          </cell>
          <cell r="E27">
            <v>19.444657339821109</v>
          </cell>
          <cell r="F27" t="str">
            <v>-</v>
          </cell>
          <cell r="G27">
            <v>19</v>
          </cell>
          <cell r="H27">
            <v>18.399999999999999</v>
          </cell>
          <cell r="I27">
            <v>17.5</v>
          </cell>
          <cell r="J27">
            <v>17.399999999999999</v>
          </cell>
          <cell r="K27">
            <v>17</v>
          </cell>
          <cell r="L27">
            <v>17.8</v>
          </cell>
          <cell r="M27">
            <v>18.899999999999999</v>
          </cell>
          <cell r="N27">
            <v>19.7</v>
          </cell>
          <cell r="O27">
            <v>19.3</v>
          </cell>
          <cell r="P27" t="str">
            <v>-</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hyperlink" Target="../Indicators/20140107_ChildrenLivingInPoverty_2010_MJ_IF_v2b.xls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Indicators/20140120_Homelessness_MJ_HW_v0b.xlsx"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Indicators/20140107_ChildrenInNeed_2011_MJ_IF_v2a.xlsx"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Indicators/20140107_OverweightObese_2011_MJ_IF_v2a.xlsx"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Indicators/20140107_ConceptionsUnder18_2001-2011_MJ_IF_v2a.xlsx"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Indicators/20140107_LiveBirthsMothersAgedUnder20_2011_MJ_v2b.xlsx"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Indicators/20140107_UpdateToDateWithImmsAge4_2003to2012_MJ_IF_v2a.xlsx"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Indicators/20140107_DMFT_5yrolds_MJ__IF_v2a.xlsx"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Indicators/20140122_Hospital_admissions_injuries_0-4_HW_v1a.xlsx"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Indicators/20140107_Infant_mortality_rate_MJ_IF_v2a.xlsx" TargetMode="External"/></Relationships>
</file>

<file path=xl/worksheets/_rels/sheet29.xml.rels><?xml version="1.0" encoding="UTF-8" standalone="yes"?>
<Relationships xmlns="http://schemas.openxmlformats.org/package/2006/relationships"><Relationship Id="rId2" Type="http://schemas.openxmlformats.org/officeDocument/2006/relationships/hyperlink" Target="../Indicators/20130807_Mortality_0to17_2002-2011_JA_MJ_IF_v2a.xlsx" TargetMode="External"/><Relationship Id="rId1" Type="http://schemas.openxmlformats.org/officeDocument/2006/relationships/hyperlink" Target="../../../Children%20and%20YP%20profile/LA%20profiles/Indicators/x%20-%20previous%20drafts/20130807_Mortality_0to17_2002-2011_JA_v0a.xls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Indicators/20140127_HealthVisitors_HW_v0b.xlsx"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Indicators/20140128_SocialWorkers_StatsWales_HW_v0a.xls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ales.gov.uk/statistics-and-research/homelessness/?lang=en" TargetMode="External"/><Relationship Id="rId7" Type="http://schemas.openxmlformats.org/officeDocument/2006/relationships/hyperlink" Target="http://www.wales.nhs.uk/sitesplus/922/home" TargetMode="External"/><Relationship Id="rId2" Type="http://schemas.openxmlformats.org/officeDocument/2006/relationships/hyperlink" Target="http://webarchive.nationalarchives.gov.uk/20121103084242/http:/www.hmrc.gov.uk/stats/personal-tax-credits/child-poverty-stats09-sept11.pdf" TargetMode="External"/><Relationship Id="rId1" Type="http://schemas.openxmlformats.org/officeDocument/2006/relationships/hyperlink" Target="http://www.ons.gov.uk/ons/publications/re-reference-tables.html?edition=tcm%3A77-296223" TargetMode="External"/><Relationship Id="rId6" Type="http://schemas.openxmlformats.org/officeDocument/2006/relationships/hyperlink" Target="mailto:publichealthwalesobservatory@wales.nhs.uk" TargetMode="External"/><Relationship Id="rId5" Type="http://schemas.openxmlformats.org/officeDocument/2006/relationships/hyperlink" Target="https://statswales.wales.gov.uk/Catalogue/Health-and-Social-Care/Social-Services/Childrens-Services/Children-in-Need/ChildrenInNeed-by-LocalAuthority-AgeGroup" TargetMode="External"/><Relationship Id="rId4" Type="http://schemas.openxmlformats.org/officeDocument/2006/relationships/hyperlink" Target="http://www.cardiff.ac.uk/dentl/research/themes/appliedclinicalresearch/epidemiology/oralhealth/index.html" TargetMode="External"/><Relationship Id="rId9"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B7:E10"/>
  <sheetViews>
    <sheetView showGridLines="0" showRowColHeaders="0" tabSelected="1" workbookViewId="0">
      <selection activeCell="J5" sqref="J5"/>
    </sheetView>
  </sheetViews>
  <sheetFormatPr defaultRowHeight="18" customHeight="1"/>
  <cols>
    <col min="1" max="16384" width="9" style="260"/>
  </cols>
  <sheetData>
    <row r="7" spans="2:5" ht="18" customHeight="1">
      <c r="B7" s="261" t="s">
        <v>248</v>
      </c>
      <c r="C7" s="254"/>
      <c r="D7" s="254"/>
      <c r="E7" s="254"/>
    </row>
    <row r="8" spans="2:5" ht="24.75" customHeight="1">
      <c r="B8" s="262" t="s">
        <v>212</v>
      </c>
      <c r="C8" s="254"/>
      <c r="D8" s="254"/>
      <c r="E8" s="254"/>
    </row>
    <row r="10" spans="2:5" ht="18" customHeight="1">
      <c r="B10" s="263" t="s">
        <v>36</v>
      </c>
      <c r="C10" s="263" t="s">
        <v>36</v>
      </c>
    </row>
  </sheetData>
  <sheetProtection sheet="1" objects="1" scenarios="1" selectLockedCells="1"/>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10.xml><?xml version="1.0" encoding="utf-8"?>
<worksheet xmlns="http://schemas.openxmlformats.org/spreadsheetml/2006/main" xmlns:r="http://schemas.openxmlformats.org/officeDocument/2006/relationships">
  <dimension ref="A1:L27"/>
  <sheetViews>
    <sheetView showGridLines="0" topLeftCell="C1" zoomScale="115" zoomScaleNormal="115" workbookViewId="0">
      <pane ySplit="3" topLeftCell="A4" activePane="bottomLeft" state="frozen"/>
      <selection activeCell="G51" sqref="G51"/>
      <selection pane="bottomLeft" activeCell="K5" sqref="K5"/>
    </sheetView>
  </sheetViews>
  <sheetFormatPr defaultRowHeight="11.25"/>
  <cols>
    <col min="1" max="1" width="3.5" style="98" customWidth="1"/>
    <col min="2" max="2" width="49.75" style="98" customWidth="1"/>
    <col min="3" max="6" width="9" style="98"/>
    <col min="7" max="7" width="9.75" style="1" customWidth="1"/>
    <col min="8" max="8" width="9" style="53"/>
    <col min="9" max="9" width="9" style="98"/>
    <col min="10" max="10" width="7.625" style="86" customWidth="1"/>
    <col min="11" max="11" width="7.625" style="98" customWidth="1"/>
    <col min="12" max="12" width="7.625" style="86" customWidth="1"/>
    <col min="13" max="16384" width="9" style="98"/>
  </cols>
  <sheetData>
    <row r="1" spans="1:12" ht="20.25" customHeight="1">
      <c r="A1" s="12"/>
      <c r="B1" s="9" t="s">
        <v>13</v>
      </c>
      <c r="C1" s="8" t="s">
        <v>34</v>
      </c>
      <c r="D1" s="7"/>
      <c r="E1" s="7"/>
      <c r="F1" s="7"/>
      <c r="G1" s="21"/>
      <c r="H1" s="112"/>
      <c r="I1" s="57"/>
      <c r="J1" s="113"/>
      <c r="K1" s="87"/>
    </row>
    <row r="3" spans="1:12" s="2" customFormat="1" ht="22.5">
      <c r="C3" s="99" t="s">
        <v>14</v>
      </c>
      <c r="D3" s="99" t="s">
        <v>15</v>
      </c>
      <c r="E3" s="99" t="s">
        <v>55</v>
      </c>
      <c r="F3" s="99" t="s">
        <v>56</v>
      </c>
      <c r="G3" s="3" t="s">
        <v>58</v>
      </c>
      <c r="H3" s="54" t="s">
        <v>101</v>
      </c>
      <c r="I3" s="99" t="s">
        <v>100</v>
      </c>
      <c r="J3" s="84" t="s">
        <v>2</v>
      </c>
      <c r="K3" s="3" t="s">
        <v>16</v>
      </c>
      <c r="L3" s="84" t="s">
        <v>3</v>
      </c>
    </row>
    <row r="4" spans="1:12" ht="15.95" customHeight="1">
      <c r="A4" s="11" t="s">
        <v>38</v>
      </c>
      <c r="B4" s="5" t="s">
        <v>4</v>
      </c>
      <c r="C4" s="51">
        <f>VLOOKUP($C$1,Poverty!$A$5:$P$26,2,FALSE)</f>
        <v>4525</v>
      </c>
      <c r="D4" s="100">
        <f>VLOOKUP($C$1,Poverty!$A$5:$P$26,3,FALSE)</f>
        <v>30.4</v>
      </c>
      <c r="E4" s="100">
        <f>VLOOKUP($C$1,Poverty!$A$5:$P$26,4,FALSE)</f>
        <v>29.6</v>
      </c>
      <c r="F4" s="100">
        <f>VLOOKUP($C$1,Poverty!$A$5:$P$26,5,FALSE)</f>
        <v>31.1</v>
      </c>
      <c r="G4" s="55" t="str">
        <f>IF(E4="-","Not known",IF(F4&lt;K4,"Sig Low",IF(E4&gt;K4,"Sig High","Comparable")))</f>
        <v>Sig High</v>
      </c>
      <c r="H4" s="95">
        <f>Poverty!$B$28</f>
        <v>30700</v>
      </c>
      <c r="I4" s="100">
        <f>Poverty!C$28</f>
        <v>24.1</v>
      </c>
      <c r="J4" s="85">
        <f>MIN(Poverty!C$5:C$26)</f>
        <v>13.1</v>
      </c>
      <c r="K4" s="100">
        <f>Poverty!C$27</f>
        <v>22.2</v>
      </c>
      <c r="L4" s="85">
        <f>MAX(Poverty!C$5:C$26)</f>
        <v>30.4</v>
      </c>
    </row>
    <row r="5" spans="1:12" ht="15.95" customHeight="1">
      <c r="A5" s="11" t="s">
        <v>39</v>
      </c>
      <c r="B5" s="5" t="s">
        <v>88</v>
      </c>
      <c r="C5" s="51">
        <f>IF(VLOOKUP($C$1,Homelessness!$A$7:$P$30,2,FALSE)&lt;5,"&lt;5",VLOOKUP($C$1,Homelessness!$A$7:$P$30,2,FALSE))</f>
        <v>45</v>
      </c>
      <c r="D5" s="140">
        <f>VLOOKUP($C$1,Homelessness!$A$7:$P$30,3,FALSE)</f>
        <v>14.5</v>
      </c>
      <c r="E5" s="100">
        <f>VLOOKUP($C$1,Homelessness!$A$7:$P$30,4,FALSE)</f>
        <v>10.6</v>
      </c>
      <c r="F5" s="100">
        <f>VLOOKUP($C$1,Homelessness!$A$7:$P$30,5,FALSE)</f>
        <v>19.399999999999999</v>
      </c>
      <c r="G5" s="55" t="str">
        <f t="shared" ref="G5:G16" si="0">IF(E5="-","Not known",IF(F5&lt;K5,"Sig Low",IF(E5&gt;K5,"Sig High","Comparable")))</f>
        <v>Comparable</v>
      </c>
      <c r="H5" s="53">
        <f>Homelessness!$B$30</f>
        <v>495</v>
      </c>
      <c r="I5" s="1">
        <f>Homelessness!$C$30</f>
        <v>20.2</v>
      </c>
      <c r="J5" s="85">
        <f>MIN(Homelessness!C$5:C$26)</f>
        <v>2.4</v>
      </c>
      <c r="K5" s="140">
        <f>Homelessness!C$7</f>
        <v>18.7</v>
      </c>
      <c r="L5" s="85">
        <f>MAX(Homelessness!C$5:C$26)</f>
        <v>40.5</v>
      </c>
    </row>
    <row r="6" spans="1:12" ht="15.95" customHeight="1">
      <c r="A6" s="11" t="s">
        <v>40</v>
      </c>
      <c r="B6" s="5" t="s">
        <v>5</v>
      </c>
      <c r="C6" s="1">
        <f>VLOOKUP($C$1,CIN!$A$5:$P$26,2,FALSE)</f>
        <v>520</v>
      </c>
      <c r="D6" s="100">
        <f>VLOOKUP($C$1,CIN!$A$5:$P$26,3,FALSE)</f>
        <v>365</v>
      </c>
      <c r="E6" s="100" t="str">
        <f>VLOOKUP($C$1,CIN!$A$5:$P$26,4,FALSE)</f>
        <v>-</v>
      </c>
      <c r="F6" s="100" t="str">
        <f>VLOOKUP($C$1,CIN!$A$5:$P$26,5,FALSE)</f>
        <v>-</v>
      </c>
      <c r="G6" s="55" t="str">
        <f t="shared" si="0"/>
        <v>Not known</v>
      </c>
      <c r="H6" s="53">
        <f>CIN!$B$28</f>
        <v>4190</v>
      </c>
      <c r="I6" s="100">
        <f>CIN!C$28</f>
        <v>333.2</v>
      </c>
      <c r="J6" s="85">
        <f>MIN(CIN!C$5:C$26)</f>
        <v>130</v>
      </c>
      <c r="K6" s="100">
        <f>CIN!C$27</f>
        <v>320</v>
      </c>
      <c r="L6" s="85">
        <f>MAX(CIN!C$5:C$26)</f>
        <v>515</v>
      </c>
    </row>
    <row r="7" spans="1:12" s="82" customFormat="1" ht="15.95" customHeight="1">
      <c r="A7" s="115" t="s">
        <v>41</v>
      </c>
      <c r="B7" s="5" t="s">
        <v>6</v>
      </c>
      <c r="C7" s="76">
        <f>VLOOKUP($C$1,'Childhood Obesity'!$A$5:$P$28,2,FALSE)</f>
        <v>191</v>
      </c>
      <c r="D7" s="116">
        <f>VLOOKUP($C$1,'Childhood Obesity'!$A$5:$P$28,3,FALSE)</f>
        <v>26.9</v>
      </c>
      <c r="E7" s="76">
        <f>VLOOKUP($C$1,'Childhood Obesity'!$A$5:$P$28,4,FALSE)</f>
        <v>23.8</v>
      </c>
      <c r="F7" s="76">
        <f>VLOOKUP($C$1,'Childhood Obesity'!$A$5:$P$28,5,FALSE)</f>
        <v>30.3</v>
      </c>
      <c r="G7" s="162" t="str">
        <f>IF(E7="-","Not known",IF(F7&lt;K7,"Sig Low",IF(E7&gt;K7,"Sig High","Comparable")))</f>
        <v>Comparable</v>
      </c>
      <c r="H7" s="163">
        <f>'Childhood Obesity'!$B$28</f>
        <v>1722</v>
      </c>
      <c r="I7" s="56">
        <f>'Childhood Obesity'!$C$28</f>
        <v>27.7</v>
      </c>
      <c r="J7" s="164">
        <f>MIN('Childhood Obesity'!C$5:C$26)</f>
        <v>22</v>
      </c>
      <c r="K7" s="116">
        <f>'Childhood Obesity'!C$27</f>
        <v>28.2</v>
      </c>
      <c r="L7" s="164">
        <f>MAX('Childhood Obesity'!C$5:C$26)</f>
        <v>33.799999999999997</v>
      </c>
    </row>
    <row r="8" spans="1:12" ht="15.95" customHeight="1">
      <c r="A8" s="11" t="s">
        <v>42</v>
      </c>
      <c r="B8" s="5" t="s">
        <v>7</v>
      </c>
      <c r="C8" s="1">
        <f>VLOOKUP($C$1,Conceptions!$A$5:$P$26,2,FALSE)</f>
        <v>35</v>
      </c>
      <c r="D8" s="100">
        <f>VLOOKUP($C$1,Conceptions!$A$5:$P$26,3,FALSE)</f>
        <v>25.5</v>
      </c>
      <c r="E8" s="100">
        <f>VLOOKUP($C$1,Conceptions!$A$5:$P$26,4,FALSE)</f>
        <v>17.8</v>
      </c>
      <c r="F8" s="100">
        <f>VLOOKUP($C$1,Conceptions!$A$5:$P$26,5,FALSE)</f>
        <v>35.5</v>
      </c>
      <c r="G8" s="55" t="str">
        <f t="shared" si="0"/>
        <v>Comparable</v>
      </c>
      <c r="H8" s="95">
        <f>Conceptions!$B$28</f>
        <v>337</v>
      </c>
      <c r="I8" s="1">
        <f>Conceptions!$C$28</f>
        <v>30.06</v>
      </c>
      <c r="J8" s="85">
        <f>MIN(Conceptions!C$5:C$26)</f>
        <v>18.100000000000001</v>
      </c>
      <c r="K8" s="100">
        <f>Conceptions!C$27</f>
        <v>34.200000000000003</v>
      </c>
      <c r="L8" s="85">
        <f>MAX(Conceptions!C$5:C$26)</f>
        <v>54.1</v>
      </c>
    </row>
    <row r="9" spans="1:12" ht="15.95" customHeight="1">
      <c r="A9" s="11" t="s">
        <v>43</v>
      </c>
      <c r="B9" s="5" t="s">
        <v>96</v>
      </c>
      <c r="C9" s="51">
        <f>IF(VLOOKUP($C$1,'Live Births'!$A$5:$O$26,2,FALSE)&lt;5,"&lt;5",VLOOKUP($C$1,'Live Births'!$A$5:$O$26,2,FALSE))</f>
        <v>68</v>
      </c>
      <c r="D9" s="100">
        <f>VLOOKUP($C$1,'Live Births'!$A$5:$O$26,3,FALSE)</f>
        <v>29</v>
      </c>
      <c r="E9" s="140">
        <f>IF(VLOOKUP($C$1,'Live Births'!$A$5:$O$26,4,FALSE)&lt;5,"&lt;5",VLOOKUP($C$1,'Live Births'!$A$5:$O$26,4,FALSE))</f>
        <v>22.5</v>
      </c>
      <c r="F9" s="140">
        <f>IF(VLOOKUP($C$1,'Live Births'!$A$5:$O$26,5,FALSE)&lt;5,"&lt;5",VLOOKUP($C$1,'Live Births'!$A$5:$O$26,5,FALSE))</f>
        <v>36.700000000000003</v>
      </c>
      <c r="G9" s="55" t="str">
        <f t="shared" si="0"/>
        <v>Comparable</v>
      </c>
      <c r="H9" s="53">
        <f>'Live Births'!$B$28</f>
        <v>477</v>
      </c>
      <c r="I9" s="1">
        <f>'Live Births'!$C$28</f>
        <v>25.607988403929799</v>
      </c>
      <c r="J9" s="85">
        <f>MIN('Live Births'!C$5:C$26)</f>
        <v>9.6999999999999993</v>
      </c>
      <c r="K9" s="100">
        <f>'Live Births'!C$27</f>
        <v>24.9</v>
      </c>
      <c r="L9" s="85">
        <f>MAX('Live Births'!C$5:C$26)</f>
        <v>41.9</v>
      </c>
    </row>
    <row r="10" spans="1:12" ht="15.95" customHeight="1">
      <c r="A10" s="11" t="s">
        <v>44</v>
      </c>
      <c r="B10" s="52" t="s">
        <v>8</v>
      </c>
      <c r="C10" s="1">
        <f>VLOOKUP($C$1,'4yrimms'!$A$5:$P$26,2,FALSE)</f>
        <v>692</v>
      </c>
      <c r="D10" s="100">
        <f>VLOOKUP($C$1,'4yrimms'!$A$5:$P$26,3,FALSE)</f>
        <v>81.8</v>
      </c>
      <c r="E10" s="100">
        <f>VLOOKUP($C$1,'4yrimms'!$A$5:$P$26,4,FALSE)</f>
        <v>79.099999999999994</v>
      </c>
      <c r="F10" s="100">
        <f>VLOOKUP($C$1,'4yrimms'!$A$5:$P$26,5,FALSE)</f>
        <v>84.3</v>
      </c>
      <c r="G10" s="55" t="str">
        <f t="shared" si="0"/>
        <v>Comparable</v>
      </c>
      <c r="H10" s="53">
        <f>'4yrimms'!$B$28</f>
        <v>5699</v>
      </c>
      <c r="I10" s="1">
        <f>'4yrimms'!$C$28</f>
        <v>80.7</v>
      </c>
      <c r="J10" s="85">
        <f>MIN('4yrimms'!C$5:C$26)</f>
        <v>78</v>
      </c>
      <c r="K10" s="100">
        <f>'4yrimms'!C$27</f>
        <v>82.4</v>
      </c>
      <c r="L10" s="85">
        <f>MAX('4yrimms'!C$5:C$26)</f>
        <v>88.3</v>
      </c>
    </row>
    <row r="11" spans="1:12" ht="15.95" customHeight="1">
      <c r="A11" s="11" t="s">
        <v>45</v>
      </c>
      <c r="B11" s="52" t="s">
        <v>9</v>
      </c>
      <c r="C11" s="1">
        <f>VLOOKUP($C$1,DMFT!$A$5:$P$26,2,FALSE)</f>
        <v>179</v>
      </c>
      <c r="D11" s="100">
        <f>VLOOKUP($C$1,DMFT!$A$5:$P$26,3,FALSE)</f>
        <v>3.1</v>
      </c>
      <c r="E11" s="100">
        <f>VLOOKUP($C$1,DMFT!$A$5:$P$26,4,FALSE)</f>
        <v>2.6</v>
      </c>
      <c r="F11" s="100">
        <f>VLOOKUP($C$1,DMFT!$A$5:$P$26,5,FALSE)</f>
        <v>3.6</v>
      </c>
      <c r="G11" s="55" t="str">
        <f t="shared" si="0"/>
        <v>Sig High</v>
      </c>
      <c r="H11" s="53">
        <f>DMFT!$B$28</f>
        <v>1365</v>
      </c>
      <c r="I11" s="1">
        <f>DMFT!$C$28</f>
        <v>2</v>
      </c>
      <c r="J11" s="85">
        <f>MIN(DMFT!C$5:C$26)</f>
        <v>0.9</v>
      </c>
      <c r="K11" s="100">
        <f>DMFT!C$27</f>
        <v>1.6</v>
      </c>
      <c r="L11" s="85">
        <f>MAX(DMFT!C$5:C$26)</f>
        <v>3.1</v>
      </c>
    </row>
    <row r="12" spans="1:12" ht="15.95" customHeight="1">
      <c r="A12" s="11" t="s">
        <v>46</v>
      </c>
      <c r="B12" s="87" t="s">
        <v>95</v>
      </c>
      <c r="C12" s="51">
        <f>IF(VLOOKUP($C$1,Injuries!$A$5:$P$26,2,FALSE)&lt;5,"&lt;5",VLOOKUP($C$1,Injuries!$A$5:$P$26,2,FALSE))</f>
        <v>68</v>
      </c>
      <c r="D12" s="51">
        <f>IF(VLOOKUP($C$1,Injuries!$A$5:$P$26,3,FALSE)&lt;5,"&lt;5",VLOOKUP($C$1,Injuries!$A$5:$P$26,3,FALSE))</f>
        <v>170</v>
      </c>
      <c r="E12" s="51">
        <f>IF(VLOOKUP($C$1,Injuries!$A$5:$P$26,4,FALSE)&lt;5,"&lt;5",VLOOKUP($C$1,Injuries!$A$5:$P$26,4,FALSE))</f>
        <v>132</v>
      </c>
      <c r="F12" s="51">
        <f>IF(VLOOKUP($C$1,Injuries!$A$5:$P$26,5,FALSE)&lt;5,"&lt;5",VLOOKUP($C$1,Injuries!$A$5:$P$26,5,FALSE))</f>
        <v>216</v>
      </c>
      <c r="G12" s="55" t="str">
        <f t="shared" si="0"/>
        <v>Comparable</v>
      </c>
      <c r="H12" s="96">
        <f>Injuries!$B$28</f>
        <v>635</v>
      </c>
      <c r="I12" s="51">
        <f>Injuries!$C$28</f>
        <v>182</v>
      </c>
      <c r="J12" s="85">
        <f>MIN(Injuries!C$5:C$26)</f>
        <v>107.5</v>
      </c>
      <c r="K12" s="100">
        <f>Injuries!C$27</f>
        <v>189.2</v>
      </c>
      <c r="L12" s="85">
        <f>MAX(Injuries!C$5:C$26)</f>
        <v>283.10000000000002</v>
      </c>
    </row>
    <row r="13" spans="1:12" ht="15.95" customHeight="1">
      <c r="A13" s="11" t="s">
        <v>47</v>
      </c>
      <c r="B13" s="5" t="s">
        <v>10</v>
      </c>
      <c r="C13" s="51" t="str">
        <f>IF(VLOOKUP($C$1,InfantMortality!$A$5:$P$26,2,FALSE)&lt;5,"&lt;5",VLOOKUP($C$1,InfantMortality!$A$5:$P$26,2,FALSE))</f>
        <v>&lt;5</v>
      </c>
      <c r="D13" s="100">
        <f>VLOOKUP($C$1,InfantMortality!$A$5:$P$26,3,FALSE)</f>
        <v>4.9000000000000004</v>
      </c>
      <c r="E13" s="100">
        <f>VLOOKUP($C$1,InfantMortality!$A$5:$P$26,4,FALSE)</f>
        <v>3.4</v>
      </c>
      <c r="F13" s="100">
        <f>VLOOKUP($C$1,InfantMortality!$A$5:$P$26,5,FALSE)</f>
        <v>6.7</v>
      </c>
      <c r="G13" s="55" t="str">
        <f t="shared" si="0"/>
        <v>Comparable</v>
      </c>
      <c r="H13" s="96">
        <f>InfantMortality!$B$28</f>
        <v>29</v>
      </c>
      <c r="I13" s="1">
        <f>InfantMortality!$C$28</f>
        <v>4.4000000000000004</v>
      </c>
      <c r="J13" s="85">
        <f>MIN(InfantMortality!C$5:C$26)</f>
        <v>3.3</v>
      </c>
      <c r="K13" s="100">
        <f>InfantMortality!C$27</f>
        <v>4.4000000000000004</v>
      </c>
      <c r="L13" s="85">
        <f>MAX(InfantMortality!C$5:C$26)</f>
        <v>5.4</v>
      </c>
    </row>
    <row r="14" spans="1:12" ht="15.95" customHeight="1">
      <c r="A14" s="11" t="s">
        <v>48</v>
      </c>
      <c r="B14" s="52" t="s">
        <v>11</v>
      </c>
      <c r="C14" s="51">
        <f>IF(VLOOKUP($C$1,'0to17mortality'!$A$5:$P$26,2,FALSE)&lt;5,"&lt;5",VLOOKUP($C$1,'0to17mortality'!$A$5:$P$26,2,FALSE))</f>
        <v>6</v>
      </c>
      <c r="D14" s="100">
        <f>VLOOKUP($C$1,'0to17mortality'!$A$5:$P$26,3,FALSE)</f>
        <v>40.4</v>
      </c>
      <c r="E14" s="100">
        <f>VLOOKUP($C$1,'0to17mortality'!$A$5:$P$26,4,FALSE)</f>
        <v>23.4</v>
      </c>
      <c r="F14" s="100">
        <f>VLOOKUP($C$1,'0to17mortality'!$A$5:$P$26,5,FALSE)</f>
        <v>64.8</v>
      </c>
      <c r="G14" s="55" t="str">
        <f t="shared" si="0"/>
        <v>Comparable</v>
      </c>
      <c r="H14" s="96">
        <f>'0to17mortality'!$B$28</f>
        <v>33</v>
      </c>
      <c r="I14" s="100">
        <f>'0to17mortality'!$C$28</f>
        <v>28.4</v>
      </c>
      <c r="J14" s="85">
        <f>MIN('0to17mortality'!C$5:C$26)</f>
        <v>15.5</v>
      </c>
      <c r="K14" s="100">
        <f>'0to17mortality'!C$27</f>
        <v>38.5</v>
      </c>
      <c r="L14" s="85">
        <f>MAX('0to17mortality'!C$5:C$26)</f>
        <v>60.7</v>
      </c>
    </row>
    <row r="15" spans="1:12" ht="15" customHeight="1">
      <c r="A15" s="11" t="s">
        <v>49</v>
      </c>
      <c r="B15" s="83" t="s">
        <v>90</v>
      </c>
      <c r="C15" s="1">
        <f>VLOOKUP($C$1,'Health Visitors'!$A$6:$G$12,2,FALSE)</f>
        <v>7.6</v>
      </c>
      <c r="D15" s="1">
        <f>VLOOKUP($C$1,'Health Visitors'!$A$6:$G$12,3,FALSE)</f>
        <v>9</v>
      </c>
      <c r="E15" s="1" t="s">
        <v>54</v>
      </c>
      <c r="F15" s="1" t="s">
        <v>54</v>
      </c>
      <c r="G15" s="55" t="str">
        <f t="shared" si="0"/>
        <v>Not known</v>
      </c>
      <c r="H15" s="157">
        <f>'Health Visitors'!B12</f>
        <v>61.3</v>
      </c>
      <c r="I15" s="1">
        <f>'Health Visitors'!C12</f>
        <v>9</v>
      </c>
      <c r="J15" s="85">
        <f>MIN('Health Visitors'!C$6:C$10)</f>
        <v>8.6999999999999993</v>
      </c>
      <c r="K15" s="1" t="s">
        <v>54</v>
      </c>
      <c r="L15" s="85">
        <f>MAX('Health Visitors'!C$6:C$10)</f>
        <v>10.199999999999999</v>
      </c>
    </row>
    <row r="16" spans="1:12" ht="15" customHeight="1">
      <c r="A16" s="11" t="s">
        <v>50</v>
      </c>
      <c r="B16" s="83" t="s">
        <v>89</v>
      </c>
      <c r="C16" s="1">
        <f>VLOOKUP($C$1,'Social Workers'!$A$3:$G$28,2,FALSE)</f>
        <v>50.6</v>
      </c>
      <c r="D16" s="1">
        <f>VLOOKUP($C$1,'Social Workers'!$A$3:$G$28,3,FALSE)</f>
        <v>12.534059945504101</v>
      </c>
      <c r="E16" s="1" t="s">
        <v>54</v>
      </c>
      <c r="F16" s="1" t="s">
        <v>54</v>
      </c>
      <c r="G16" s="55" t="str">
        <f t="shared" si="0"/>
        <v>Not known</v>
      </c>
      <c r="H16" s="156">
        <f>'Social Workers'!B28</f>
        <v>332.74</v>
      </c>
      <c r="I16" s="159">
        <f>'Social Workers'!C28</f>
        <v>9.6</v>
      </c>
      <c r="J16" s="85">
        <f>MIN('Social Workers'!$C$5:$C$26)</f>
        <v>5.5</v>
      </c>
      <c r="K16" s="1">
        <f>'Social Workers'!C27</f>
        <v>8.9579035746654103</v>
      </c>
      <c r="L16" s="85">
        <f>MAX('Social Workers'!$C$5:$C$26)</f>
        <v>12.5</v>
      </c>
    </row>
    <row r="19" spans="2:7">
      <c r="B19" s="58"/>
    </row>
    <row r="20" spans="2:7">
      <c r="B20" s="59"/>
      <c r="C20" s="59"/>
      <c r="D20" s="59"/>
      <c r="E20" s="59"/>
      <c r="F20" s="59"/>
      <c r="G20" s="59"/>
    </row>
    <row r="21" spans="2:7">
      <c r="B21" s="59"/>
      <c r="C21" s="59"/>
      <c r="D21" s="59"/>
      <c r="E21" s="59"/>
      <c r="F21" s="59"/>
      <c r="G21" s="59"/>
    </row>
    <row r="22" spans="2:7">
      <c r="B22" s="59"/>
      <c r="C22" s="59"/>
      <c r="D22" s="59"/>
      <c r="E22" s="59"/>
      <c r="F22" s="59"/>
      <c r="G22" s="59"/>
    </row>
    <row r="23" spans="2:7">
      <c r="B23" s="59"/>
      <c r="C23" s="59"/>
      <c r="D23" s="59"/>
      <c r="E23" s="59"/>
      <c r="F23" s="59"/>
      <c r="G23" s="59"/>
    </row>
    <row r="24" spans="2:7">
      <c r="B24" s="59"/>
      <c r="C24" s="59"/>
      <c r="D24" s="59"/>
      <c r="E24" s="59"/>
      <c r="F24" s="59"/>
      <c r="G24" s="59"/>
    </row>
    <row r="25" spans="2:7">
      <c r="B25" s="59"/>
      <c r="C25" s="59"/>
      <c r="D25" s="59"/>
      <c r="E25" s="59"/>
      <c r="F25" s="59"/>
      <c r="G25" s="59"/>
    </row>
    <row r="26" spans="2:7">
      <c r="B26" s="59"/>
      <c r="C26" s="59"/>
      <c r="D26" s="59"/>
      <c r="E26" s="59"/>
      <c r="F26" s="59"/>
      <c r="G26" s="59"/>
    </row>
    <row r="27" spans="2:7">
      <c r="B27" s="59"/>
      <c r="C27" s="59"/>
      <c r="D27" s="59"/>
      <c r="E27" s="59"/>
      <c r="F27" s="59"/>
      <c r="G27" s="60"/>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L38"/>
  <sheetViews>
    <sheetView showGridLines="0" zoomScale="115" zoomScaleNormal="115" workbookViewId="0">
      <pane ySplit="3" topLeftCell="A4" activePane="bottomLeft" state="frozen"/>
      <selection activeCell="A4" sqref="A4:XFD4"/>
      <selection pane="bottomLeft" activeCell="A4" sqref="A4:XFD4"/>
    </sheetView>
  </sheetViews>
  <sheetFormatPr defaultRowHeight="11.25"/>
  <cols>
    <col min="1" max="1" width="3.5" style="98" customWidth="1"/>
    <col min="2" max="2" width="49.75" style="98" customWidth="1"/>
    <col min="3" max="6" width="9" style="98"/>
    <col min="7" max="7" width="9.75" style="1" customWidth="1"/>
    <col min="8" max="8" width="9" style="53"/>
    <col min="9" max="9" width="9" style="98"/>
    <col min="10" max="10" width="7.625" style="86" customWidth="1"/>
    <col min="11" max="11" width="7.625" style="98" customWidth="1"/>
    <col min="12" max="12" width="7.625" style="86" customWidth="1"/>
    <col min="13" max="16384" width="9" style="98"/>
  </cols>
  <sheetData>
    <row r="1" spans="1:12" ht="20.25" customHeight="1">
      <c r="A1" s="12"/>
      <c r="B1" s="9" t="s">
        <v>13</v>
      </c>
      <c r="C1" s="8" t="s">
        <v>35</v>
      </c>
      <c r="D1" s="7"/>
      <c r="E1" s="7"/>
      <c r="F1" s="7"/>
      <c r="G1" s="21"/>
      <c r="H1" s="112"/>
      <c r="I1" s="57"/>
      <c r="J1" s="113"/>
      <c r="K1" s="87"/>
    </row>
    <row r="3" spans="1:12" s="2" customFormat="1" ht="22.5">
      <c r="C3" s="99" t="s">
        <v>14</v>
      </c>
      <c r="D3" s="99" t="s">
        <v>15</v>
      </c>
      <c r="E3" s="99" t="s">
        <v>55</v>
      </c>
      <c r="F3" s="99" t="s">
        <v>56</v>
      </c>
      <c r="G3" s="3" t="s">
        <v>58</v>
      </c>
      <c r="H3" s="54" t="s">
        <v>101</v>
      </c>
      <c r="I3" s="99" t="s">
        <v>100</v>
      </c>
      <c r="J3" s="84" t="s">
        <v>2</v>
      </c>
      <c r="K3" s="3" t="s">
        <v>16</v>
      </c>
      <c r="L3" s="84" t="s">
        <v>3</v>
      </c>
    </row>
    <row r="4" spans="1:12" ht="15.95" customHeight="1">
      <c r="A4" s="11" t="s">
        <v>38</v>
      </c>
      <c r="B4" s="5" t="s">
        <v>4</v>
      </c>
      <c r="C4" s="1">
        <f>VLOOKUP($C$1,Poverty!$A$5:$P$26,2,FALSE)</f>
        <v>4830</v>
      </c>
      <c r="D4" s="100">
        <f>VLOOKUP($C$1,Poverty!$A$5:$P$26,3,FALSE)</f>
        <v>23.8</v>
      </c>
      <c r="E4" s="100">
        <f>VLOOKUP($C$1,Poverty!$A$5:$P$26,4,FALSE)</f>
        <v>23.2</v>
      </c>
      <c r="F4" s="100">
        <f>VLOOKUP($C$1,Poverty!$A$5:$P$26,5,FALSE)</f>
        <v>24.4</v>
      </c>
      <c r="G4" s="55" t="str">
        <f t="shared" ref="G4:G16" si="0">IF(E4="-","Not known",IF(F4&lt;K4,"Sig Low",IF(E4&gt;K4,"Sig High","Comparable")))</f>
        <v>Sig High</v>
      </c>
      <c r="H4" s="95">
        <f>Poverty!$B$28</f>
        <v>30700</v>
      </c>
      <c r="I4" s="100">
        <f>Poverty!C$28</f>
        <v>24.1</v>
      </c>
      <c r="J4" s="85">
        <f>MIN(Poverty!C$5:C$26)</f>
        <v>13.1</v>
      </c>
      <c r="K4" s="100">
        <f>Poverty!C$27</f>
        <v>22.2</v>
      </c>
      <c r="L4" s="85">
        <f>MAX(Poverty!C$5:C$26)</f>
        <v>30.4</v>
      </c>
    </row>
    <row r="5" spans="1:12" ht="15.95" customHeight="1">
      <c r="A5" s="11" t="s">
        <v>39</v>
      </c>
      <c r="B5" s="5" t="s">
        <v>88</v>
      </c>
      <c r="C5" s="51">
        <f>IF(VLOOKUP($C$1,Homelessness!$A$7:$P$30,2,FALSE)&lt;5,"&lt;5",VLOOKUP($C$1,Homelessness!$A$7:$P$30,2,FALSE))</f>
        <v>55</v>
      </c>
      <c r="D5" s="140">
        <f>VLOOKUP($C$1,Homelessness!$A$7:$P$30,3,FALSE)</f>
        <v>14</v>
      </c>
      <c r="E5" s="100">
        <f>VLOOKUP($C$1,Homelessness!$A$7:$P$30,4,FALSE)</f>
        <v>10.6</v>
      </c>
      <c r="F5" s="100">
        <f>VLOOKUP($C$1,Homelessness!$A$7:$P$30,5,FALSE)</f>
        <v>18.3</v>
      </c>
      <c r="G5" s="55" t="str">
        <f t="shared" si="0"/>
        <v>Sig Low</v>
      </c>
      <c r="H5" s="53">
        <f>Homelessness!$B$30</f>
        <v>495</v>
      </c>
      <c r="I5" s="1">
        <f>Homelessness!$C$30</f>
        <v>20.2</v>
      </c>
      <c r="J5" s="85">
        <f>MIN(Homelessness!C$5:C$26)</f>
        <v>2.4</v>
      </c>
      <c r="K5" s="140">
        <f>Homelessness!C$7</f>
        <v>18.7</v>
      </c>
      <c r="L5" s="85">
        <f>MAX(Homelessness!C$5:C$26)</f>
        <v>40.5</v>
      </c>
    </row>
    <row r="6" spans="1:12" ht="15.95" customHeight="1">
      <c r="A6" s="11" t="s">
        <v>40</v>
      </c>
      <c r="B6" s="5" t="s">
        <v>5</v>
      </c>
      <c r="C6" s="1">
        <f>VLOOKUP($C$1,CIN!$A$5:$P$26,2,FALSE)</f>
        <v>995</v>
      </c>
      <c r="D6" s="100">
        <f>VLOOKUP($C$1,CIN!$A$5:$P$26,3,FALSE)</f>
        <v>500</v>
      </c>
      <c r="E6" s="100" t="str">
        <f>VLOOKUP($C$1,CIN!$A$5:$P$26,4,FALSE)</f>
        <v>-</v>
      </c>
      <c r="F6" s="100" t="str">
        <f>VLOOKUP($C$1,CIN!$A$5:$P$26,5,FALSE)</f>
        <v>-</v>
      </c>
      <c r="G6" s="55" t="str">
        <f t="shared" si="0"/>
        <v>Not known</v>
      </c>
      <c r="H6" s="53">
        <f>CIN!$B$28</f>
        <v>4190</v>
      </c>
      <c r="I6" s="100">
        <f>CIN!C$28</f>
        <v>333.2</v>
      </c>
      <c r="J6" s="85">
        <f>MIN(CIN!C$5:C$26)</f>
        <v>130</v>
      </c>
      <c r="K6" s="100">
        <f>CIN!C$27</f>
        <v>320</v>
      </c>
      <c r="L6" s="85">
        <f>MAX(CIN!C$5:C$26)</f>
        <v>515</v>
      </c>
    </row>
    <row r="7" spans="1:12" ht="15.95" customHeight="1">
      <c r="A7" s="11" t="s">
        <v>41</v>
      </c>
      <c r="B7" s="5" t="s">
        <v>6</v>
      </c>
      <c r="C7" s="1">
        <f>VLOOKUP($C$1,'Childhood Obesity'!$A$5:$P$28,2,FALSE)</f>
        <v>306</v>
      </c>
      <c r="D7" s="1">
        <f>VLOOKUP($C$1,'Childhood Obesity'!$A$5:$P$28,3,FALSE)</f>
        <v>30</v>
      </c>
      <c r="E7" s="1">
        <f>VLOOKUP($C$1,'Childhood Obesity'!$A$5:$P$28,4,FALSE)</f>
        <v>27.3</v>
      </c>
      <c r="F7" s="1">
        <f>VLOOKUP($C$1,'Childhood Obesity'!$A$5:$P$28,5,FALSE)</f>
        <v>32.9</v>
      </c>
      <c r="G7" s="55" t="str">
        <f t="shared" si="0"/>
        <v>Comparable</v>
      </c>
      <c r="H7" s="95">
        <f>'Childhood Obesity'!$B$28</f>
        <v>1722</v>
      </c>
      <c r="I7" s="1">
        <f>'Childhood Obesity'!$C$28</f>
        <v>27.7</v>
      </c>
      <c r="J7" s="85">
        <f>MIN('Childhood Obesity'!C$5:C$26)</f>
        <v>22</v>
      </c>
      <c r="K7" s="100">
        <f>'Childhood Obesity'!C$27</f>
        <v>28.2</v>
      </c>
      <c r="L7" s="85">
        <f>MAX('Childhood Obesity'!C$5:C$26)</f>
        <v>33.799999999999997</v>
      </c>
    </row>
    <row r="8" spans="1:12" ht="15.95" customHeight="1">
      <c r="A8" s="11" t="s">
        <v>42</v>
      </c>
      <c r="B8" s="5" t="s">
        <v>7</v>
      </c>
      <c r="C8" s="1">
        <f>VLOOKUP($C$1,Conceptions!$A$5:$P$26,2,FALSE)</f>
        <v>59</v>
      </c>
      <c r="D8" s="100">
        <f>VLOOKUP($C$1,Conceptions!$A$5:$P$26,3,FALSE)</f>
        <v>31.6</v>
      </c>
      <c r="E8" s="100">
        <f>VLOOKUP($C$1,Conceptions!$A$5:$P$26,4,FALSE)</f>
        <v>24.1</v>
      </c>
      <c r="F8" s="100">
        <f>VLOOKUP($C$1,Conceptions!$A$5:$P$26,5,FALSE)</f>
        <v>40.799999999999997</v>
      </c>
      <c r="G8" s="55" t="str">
        <f t="shared" si="0"/>
        <v>Comparable</v>
      </c>
      <c r="H8" s="95">
        <f>Conceptions!$B$28</f>
        <v>337</v>
      </c>
      <c r="I8" s="1">
        <f>Conceptions!$C$28</f>
        <v>30.06</v>
      </c>
      <c r="J8" s="85">
        <f>MIN(Conceptions!C$5:C$26)</f>
        <v>18.100000000000001</v>
      </c>
      <c r="K8" s="100">
        <f>Conceptions!C$27</f>
        <v>34.200000000000003</v>
      </c>
      <c r="L8" s="85">
        <f>MAX(Conceptions!C$5:C$26)</f>
        <v>54.1</v>
      </c>
    </row>
    <row r="9" spans="1:12" ht="15.95" customHeight="1">
      <c r="A9" s="11" t="s">
        <v>43</v>
      </c>
      <c r="B9" s="5" t="s">
        <v>96</v>
      </c>
      <c r="C9" s="51">
        <f>IF(VLOOKUP($C$1,'Live Births'!$A$5:$O$26,2,FALSE)&lt;5,"&lt;5",VLOOKUP($C$1,'Live Births'!$A$5:$O$26,2,FALSE))</f>
        <v>80</v>
      </c>
      <c r="D9" s="100">
        <f>VLOOKUP($C$1,'Live Births'!$A$5:$O$26,3,FALSE)</f>
        <v>26.7</v>
      </c>
      <c r="E9" s="140">
        <f>IF(VLOOKUP($C$1,'Live Births'!$A$5:$O$26,4,FALSE)&lt;5,"&lt;5",VLOOKUP($C$1,'Live Births'!$A$5:$O$26,4,FALSE))</f>
        <v>21.2</v>
      </c>
      <c r="F9" s="140">
        <f>IF(VLOOKUP($C$1,'Live Births'!$A$5:$O$26,5,FALSE)&lt;5,"&lt;5",VLOOKUP($C$1,'Live Births'!$A$5:$O$26,5,FALSE))</f>
        <v>33.200000000000003</v>
      </c>
      <c r="G9" s="55" t="str">
        <f t="shared" si="0"/>
        <v>Comparable</v>
      </c>
      <c r="H9" s="53">
        <f>'Live Births'!$B$28</f>
        <v>477</v>
      </c>
      <c r="I9" s="1">
        <f>'Live Births'!$C$28</f>
        <v>25.607988403929799</v>
      </c>
      <c r="J9" s="85">
        <f>MIN('Live Births'!C$5:C$26)</f>
        <v>9.6999999999999993</v>
      </c>
      <c r="K9" s="100">
        <f>'Live Births'!C$27</f>
        <v>24.9</v>
      </c>
      <c r="L9" s="85">
        <f>MAX('Live Births'!C$5:C$26)</f>
        <v>41.9</v>
      </c>
    </row>
    <row r="10" spans="1:12" ht="15.95" customHeight="1">
      <c r="A10" s="11" t="s">
        <v>44</v>
      </c>
      <c r="B10" s="52" t="s">
        <v>8</v>
      </c>
      <c r="C10" s="1">
        <f>VLOOKUP($C$1,'4yrimms'!$A$5:$P$26,2,FALSE)</f>
        <v>864</v>
      </c>
      <c r="D10" s="100">
        <f>VLOOKUP($C$1,'4yrimms'!$A$5:$P$26,3,FALSE)</f>
        <v>81.7</v>
      </c>
      <c r="E10" s="100">
        <f>VLOOKUP($C$1,'4yrimms'!$A$5:$P$26,4,FALSE)</f>
        <v>79.2</v>
      </c>
      <c r="F10" s="100">
        <f>VLOOKUP($C$1,'4yrimms'!$A$5:$P$26,5,FALSE)</f>
        <v>83.9</v>
      </c>
      <c r="G10" s="55" t="str">
        <f t="shared" si="0"/>
        <v>Comparable</v>
      </c>
      <c r="H10" s="53">
        <f>'4yrimms'!$B$28</f>
        <v>5699</v>
      </c>
      <c r="I10" s="1">
        <f>'4yrimms'!$C$28</f>
        <v>80.7</v>
      </c>
      <c r="J10" s="85">
        <f>MIN('4yrimms'!C$5:C$26)</f>
        <v>78</v>
      </c>
      <c r="K10" s="100">
        <f>'4yrimms'!C$27</f>
        <v>82.4</v>
      </c>
      <c r="L10" s="85">
        <f>MAX('4yrimms'!C$5:C$26)</f>
        <v>88.3</v>
      </c>
    </row>
    <row r="11" spans="1:12" ht="15.95" customHeight="1">
      <c r="A11" s="11" t="s">
        <v>45</v>
      </c>
      <c r="B11" s="52" t="s">
        <v>9</v>
      </c>
      <c r="C11" s="1">
        <f>VLOOKUP($C$1,DMFT!$A$5:$P$26,2,FALSE)</f>
        <v>224</v>
      </c>
      <c r="D11" s="100">
        <f>VLOOKUP($C$1,DMFT!$A$5:$P$26,3,FALSE)</f>
        <v>2.2999999999999998</v>
      </c>
      <c r="E11" s="100">
        <f>VLOOKUP($C$1,DMFT!$A$5:$P$26,4,FALSE)</f>
        <v>1.8</v>
      </c>
      <c r="F11" s="100">
        <f>VLOOKUP($C$1,DMFT!$A$5:$P$26,5,FALSE)</f>
        <v>2.8</v>
      </c>
      <c r="G11" s="55" t="str">
        <f t="shared" si="0"/>
        <v>Sig High</v>
      </c>
      <c r="H11" s="53">
        <f>DMFT!$B$28</f>
        <v>1365</v>
      </c>
      <c r="I11" s="1">
        <f>DMFT!$C$28</f>
        <v>2</v>
      </c>
      <c r="J11" s="85">
        <f>MIN(DMFT!C$5:C$26)</f>
        <v>0.9</v>
      </c>
      <c r="K11" s="100">
        <f>DMFT!C$27</f>
        <v>1.6</v>
      </c>
      <c r="L11" s="85">
        <f>MAX(DMFT!C$5:C$26)</f>
        <v>3.1</v>
      </c>
    </row>
    <row r="12" spans="1:12" ht="15.95" customHeight="1">
      <c r="A12" s="11" t="s">
        <v>46</v>
      </c>
      <c r="B12" s="87" t="s">
        <v>95</v>
      </c>
      <c r="C12" s="51">
        <f>IF(VLOOKUP($C$1,Injuries!$A$5:$P$26,2,FALSE)&lt;5,"&lt;5",VLOOKUP($C$1,Injuries!$A$5:$P$26,2,FALSE))</f>
        <v>94</v>
      </c>
      <c r="D12" s="51">
        <f>IF(VLOOKUP($C$1,Injuries!$A$5:$P$26,3,FALSE)&lt;5,"&lt;5",VLOOKUP($C$1,Injuries!$A$5:$P$26,3,FALSE))</f>
        <v>175</v>
      </c>
      <c r="E12" s="51">
        <f>IF(VLOOKUP($C$1,Injuries!$A$5:$P$26,4,FALSE)&lt;5,"&lt;5",VLOOKUP($C$1,Injuries!$A$5:$P$26,4,FALSE))</f>
        <v>142</v>
      </c>
      <c r="F12" s="51">
        <f>IF(VLOOKUP($C$1,Injuries!$A$5:$P$26,5,FALSE)&lt;5,"&lt;5",VLOOKUP($C$1,Injuries!$A$5:$P$26,5,FALSE))</f>
        <v>214</v>
      </c>
      <c r="G12" s="55" t="str">
        <f t="shared" si="0"/>
        <v>Comparable</v>
      </c>
      <c r="H12" s="96">
        <f>Injuries!$B$28</f>
        <v>635</v>
      </c>
      <c r="I12" s="51">
        <f>Injuries!$C$28</f>
        <v>182</v>
      </c>
      <c r="J12" s="85">
        <f>MIN(Injuries!C$5:C$26)</f>
        <v>107.5</v>
      </c>
      <c r="K12" s="100">
        <f>Injuries!C$27</f>
        <v>189.2</v>
      </c>
      <c r="L12" s="85">
        <f>MAX(Injuries!C$5:C$26)</f>
        <v>283.10000000000002</v>
      </c>
    </row>
    <row r="13" spans="1:12" ht="15.95" customHeight="1">
      <c r="A13" s="11" t="s">
        <v>47</v>
      </c>
      <c r="B13" s="5" t="s">
        <v>10</v>
      </c>
      <c r="C13" s="51">
        <f>IF(VLOOKUP($C$1,InfantMortality!$A$5:$P$26,2,FALSE)&lt;5,"&lt;5",VLOOKUP($C$1,InfantMortality!$A$5:$P$26,2,FALSE))</f>
        <v>5</v>
      </c>
      <c r="D13" s="100">
        <f>VLOOKUP($C$1,InfantMortality!$A$5:$P$26,3,FALSE)</f>
        <v>4.8</v>
      </c>
      <c r="E13" s="100">
        <f>VLOOKUP($C$1,InfantMortality!$A$5:$P$26,4,FALSE)</f>
        <v>3.6</v>
      </c>
      <c r="F13" s="100">
        <f>VLOOKUP($C$1,InfantMortality!$A$5:$P$26,5,FALSE)</f>
        <v>6.3</v>
      </c>
      <c r="G13" s="55" t="str">
        <f t="shared" si="0"/>
        <v>Comparable</v>
      </c>
      <c r="H13" s="96">
        <f>InfantMortality!$B$28</f>
        <v>29</v>
      </c>
      <c r="I13" s="1">
        <f>InfantMortality!$C$28</f>
        <v>4.4000000000000004</v>
      </c>
      <c r="J13" s="85">
        <f>MIN(InfantMortality!C$5:C$26)</f>
        <v>3.3</v>
      </c>
      <c r="K13" s="100">
        <f>InfantMortality!C$27</f>
        <v>4.4000000000000004</v>
      </c>
      <c r="L13" s="85">
        <f>MAX(InfantMortality!C$5:C$26)</f>
        <v>5.4</v>
      </c>
    </row>
    <row r="14" spans="1:12" ht="15.95" customHeight="1">
      <c r="A14" s="11" t="s">
        <v>48</v>
      </c>
      <c r="B14" s="52" t="s">
        <v>11</v>
      </c>
      <c r="C14" s="51" t="str">
        <f>IF(VLOOKUP($C$1,'0to17mortality'!$A$5:$P$26,2,FALSE)&lt;5,"&lt;5",VLOOKUP($C$1,'0to17mortality'!$A$5:$P$26,2,FALSE))</f>
        <v>&lt;5</v>
      </c>
      <c r="D14" s="100">
        <f>VLOOKUP($C$1,'0to17mortality'!$A$5:$P$26,3,FALSE)</f>
        <v>24.3</v>
      </c>
      <c r="E14" s="100">
        <f>VLOOKUP($C$1,'0to17mortality'!$A$5:$P$26,4,FALSE)</f>
        <v>12.9</v>
      </c>
      <c r="F14" s="100">
        <f>VLOOKUP($C$1,'0to17mortality'!$A$5:$P$26,5,FALSE)</f>
        <v>41.5</v>
      </c>
      <c r="G14" s="55" t="str">
        <f t="shared" si="0"/>
        <v>Comparable</v>
      </c>
      <c r="H14" s="96">
        <f>'0to17mortality'!$B$28</f>
        <v>33</v>
      </c>
      <c r="I14" s="100">
        <f>'0to17mortality'!$C$28</f>
        <v>28.4</v>
      </c>
      <c r="J14" s="85">
        <f>MIN('0to17mortality'!C$5:C$26)</f>
        <v>15.5</v>
      </c>
      <c r="K14" s="100">
        <f>'0to17mortality'!C$27</f>
        <v>38.5</v>
      </c>
      <c r="L14" s="85">
        <f>MAX('0to17mortality'!C$5:C$26)</f>
        <v>60.7</v>
      </c>
    </row>
    <row r="15" spans="1:12" ht="15" customHeight="1">
      <c r="A15" s="11" t="s">
        <v>49</v>
      </c>
      <c r="B15" s="83" t="s">
        <v>90</v>
      </c>
      <c r="C15" s="1">
        <f>VLOOKUP($C$1,'Health Visitors'!$A$6:$G$12,2,FALSE)</f>
        <v>10.63</v>
      </c>
      <c r="D15" s="1">
        <f>VLOOKUP($C$1,'Health Visitors'!$A$6:$G$12,3,FALSE)</f>
        <v>8.6999999999999993</v>
      </c>
      <c r="E15" s="1" t="s">
        <v>54</v>
      </c>
      <c r="F15" s="1" t="s">
        <v>54</v>
      </c>
      <c r="G15" s="55" t="str">
        <f t="shared" si="0"/>
        <v>Not known</v>
      </c>
      <c r="H15" s="157">
        <f>'Health Visitors'!B12</f>
        <v>61.3</v>
      </c>
      <c r="I15" s="1">
        <f>'Health Visitors'!C12</f>
        <v>9</v>
      </c>
      <c r="J15" s="85">
        <f>MIN('Health Visitors'!C$6:C$10)</f>
        <v>8.6999999999999993</v>
      </c>
      <c r="K15" s="1" t="s">
        <v>54</v>
      </c>
      <c r="L15" s="85">
        <f>MAX('Health Visitors'!C$6:C$10)</f>
        <v>10.199999999999999</v>
      </c>
    </row>
    <row r="16" spans="1:12" ht="15" customHeight="1">
      <c r="A16" s="11" t="s">
        <v>50</v>
      </c>
      <c r="B16" s="83" t="s">
        <v>89</v>
      </c>
      <c r="C16" s="1">
        <f>VLOOKUP($C$1,'Social Workers'!$A$3:$G$28,2,FALSE)</f>
        <v>58.94</v>
      </c>
      <c r="D16" s="1">
        <f>VLOOKUP($C$1,'Social Workers'!$A$3:$G$28,3,FALSE)</f>
        <v>10.8685229577725</v>
      </c>
      <c r="E16" s="1" t="s">
        <v>54</v>
      </c>
      <c r="F16" s="1" t="s">
        <v>54</v>
      </c>
      <c r="G16" s="55" t="str">
        <f t="shared" si="0"/>
        <v>Not known</v>
      </c>
      <c r="H16" s="156">
        <f>'Social Workers'!B28</f>
        <v>332.74</v>
      </c>
      <c r="I16" s="159">
        <f>'Social Workers'!C28</f>
        <v>9.6</v>
      </c>
      <c r="J16" s="85">
        <f>MIN('Social Workers'!$C$5:$C$26)</f>
        <v>5.5</v>
      </c>
      <c r="K16" s="1">
        <f>'Social Workers'!C27</f>
        <v>8.9579035746654103</v>
      </c>
      <c r="L16" s="85">
        <f>MAX('Social Workers'!$C$5:$C$26)</f>
        <v>12.5</v>
      </c>
    </row>
    <row r="19" spans="2:7">
      <c r="B19" s="58"/>
    </row>
    <row r="20" spans="2:7">
      <c r="B20" s="59"/>
      <c r="C20" s="59"/>
      <c r="D20" s="59"/>
      <c r="E20" s="59"/>
      <c r="F20" s="59"/>
      <c r="G20" s="59"/>
    </row>
    <row r="21" spans="2:7">
      <c r="B21" s="59"/>
      <c r="C21" s="59"/>
      <c r="D21" s="59"/>
      <c r="E21" s="59"/>
      <c r="F21" s="59"/>
      <c r="G21" s="59"/>
    </row>
    <row r="22" spans="2:7">
      <c r="B22" s="59"/>
      <c r="C22" s="59"/>
      <c r="D22" s="59"/>
      <c r="E22" s="59"/>
      <c r="F22" s="59"/>
      <c r="G22" s="59"/>
    </row>
    <row r="23" spans="2:7">
      <c r="B23" s="59"/>
      <c r="C23" s="59"/>
      <c r="D23" s="59"/>
      <c r="E23" s="59"/>
      <c r="F23" s="59"/>
      <c r="G23" s="59"/>
    </row>
    <row r="24" spans="2:7">
      <c r="B24" s="59"/>
      <c r="C24" s="59"/>
      <c r="D24" s="59"/>
      <c r="E24" s="59"/>
      <c r="F24" s="59"/>
      <c r="G24" s="59"/>
    </row>
    <row r="25" spans="2:7">
      <c r="B25" s="59"/>
      <c r="C25" s="59"/>
      <c r="D25" s="59"/>
      <c r="E25" s="59"/>
      <c r="F25" s="59"/>
      <c r="G25" s="59"/>
    </row>
    <row r="26" spans="2:7">
      <c r="B26" s="59"/>
      <c r="C26" s="59"/>
      <c r="D26" s="59"/>
      <c r="E26" s="59"/>
      <c r="F26" s="59"/>
      <c r="G26" s="59"/>
    </row>
    <row r="27" spans="2:7">
      <c r="B27" s="59"/>
      <c r="C27" s="59"/>
      <c r="D27" s="59"/>
      <c r="E27" s="59"/>
      <c r="F27" s="59"/>
      <c r="G27" s="59"/>
    </row>
    <row r="28" spans="2:7">
      <c r="B28" s="59"/>
      <c r="C28" s="59"/>
      <c r="D28" s="59"/>
      <c r="E28" s="59"/>
      <c r="F28" s="59"/>
      <c r="G28" s="59"/>
    </row>
    <row r="29" spans="2:7">
      <c r="B29" s="59"/>
      <c r="C29" s="59"/>
      <c r="D29" s="59"/>
      <c r="E29" s="59"/>
      <c r="F29" s="59"/>
      <c r="G29" s="59"/>
    </row>
    <row r="30" spans="2:7">
      <c r="B30" s="59"/>
      <c r="C30" s="59"/>
      <c r="D30" s="59"/>
      <c r="E30" s="59"/>
      <c r="F30" s="59"/>
      <c r="G30" s="59"/>
    </row>
    <row r="31" spans="2:7">
      <c r="B31" s="59"/>
      <c r="C31" s="59"/>
      <c r="D31" s="59"/>
      <c r="E31" s="59"/>
      <c r="F31" s="59"/>
      <c r="G31" s="59"/>
    </row>
    <row r="32" spans="2:7">
      <c r="B32" s="59"/>
      <c r="C32" s="59"/>
      <c r="D32" s="59"/>
      <c r="E32" s="59"/>
      <c r="F32" s="59"/>
      <c r="G32" s="59"/>
    </row>
    <row r="33" spans="2:7">
      <c r="B33" s="59"/>
      <c r="C33" s="59"/>
      <c r="D33" s="59"/>
      <c r="E33" s="59"/>
      <c r="F33" s="59"/>
      <c r="G33" s="59"/>
    </row>
    <row r="34" spans="2:7">
      <c r="B34" s="59"/>
      <c r="C34" s="59"/>
      <c r="D34" s="59"/>
      <c r="E34" s="59"/>
      <c r="F34" s="59"/>
      <c r="G34" s="59"/>
    </row>
    <row r="35" spans="2:7">
      <c r="B35" s="59"/>
      <c r="C35" s="59"/>
      <c r="D35" s="59"/>
      <c r="E35" s="59"/>
      <c r="F35" s="59"/>
      <c r="G35" s="59"/>
    </row>
    <row r="36" spans="2:7">
      <c r="B36" s="59"/>
      <c r="C36" s="59"/>
      <c r="D36" s="59"/>
      <c r="E36" s="59"/>
      <c r="F36" s="59"/>
      <c r="G36" s="59"/>
    </row>
    <row r="37" spans="2:7">
      <c r="B37" s="59"/>
      <c r="C37" s="59"/>
      <c r="D37" s="59"/>
      <c r="E37" s="59"/>
      <c r="F37" s="59"/>
      <c r="G37" s="59"/>
    </row>
    <row r="38" spans="2:7">
      <c r="B38" s="59"/>
      <c r="C38" s="59"/>
      <c r="D38" s="59"/>
      <c r="E38" s="59"/>
      <c r="F38" s="59"/>
      <c r="G38" s="60"/>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dimension ref="A1:L38"/>
  <sheetViews>
    <sheetView showGridLines="0" zoomScale="115" zoomScaleNormal="115" workbookViewId="0">
      <pane ySplit="3" topLeftCell="A4" activePane="bottomLeft" state="frozen"/>
      <selection activeCell="G51" sqref="G51"/>
      <selection pane="bottomLeft" activeCell="G51" sqref="G51"/>
    </sheetView>
  </sheetViews>
  <sheetFormatPr defaultRowHeight="11.25"/>
  <cols>
    <col min="1" max="1" width="3.5" style="98" customWidth="1"/>
    <col min="2" max="2" width="49.75" style="98" customWidth="1"/>
    <col min="3" max="6" width="9" style="98"/>
    <col min="7" max="7" width="9.75" style="1" customWidth="1"/>
    <col min="8" max="8" width="9" style="53"/>
    <col min="9" max="9" width="9" style="98"/>
    <col min="10" max="10" width="7.625" style="86" customWidth="1"/>
    <col min="11" max="11" width="7.625" style="98" customWidth="1"/>
    <col min="12" max="12" width="7.625" style="86" customWidth="1"/>
    <col min="13" max="16384" width="9" style="98"/>
  </cols>
  <sheetData>
    <row r="1" spans="1:12" ht="20.25" customHeight="1">
      <c r="A1" s="12"/>
      <c r="B1" s="9" t="s">
        <v>13</v>
      </c>
      <c r="C1" s="8" t="s">
        <v>36</v>
      </c>
      <c r="D1" s="7"/>
      <c r="E1" s="7"/>
      <c r="F1" s="7"/>
      <c r="G1" s="21"/>
      <c r="H1" s="112"/>
      <c r="I1" s="57"/>
      <c r="J1" s="113"/>
      <c r="K1" s="87"/>
    </row>
    <row r="3" spans="1:12" s="2" customFormat="1" ht="22.5">
      <c r="C3" s="99" t="s">
        <v>14</v>
      </c>
      <c r="D3" s="99" t="s">
        <v>15</v>
      </c>
      <c r="E3" s="99" t="s">
        <v>55</v>
      </c>
      <c r="F3" s="99" t="s">
        <v>56</v>
      </c>
      <c r="G3" s="3" t="s">
        <v>58</v>
      </c>
      <c r="H3" s="54" t="s">
        <v>101</v>
      </c>
      <c r="I3" s="99" t="s">
        <v>100</v>
      </c>
      <c r="J3" s="84" t="s">
        <v>2</v>
      </c>
      <c r="K3" s="3" t="s">
        <v>16</v>
      </c>
      <c r="L3" s="84" t="s">
        <v>3</v>
      </c>
    </row>
    <row r="4" spans="1:12" ht="15.95" customHeight="1">
      <c r="A4" s="11" t="s">
        <v>38</v>
      </c>
      <c r="B4" s="5" t="s">
        <v>4</v>
      </c>
      <c r="C4" s="1">
        <f>VLOOKUP($C$1,Poverty!$A$5:$P$26,2,FALSE)</f>
        <v>2425</v>
      </c>
      <c r="D4" s="100">
        <f>VLOOKUP($C$1,Poverty!$A$5:$P$26,3,FALSE)</f>
        <v>13.1</v>
      </c>
      <c r="E4" s="100">
        <f>VLOOKUP($C$1,Poverty!$A$5:$P$26,4,FALSE)</f>
        <v>12.7</v>
      </c>
      <c r="F4" s="100">
        <f>VLOOKUP($C$1,Poverty!$A$5:$P$26,5,FALSE)</f>
        <v>13.6</v>
      </c>
      <c r="G4" s="55" t="str">
        <f t="shared" ref="G4:G16" si="0">IF(E4="-","Not known",IF(F4&lt;K4,"Sig Low",IF(E4&gt;K4,"Sig High","Comparable")))</f>
        <v>Sig Low</v>
      </c>
      <c r="H4" s="95">
        <f>Poverty!$B$28</f>
        <v>30700</v>
      </c>
      <c r="I4" s="100">
        <f>Poverty!C$28</f>
        <v>24.1</v>
      </c>
      <c r="J4" s="85">
        <f>MIN(Poverty!C$5:C$26)</f>
        <v>13.1</v>
      </c>
      <c r="K4" s="100">
        <f>Poverty!C$27</f>
        <v>22.2</v>
      </c>
      <c r="L4" s="85">
        <f>MAX(Poverty!C$5:C$26)</f>
        <v>30.4</v>
      </c>
    </row>
    <row r="5" spans="1:12" ht="15.95" customHeight="1">
      <c r="A5" s="11" t="s">
        <v>39</v>
      </c>
      <c r="B5" s="5" t="s">
        <v>88</v>
      </c>
      <c r="C5" s="51">
        <f>IF(VLOOKUP($C$1,Homelessness!$A$7:$P$30,2,FALSE)&lt;5,"&lt;5",VLOOKUP($C$1,Homelessness!$A$7:$P$30,2,FALSE))</f>
        <v>95</v>
      </c>
      <c r="D5" s="140">
        <f>VLOOKUP($C$1,Homelessness!$A$7:$P$30,3,FALSE)</f>
        <v>24.5</v>
      </c>
      <c r="E5" s="100">
        <f>VLOOKUP($C$1,Homelessness!$A$7:$P$30,4,FALSE)</f>
        <v>19.899999999999999</v>
      </c>
      <c r="F5" s="100">
        <f>VLOOKUP($C$1,Homelessness!$A$7:$P$30,5,FALSE)</f>
        <v>30</v>
      </c>
      <c r="G5" s="55" t="str">
        <f t="shared" si="0"/>
        <v>Sig High</v>
      </c>
      <c r="H5" s="53">
        <f>Homelessness!$B$30</f>
        <v>495</v>
      </c>
      <c r="I5" s="1">
        <f>Homelessness!$C$30</f>
        <v>20.2</v>
      </c>
      <c r="J5" s="85">
        <f>MIN(Homelessness!C$5:C$26)</f>
        <v>2.4</v>
      </c>
      <c r="K5" s="140">
        <f>Homelessness!C$7</f>
        <v>18.7</v>
      </c>
      <c r="L5" s="85">
        <f>MAX(Homelessness!C$5:C$26)</f>
        <v>40.5</v>
      </c>
    </row>
    <row r="6" spans="1:12" ht="15.95" customHeight="1">
      <c r="A6" s="11" t="s">
        <v>40</v>
      </c>
      <c r="B6" s="5" t="s">
        <v>5</v>
      </c>
      <c r="C6" s="1">
        <f>VLOOKUP($C$1,CIN!$A$5:$P$26,2,FALSE)</f>
        <v>490</v>
      </c>
      <c r="D6" s="100">
        <f>VLOOKUP($C$1,CIN!$A$5:$P$26,3,FALSE)</f>
        <v>260</v>
      </c>
      <c r="E6" s="100" t="str">
        <f>VLOOKUP($C$1,CIN!$A$5:$P$26,4,FALSE)</f>
        <v>-</v>
      </c>
      <c r="F6" s="100" t="str">
        <f>VLOOKUP($C$1,CIN!$A$5:$P$26,5,FALSE)</f>
        <v>-</v>
      </c>
      <c r="G6" s="55" t="str">
        <f t="shared" si="0"/>
        <v>Not known</v>
      </c>
      <c r="H6" s="53">
        <f>CIN!$B$28</f>
        <v>4190</v>
      </c>
      <c r="I6" s="100">
        <f>CIN!C$28</f>
        <v>333.2</v>
      </c>
      <c r="J6" s="85">
        <f>MIN(CIN!C$5:C$26)</f>
        <v>130</v>
      </c>
      <c r="K6" s="100">
        <f>CIN!C$27</f>
        <v>320</v>
      </c>
      <c r="L6" s="85">
        <f>MAX(CIN!C$5:C$26)</f>
        <v>515</v>
      </c>
    </row>
    <row r="7" spans="1:12" ht="15.95" customHeight="1">
      <c r="A7" s="11" t="s">
        <v>41</v>
      </c>
      <c r="B7" s="5" t="s">
        <v>6</v>
      </c>
      <c r="C7" s="1">
        <f>VLOOKUP($C$1,'Childhood Obesity'!$A$5:$P$28,2,FALSE)</f>
        <v>178</v>
      </c>
      <c r="D7" s="1">
        <f>VLOOKUP($C$1,'Childhood Obesity'!$A$5:$P$28,3,FALSE)</f>
        <v>22</v>
      </c>
      <c r="E7" s="124">
        <f>VLOOKUP($C$1,'Childhood Obesity'!$A$5:$P$28,4,FALSE)</f>
        <v>19.3</v>
      </c>
      <c r="F7" s="124">
        <f>VLOOKUP($C$1,'Childhood Obesity'!$A$5:$P$28,5,FALSE)</f>
        <v>25</v>
      </c>
      <c r="G7" s="55" t="str">
        <f t="shared" si="0"/>
        <v>Sig Low</v>
      </c>
      <c r="H7" s="95">
        <f>'Childhood Obesity'!$B$28</f>
        <v>1722</v>
      </c>
      <c r="I7" s="1">
        <f>'Childhood Obesity'!$C$28</f>
        <v>27.7</v>
      </c>
      <c r="J7" s="85">
        <f>MIN('Childhood Obesity'!C$5:C$26)</f>
        <v>22</v>
      </c>
      <c r="K7" s="100">
        <f>'Childhood Obesity'!C$27</f>
        <v>28.2</v>
      </c>
      <c r="L7" s="85">
        <f>MAX('Childhood Obesity'!C$5:C$26)</f>
        <v>33.799999999999997</v>
      </c>
    </row>
    <row r="8" spans="1:12" ht="15.95" customHeight="1">
      <c r="A8" s="11" t="s">
        <v>42</v>
      </c>
      <c r="B8" s="5" t="s">
        <v>7</v>
      </c>
      <c r="C8" s="1">
        <f>VLOOKUP($C$1,Conceptions!$A$5:$P$26,2,FALSE)</f>
        <v>32</v>
      </c>
      <c r="D8" s="100">
        <f>VLOOKUP($C$1,Conceptions!$A$5:$P$26,3,FALSE)</f>
        <v>18.100000000000001</v>
      </c>
      <c r="E8" s="100">
        <f>VLOOKUP($C$1,Conceptions!$A$5:$P$26,4,FALSE)</f>
        <v>12.4</v>
      </c>
      <c r="F8" s="100">
        <f>VLOOKUP($C$1,Conceptions!$A$5:$P$26,5,FALSE)</f>
        <v>25.5</v>
      </c>
      <c r="G8" s="55" t="str">
        <f t="shared" si="0"/>
        <v>Sig Low</v>
      </c>
      <c r="H8" s="95">
        <f>Conceptions!$B$28</f>
        <v>337</v>
      </c>
      <c r="I8" s="1">
        <f>Conceptions!$C$28</f>
        <v>30.06</v>
      </c>
      <c r="J8" s="85">
        <f>MIN(Conceptions!C$5:C$26)</f>
        <v>18.100000000000001</v>
      </c>
      <c r="K8" s="100">
        <f>Conceptions!C$27</f>
        <v>34.200000000000003</v>
      </c>
      <c r="L8" s="85">
        <f>MAX(Conceptions!C$5:C$26)</f>
        <v>54.1</v>
      </c>
    </row>
    <row r="9" spans="1:12" ht="15.95" customHeight="1">
      <c r="A9" s="11" t="s">
        <v>43</v>
      </c>
      <c r="B9" s="52" t="s">
        <v>96</v>
      </c>
      <c r="C9" s="51">
        <f>IF(VLOOKUP($C$1,'Live Births'!$A$5:$O$26,2,FALSE)&lt;5,"&lt;5",VLOOKUP($C$1,'Live Births'!$A$5:$O$26,2,FALSE))</f>
        <v>40</v>
      </c>
      <c r="D9" s="100">
        <f>VLOOKUP($C$1,'Live Births'!$A$5:$O$26,3,FALSE)</f>
        <v>14.5</v>
      </c>
      <c r="E9" s="140">
        <f>(VLOOKUP($C$1,'Live Births'!$A$5:$O$26,4,FALSE))</f>
        <v>10.4</v>
      </c>
      <c r="F9" s="140">
        <f>IF(VLOOKUP($C$1,'Live Births'!$A$5:$O$26,5,FALSE)&lt;5,"&lt;5",VLOOKUP($C$1,'Live Births'!$A$5:$O$26,5,FALSE))</f>
        <v>19.8</v>
      </c>
      <c r="G9" s="55" t="str">
        <f t="shared" si="0"/>
        <v>Sig Low</v>
      </c>
      <c r="H9" s="53">
        <f>'Live Births'!$B$28</f>
        <v>477</v>
      </c>
      <c r="I9" s="1">
        <f>'Live Births'!$C$28</f>
        <v>25.607988403929799</v>
      </c>
      <c r="J9" s="85">
        <f>MIN('Live Births'!C$5:C$26)</f>
        <v>9.6999999999999993</v>
      </c>
      <c r="K9" s="100">
        <f>'Live Births'!C$27</f>
        <v>24.9</v>
      </c>
      <c r="L9" s="85">
        <f>MAX('Live Births'!C$5:C$26)</f>
        <v>41.9</v>
      </c>
    </row>
    <row r="10" spans="1:12" ht="15.95" customHeight="1">
      <c r="A10" s="11" t="s">
        <v>44</v>
      </c>
      <c r="B10" s="52" t="s">
        <v>8</v>
      </c>
      <c r="C10" s="1">
        <f>VLOOKUP($C$1,'4yrimms'!$A$5:$P$26,2,FALSE)</f>
        <v>796</v>
      </c>
      <c r="D10" s="100">
        <f>VLOOKUP($C$1,'4yrimms'!$A$5:$P$26,3,FALSE)</f>
        <v>83.8</v>
      </c>
      <c r="E10" s="100">
        <f>VLOOKUP($C$1,'4yrimms'!$A$5:$P$26,4,FALSE)</f>
        <v>81.3</v>
      </c>
      <c r="F10" s="100">
        <f>VLOOKUP($C$1,'4yrimms'!$A$5:$P$26,5,FALSE)</f>
        <v>86</v>
      </c>
      <c r="G10" s="55" t="str">
        <f t="shared" si="0"/>
        <v>Comparable</v>
      </c>
      <c r="H10" s="53">
        <f>'4yrimms'!$B$28</f>
        <v>5699</v>
      </c>
      <c r="I10" s="1">
        <f>'4yrimms'!$C$28</f>
        <v>80.7</v>
      </c>
      <c r="J10" s="85">
        <f>MIN('4yrimms'!C$5:C$26)</f>
        <v>78</v>
      </c>
      <c r="K10" s="100">
        <f>'4yrimms'!C$27</f>
        <v>82.4</v>
      </c>
      <c r="L10" s="85">
        <f>MAX('4yrimms'!C$5:C$26)</f>
        <v>88.3</v>
      </c>
    </row>
    <row r="11" spans="1:12" ht="15.95" customHeight="1">
      <c r="A11" s="11" t="s">
        <v>45</v>
      </c>
      <c r="B11" s="52" t="s">
        <v>9</v>
      </c>
      <c r="C11" s="1">
        <f>VLOOKUP($C$1,DMFT!$A$5:$P$26,2,FALSE)</f>
        <v>416</v>
      </c>
      <c r="D11" s="100">
        <f>VLOOKUP($C$1,DMFT!$A$5:$P$26,3,FALSE)</f>
        <v>1</v>
      </c>
      <c r="E11" s="100">
        <f>VLOOKUP($C$1,DMFT!$A$5:$P$26,4,FALSE)</f>
        <v>0.8</v>
      </c>
      <c r="F11" s="100">
        <f>VLOOKUP($C$1,DMFT!$A$5:$P$26,5,FALSE)</f>
        <v>1.2</v>
      </c>
      <c r="G11" s="55" t="str">
        <f t="shared" si="0"/>
        <v>Sig Low</v>
      </c>
      <c r="H11" s="53">
        <f>DMFT!$B$28</f>
        <v>1365</v>
      </c>
      <c r="I11" s="1">
        <f>DMFT!$C$28</f>
        <v>2</v>
      </c>
      <c r="J11" s="85">
        <f>MIN(DMFT!C$5:C$26)</f>
        <v>0.9</v>
      </c>
      <c r="K11" s="100">
        <f>DMFT!C$27</f>
        <v>1.6</v>
      </c>
      <c r="L11" s="85">
        <f>MAX(DMFT!C$5:C$26)</f>
        <v>3.1</v>
      </c>
    </row>
    <row r="12" spans="1:12" ht="15.95" customHeight="1">
      <c r="A12" s="11" t="s">
        <v>46</v>
      </c>
      <c r="B12" s="87" t="s">
        <v>95</v>
      </c>
      <c r="C12" s="51">
        <f>IF(VLOOKUP($C$1,Injuries!$A$5:$P$26,2,FALSE)&lt;5,"&lt;5",VLOOKUP($C$1,Injuries!$A$5:$P$26,2,FALSE))</f>
        <v>84</v>
      </c>
      <c r="D12" s="51">
        <f>IF(VLOOKUP($C$1,Injuries!$A$5:$P$26,3,FALSE)&lt;5,"&lt;5",VLOOKUP($C$1,Injuries!$A$5:$P$26,3,FALSE))</f>
        <v>181</v>
      </c>
      <c r="E12" s="51">
        <f>IF(VLOOKUP($C$1,Injuries!$A$5:$P$26,4,FALSE)&lt;5,"&lt;5",VLOOKUP($C$1,Injuries!$A$5:$P$26,4,FALSE))</f>
        <v>144</v>
      </c>
      <c r="F12" s="51">
        <f>IF(VLOOKUP($C$1,Injuries!$A$5:$P$26,5,FALSE)&lt;5,"&lt;5",VLOOKUP($C$1,Injuries!$A$5:$P$26,5,FALSE))</f>
        <v>224</v>
      </c>
      <c r="G12" s="55" t="str">
        <f t="shared" si="0"/>
        <v>Comparable</v>
      </c>
      <c r="H12" s="96">
        <f>Injuries!$B$28</f>
        <v>635</v>
      </c>
      <c r="I12" s="51">
        <f>Injuries!$C$28</f>
        <v>182</v>
      </c>
      <c r="J12" s="85">
        <f>MIN(Injuries!C$5:C$26)</f>
        <v>107.5</v>
      </c>
      <c r="K12" s="100">
        <f>Injuries!C$27</f>
        <v>189.2</v>
      </c>
      <c r="L12" s="85">
        <f>MAX(Injuries!C$5:C$26)</f>
        <v>283.10000000000002</v>
      </c>
    </row>
    <row r="13" spans="1:12" ht="15.95" customHeight="1">
      <c r="A13" s="11" t="s">
        <v>47</v>
      </c>
      <c r="B13" s="5" t="s">
        <v>10</v>
      </c>
      <c r="C13" s="51" t="str">
        <f>IF(VLOOKUP($C$1,InfantMortality!$A$5:$P$26,2,FALSE)&lt;5,"&lt;5",VLOOKUP($C$1,InfantMortality!$A$5:$P$26,2,FALSE))</f>
        <v>&lt;5</v>
      </c>
      <c r="D13" s="100">
        <f>VLOOKUP($C$1,InfantMortality!$A$5:$P$26,3,FALSE)</f>
        <v>3.3</v>
      </c>
      <c r="E13" s="100">
        <f>VLOOKUP($C$1,InfantMortality!$A$5:$P$26,4,FALSE)</f>
        <v>2.2000000000000002</v>
      </c>
      <c r="F13" s="100">
        <f>VLOOKUP($C$1,InfantMortality!$A$5:$P$26,5,FALSE)</f>
        <v>4.8</v>
      </c>
      <c r="G13" s="55" t="str">
        <f t="shared" si="0"/>
        <v>Comparable</v>
      </c>
      <c r="H13" s="96">
        <f>InfantMortality!$B$28</f>
        <v>29</v>
      </c>
      <c r="I13" s="1">
        <f>InfantMortality!$C$28</f>
        <v>4.4000000000000004</v>
      </c>
      <c r="J13" s="85">
        <f>MIN(InfantMortality!C$5:C$26)</f>
        <v>3.3</v>
      </c>
      <c r="K13" s="100">
        <f>InfantMortality!C$27</f>
        <v>4.4000000000000004</v>
      </c>
      <c r="L13" s="85">
        <f>MAX(InfantMortality!C$5:C$26)</f>
        <v>5.4</v>
      </c>
    </row>
    <row r="14" spans="1:12" ht="15.95" customHeight="1">
      <c r="A14" s="11" t="s">
        <v>48</v>
      </c>
      <c r="B14" s="52" t="s">
        <v>11</v>
      </c>
      <c r="C14" s="51" t="str">
        <f>IF(VLOOKUP($C$1,'0to17mortality'!$A$5:$P$26,2,FALSE)&lt;5,"&lt;5",VLOOKUP($C$1,'0to17mortality'!$A$5:$P$26,2,FALSE))</f>
        <v>&lt;5</v>
      </c>
      <c r="D14" s="100">
        <f>VLOOKUP($C$1,'0to17mortality'!$A$5:$P$26,3,FALSE)</f>
        <v>15.5</v>
      </c>
      <c r="E14" s="100">
        <f>VLOOKUP($C$1,'0to17mortality'!$A$5:$P$26,4,FALSE)</f>
        <v>6.1</v>
      </c>
      <c r="F14" s="100">
        <f>VLOOKUP($C$1,'0to17mortality'!$A$5:$P$26,5,FALSE)</f>
        <v>32</v>
      </c>
      <c r="G14" s="55" t="str">
        <f t="shared" si="0"/>
        <v>Sig Low</v>
      </c>
      <c r="H14" s="96">
        <f>'0to17mortality'!$B$28</f>
        <v>33</v>
      </c>
      <c r="I14" s="100">
        <f>'0to17mortality'!$C$28</f>
        <v>28.4</v>
      </c>
      <c r="J14" s="85">
        <f>MIN('0to17mortality'!C$5:C$26)</f>
        <v>15.5</v>
      </c>
      <c r="K14" s="100">
        <f>'0to17mortality'!C$27</f>
        <v>38.5</v>
      </c>
      <c r="L14" s="85">
        <f>MAX('0to17mortality'!C$5:C$26)</f>
        <v>60.7</v>
      </c>
    </row>
    <row r="15" spans="1:12" ht="15" customHeight="1">
      <c r="A15" s="11" t="s">
        <v>49</v>
      </c>
      <c r="B15" s="83" t="s">
        <v>90</v>
      </c>
      <c r="C15" s="1">
        <f>VLOOKUP($C$1,'Health Visitors'!$A$6:$G$12,2,FALSE)</f>
        <v>4.2</v>
      </c>
      <c r="D15" s="1">
        <f>VLOOKUP($C$1,'Health Visitors'!$A$6:$G$12,3,FALSE)</f>
        <v>10.199999999999999</v>
      </c>
      <c r="E15" s="1" t="s">
        <v>54</v>
      </c>
      <c r="F15" s="1" t="s">
        <v>54</v>
      </c>
      <c r="G15" s="55" t="str">
        <f t="shared" si="0"/>
        <v>Not known</v>
      </c>
      <c r="H15" s="157">
        <f>'Health Visitors'!B12</f>
        <v>61.3</v>
      </c>
      <c r="I15" s="1">
        <f>'Health Visitors'!C12</f>
        <v>9</v>
      </c>
      <c r="J15" s="85">
        <f>MIN('Health Visitors'!C$6:C$10)</f>
        <v>8.6999999999999993</v>
      </c>
      <c r="K15" s="1" t="s">
        <v>54</v>
      </c>
      <c r="L15" s="85">
        <f>MAX('Health Visitors'!C$6:C$10)</f>
        <v>10.199999999999999</v>
      </c>
    </row>
    <row r="16" spans="1:12" ht="15" customHeight="1">
      <c r="A16" s="11" t="s">
        <v>50</v>
      </c>
      <c r="B16" s="83" t="s">
        <v>89</v>
      </c>
      <c r="C16" s="1">
        <f>VLOOKUP($C$1,'Social Workers'!$A$3:$G$28,2,FALSE)</f>
        <v>33.299999999999997</v>
      </c>
      <c r="D16" s="1">
        <f>VLOOKUP($C$1,'Social Workers'!$A$3:$G$28,3,FALSE)</f>
        <v>7.2994300745287104</v>
      </c>
      <c r="E16" s="1" t="s">
        <v>54</v>
      </c>
      <c r="F16" s="1" t="s">
        <v>54</v>
      </c>
      <c r="G16" s="55" t="str">
        <f t="shared" si="0"/>
        <v>Not known</v>
      </c>
      <c r="H16" s="156">
        <f>'Social Workers'!B28</f>
        <v>332.74</v>
      </c>
      <c r="I16" s="159">
        <f>'Social Workers'!C28</f>
        <v>9.6</v>
      </c>
      <c r="J16" s="85">
        <f>MIN('Social Workers'!$C$5:$C$26)</f>
        <v>5.5</v>
      </c>
      <c r="K16" s="1">
        <f>'Social Workers'!C27</f>
        <v>8.9579035746654103</v>
      </c>
      <c r="L16" s="85">
        <f>MAX('Social Workers'!$C$5:$C$26)</f>
        <v>12.5</v>
      </c>
    </row>
    <row r="19" spans="2:7">
      <c r="B19" s="58"/>
    </row>
    <row r="20" spans="2:7">
      <c r="B20" s="59"/>
      <c r="C20" s="59"/>
      <c r="D20" s="59"/>
      <c r="E20" s="59"/>
      <c r="F20" s="59"/>
      <c r="G20" s="59"/>
    </row>
    <row r="21" spans="2:7">
      <c r="B21" s="59"/>
      <c r="C21" s="59"/>
      <c r="D21" s="59"/>
      <c r="E21" s="59"/>
      <c r="F21" s="59"/>
      <c r="G21" s="59"/>
    </row>
    <row r="22" spans="2:7">
      <c r="B22" s="59"/>
      <c r="C22" s="59"/>
      <c r="D22" s="59"/>
      <c r="E22" s="59"/>
      <c r="F22" s="59"/>
      <c r="G22" s="59"/>
    </row>
    <row r="23" spans="2:7">
      <c r="B23" s="59"/>
      <c r="C23" s="59"/>
      <c r="D23" s="59"/>
      <c r="E23" s="59"/>
      <c r="F23" s="59"/>
      <c r="G23" s="59"/>
    </row>
    <row r="24" spans="2:7">
      <c r="B24" s="59"/>
      <c r="C24" s="59"/>
      <c r="D24" s="59"/>
      <c r="E24" s="59"/>
      <c r="F24" s="59"/>
      <c r="G24" s="59"/>
    </row>
    <row r="25" spans="2:7">
      <c r="B25" s="59"/>
      <c r="C25" s="59"/>
      <c r="D25" s="59"/>
      <c r="E25" s="59"/>
      <c r="F25" s="59"/>
      <c r="G25" s="59"/>
    </row>
    <row r="26" spans="2:7">
      <c r="B26" s="59"/>
      <c r="C26" s="59"/>
      <c r="D26" s="59"/>
      <c r="E26" s="59"/>
      <c r="F26" s="59"/>
      <c r="G26" s="59"/>
    </row>
    <row r="27" spans="2:7">
      <c r="B27" s="59"/>
      <c r="C27" s="59"/>
      <c r="D27" s="59"/>
      <c r="E27" s="59"/>
      <c r="F27" s="59"/>
      <c r="G27" s="59"/>
    </row>
    <row r="28" spans="2:7">
      <c r="B28" s="59"/>
      <c r="C28" s="59"/>
      <c r="D28" s="59"/>
      <c r="E28" s="59"/>
      <c r="F28" s="59"/>
      <c r="G28" s="59"/>
    </row>
    <row r="29" spans="2:7">
      <c r="B29" s="59"/>
      <c r="C29" s="59"/>
      <c r="D29" s="59"/>
      <c r="E29" s="59"/>
      <c r="F29" s="59"/>
      <c r="G29" s="59"/>
    </row>
    <row r="30" spans="2:7">
      <c r="B30" s="59"/>
      <c r="C30" s="59"/>
      <c r="D30" s="59"/>
      <c r="E30" s="59"/>
      <c r="F30" s="59"/>
      <c r="G30" s="59"/>
    </row>
    <row r="31" spans="2:7">
      <c r="B31" s="59"/>
      <c r="C31" s="59"/>
      <c r="D31" s="59"/>
      <c r="E31" s="59"/>
      <c r="F31" s="59"/>
      <c r="G31" s="59"/>
    </row>
    <row r="32" spans="2:7">
      <c r="B32" s="59"/>
      <c r="C32" s="59"/>
      <c r="D32" s="59"/>
      <c r="E32" s="59"/>
      <c r="F32" s="59"/>
      <c r="G32" s="59"/>
    </row>
    <row r="33" spans="2:7">
      <c r="B33" s="59"/>
      <c r="C33" s="59"/>
      <c r="D33" s="59"/>
      <c r="E33" s="59"/>
      <c r="F33" s="59"/>
      <c r="G33" s="59"/>
    </row>
    <row r="34" spans="2:7">
      <c r="B34" s="59"/>
      <c r="C34" s="59"/>
      <c r="D34" s="59"/>
      <c r="E34" s="59"/>
      <c r="F34" s="59"/>
      <c r="G34" s="59"/>
    </row>
    <row r="35" spans="2:7">
      <c r="B35" s="59"/>
      <c r="C35" s="59"/>
      <c r="D35" s="59"/>
      <c r="E35" s="59"/>
      <c r="F35" s="59"/>
      <c r="G35" s="59"/>
    </row>
    <row r="36" spans="2:7">
      <c r="B36" s="59"/>
      <c r="C36" s="59"/>
      <c r="D36" s="59"/>
      <c r="E36" s="59"/>
      <c r="F36" s="59"/>
      <c r="G36" s="59"/>
    </row>
    <row r="37" spans="2:7">
      <c r="B37" s="59"/>
      <c r="C37" s="59"/>
      <c r="D37" s="59"/>
      <c r="E37" s="59"/>
      <c r="F37" s="59"/>
      <c r="G37" s="59"/>
    </row>
    <row r="38" spans="2:7">
      <c r="B38" s="59"/>
      <c r="C38" s="59"/>
      <c r="D38" s="59"/>
      <c r="E38" s="59"/>
      <c r="F38" s="59"/>
      <c r="G38" s="60"/>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dimension ref="A1:L38"/>
  <sheetViews>
    <sheetView showGridLines="0" zoomScale="115" zoomScaleNormal="115" workbookViewId="0">
      <pane ySplit="3" topLeftCell="A4" activePane="bottomLeft" state="frozen"/>
      <selection activeCell="G51" sqref="G51"/>
      <selection pane="bottomLeft" activeCell="G51" sqref="G51"/>
    </sheetView>
  </sheetViews>
  <sheetFormatPr defaultRowHeight="11.25"/>
  <cols>
    <col min="1" max="1" width="3.5" style="98" customWidth="1"/>
    <col min="2" max="2" width="49.75" style="98" customWidth="1"/>
    <col min="3" max="6" width="9" style="98"/>
    <col min="7" max="7" width="9.75" style="1" customWidth="1"/>
    <col min="8" max="8" width="9" style="53"/>
    <col min="9" max="9" width="9" style="98"/>
    <col min="10" max="10" width="7.625" style="86" customWidth="1"/>
    <col min="11" max="11" width="7.625" style="98" customWidth="1"/>
    <col min="12" max="12" width="7.625" style="86" customWidth="1"/>
    <col min="13" max="16384" width="9" style="98"/>
  </cols>
  <sheetData>
    <row r="1" spans="1:12" ht="20.25" customHeight="1">
      <c r="A1" s="12"/>
      <c r="B1" s="9" t="s">
        <v>13</v>
      </c>
      <c r="C1" s="8" t="s">
        <v>37</v>
      </c>
      <c r="D1" s="7"/>
      <c r="E1" s="7"/>
      <c r="F1" s="7"/>
      <c r="G1" s="21"/>
      <c r="H1" s="112"/>
      <c r="I1" s="57"/>
      <c r="J1" s="113"/>
      <c r="K1" s="87"/>
    </row>
    <row r="3" spans="1:12" s="2" customFormat="1" ht="22.5">
      <c r="C3" s="99" t="s">
        <v>14</v>
      </c>
      <c r="D3" s="99" t="s">
        <v>15</v>
      </c>
      <c r="E3" s="99" t="s">
        <v>55</v>
      </c>
      <c r="F3" s="99" t="s">
        <v>56</v>
      </c>
      <c r="G3" s="3" t="s">
        <v>58</v>
      </c>
      <c r="H3" s="54" t="s">
        <v>101</v>
      </c>
      <c r="I3" s="99" t="s">
        <v>100</v>
      </c>
      <c r="J3" s="84" t="s">
        <v>2</v>
      </c>
      <c r="K3" s="3" t="s">
        <v>16</v>
      </c>
      <c r="L3" s="84" t="s">
        <v>3</v>
      </c>
    </row>
    <row r="4" spans="1:12" ht="15.95" customHeight="1">
      <c r="A4" s="11" t="s">
        <v>38</v>
      </c>
      <c r="B4" s="5" t="s">
        <v>4</v>
      </c>
      <c r="C4" s="1">
        <f>VLOOKUP($C$1,Poverty!$A$5:$P$26,2,FALSE)</f>
        <v>8555</v>
      </c>
      <c r="D4" s="100">
        <f>VLOOKUP($C$1,Poverty!$A$5:$P$26,3,FALSE)</f>
        <v>25.5</v>
      </c>
      <c r="E4" s="100">
        <f>VLOOKUP($C$1,Poverty!$A$5:$P$26,4,FALSE)</f>
        <v>25</v>
      </c>
      <c r="F4" s="100">
        <f>VLOOKUP($C$1,Poverty!$A$5:$P$26,5,FALSE)</f>
        <v>26</v>
      </c>
      <c r="G4" s="55" t="str">
        <f t="shared" ref="G4:G16" si="0">IF(E4="-","Not known",IF(F4&lt;K4,"Sig Low",IF(E4&gt;K4,"Sig High","Comparable")))</f>
        <v>Sig High</v>
      </c>
      <c r="H4" s="95">
        <f>Poverty!$B$28</f>
        <v>30700</v>
      </c>
      <c r="I4" s="100">
        <f>Poverty!C$28</f>
        <v>24.1</v>
      </c>
      <c r="J4" s="85">
        <f>MIN(Poverty!C$5:C$26)</f>
        <v>13.1</v>
      </c>
      <c r="K4" s="100">
        <f>Poverty!C$27</f>
        <v>22.2</v>
      </c>
      <c r="L4" s="85">
        <f>MAX(Poverty!C$5:C$26)</f>
        <v>30.4</v>
      </c>
    </row>
    <row r="5" spans="1:12" ht="15.95" customHeight="1">
      <c r="A5" s="11" t="s">
        <v>39</v>
      </c>
      <c r="B5" s="5" t="s">
        <v>88</v>
      </c>
      <c r="C5" s="51">
        <f>IF(VLOOKUP($C$1,Homelessness!$A$7:$P$30,2,FALSE)&lt;5,"&lt;5",VLOOKUP($C$1,Homelessness!$A$7:$P$30,2,FALSE))</f>
        <v>225</v>
      </c>
      <c r="D5" s="140">
        <f>VLOOKUP($C$1,Homelessness!$A$7:$P$30,3,FALSE)</f>
        <v>37</v>
      </c>
      <c r="E5" s="100">
        <f>VLOOKUP($C$1,Homelessness!$A$7:$P$30,4,FALSE)</f>
        <v>32.299999999999997</v>
      </c>
      <c r="F5" s="100">
        <f>VLOOKUP($C$1,Homelessness!$A$7:$P$30,5,FALSE)</f>
        <v>42.1</v>
      </c>
      <c r="G5" s="55" t="str">
        <f t="shared" si="0"/>
        <v>Sig High</v>
      </c>
      <c r="H5" s="53">
        <f>Homelessness!$B$30</f>
        <v>495</v>
      </c>
      <c r="I5" s="1">
        <f>Homelessness!$C$30</f>
        <v>20.2</v>
      </c>
      <c r="J5" s="85">
        <f>MIN(Homelessness!C$5:C$26)</f>
        <v>2.4</v>
      </c>
      <c r="K5" s="140">
        <f>Homelessness!C$7</f>
        <v>18.7</v>
      </c>
      <c r="L5" s="85">
        <f>MAX(Homelessness!C$5:C$26)</f>
        <v>40.5</v>
      </c>
    </row>
    <row r="6" spans="1:12" ht="15.95" customHeight="1">
      <c r="A6" s="11" t="s">
        <v>40</v>
      </c>
      <c r="B6" s="5" t="s">
        <v>5</v>
      </c>
      <c r="C6" s="1">
        <f>VLOOKUP($C$1,CIN!$A$5:$P$26,2,FALSE)</f>
        <v>1090</v>
      </c>
      <c r="D6" s="100">
        <f>VLOOKUP($C$1,CIN!$A$5:$P$26,3,FALSE)</f>
        <v>330</v>
      </c>
      <c r="E6" s="100" t="str">
        <f>VLOOKUP($C$1,CIN!$A$5:$P$26,4,FALSE)</f>
        <v>-</v>
      </c>
      <c r="F6" s="100" t="str">
        <f>VLOOKUP($C$1,CIN!$A$5:$P$26,5,FALSE)</f>
        <v>-</v>
      </c>
      <c r="G6" s="55" t="str">
        <f t="shared" si="0"/>
        <v>Not known</v>
      </c>
      <c r="H6" s="53">
        <f>CIN!$B$28</f>
        <v>4190</v>
      </c>
      <c r="I6" s="100">
        <f>CIN!C$28</f>
        <v>333.2</v>
      </c>
      <c r="J6" s="85">
        <f>MIN(CIN!C$5:C$26)</f>
        <v>130</v>
      </c>
      <c r="K6" s="100">
        <f>CIN!C$27</f>
        <v>320</v>
      </c>
      <c r="L6" s="85">
        <f>MAX(CIN!C$5:C$26)</f>
        <v>515</v>
      </c>
    </row>
    <row r="7" spans="1:12" ht="15.95" customHeight="1">
      <c r="A7" s="11" t="s">
        <v>41</v>
      </c>
      <c r="B7" s="5" t="s">
        <v>6</v>
      </c>
      <c r="C7" s="1">
        <f>VLOOKUP($C$1,'Childhood Obesity'!$A$5:$P$28,2,FALSE)</f>
        <v>466</v>
      </c>
      <c r="D7" s="1">
        <f>VLOOKUP($C$1,'Childhood Obesity'!$A$5:$P$28,3,FALSE)</f>
        <v>27.7</v>
      </c>
      <c r="E7" s="1">
        <f>VLOOKUP($C$1,'Childhood Obesity'!$A$5:$P$28,4,FALSE)</f>
        <v>25.6</v>
      </c>
      <c r="F7" s="1">
        <f>VLOOKUP($C$1,'Childhood Obesity'!$A$5:$P$28,5,FALSE)</f>
        <v>29.9</v>
      </c>
      <c r="G7" s="55" t="str">
        <f t="shared" si="0"/>
        <v>Comparable</v>
      </c>
      <c r="H7" s="95">
        <f>'Childhood Obesity'!$B$28</f>
        <v>1722</v>
      </c>
      <c r="I7" s="1">
        <f>'Childhood Obesity'!$C$28</f>
        <v>27.7</v>
      </c>
      <c r="J7" s="85">
        <f>MIN('Childhood Obesity'!C$5:C$26)</f>
        <v>22</v>
      </c>
      <c r="K7" s="100">
        <f>'Childhood Obesity'!C$27</f>
        <v>28.2</v>
      </c>
      <c r="L7" s="85">
        <f>MAX('Childhood Obesity'!C$5:C$26)</f>
        <v>33.799999999999997</v>
      </c>
    </row>
    <row r="8" spans="1:12" ht="15.95" customHeight="1">
      <c r="A8" s="11" t="s">
        <v>42</v>
      </c>
      <c r="B8" s="5" t="s">
        <v>7</v>
      </c>
      <c r="C8" s="1">
        <f>VLOOKUP($C$1,Conceptions!$A$5:$P$26,2,FALSE)</f>
        <v>106</v>
      </c>
      <c r="D8" s="100">
        <f>VLOOKUP($C$1,Conceptions!$A$5:$P$26,3,FALSE)</f>
        <v>38.1</v>
      </c>
      <c r="E8" s="100">
        <f>VLOOKUP($C$1,Conceptions!$A$5:$P$26,4,FALSE)</f>
        <v>31.2</v>
      </c>
      <c r="F8" s="100">
        <f>VLOOKUP($C$1,Conceptions!$A$5:$P$26,5,FALSE)</f>
        <v>46.1</v>
      </c>
      <c r="G8" s="55" t="str">
        <f t="shared" si="0"/>
        <v>Comparable</v>
      </c>
      <c r="H8" s="95">
        <f>Conceptions!$B$28</f>
        <v>337</v>
      </c>
      <c r="I8" s="1">
        <f>Conceptions!$C$28</f>
        <v>30.06</v>
      </c>
      <c r="J8" s="85">
        <f>MIN(Conceptions!C$5:C$26)</f>
        <v>18.100000000000001</v>
      </c>
      <c r="K8" s="100">
        <f>Conceptions!C$27</f>
        <v>34.200000000000003</v>
      </c>
      <c r="L8" s="85">
        <f>MAX(Conceptions!C$5:C$26)</f>
        <v>54.1</v>
      </c>
    </row>
    <row r="9" spans="1:12" ht="15.95" customHeight="1">
      <c r="A9" s="11" t="s">
        <v>43</v>
      </c>
      <c r="B9" s="5" t="s">
        <v>96</v>
      </c>
      <c r="C9" s="51">
        <f>IF(VLOOKUP($C$1,'Live Births'!$A$5:$O$26,2,FALSE)&lt;5,"&lt;5",VLOOKUP($C$1,'Live Births'!$A$5:$O$26,2,FALSE))</f>
        <v>133</v>
      </c>
      <c r="D9" s="100">
        <f>VLOOKUP($C$1,'Live Births'!$A$5:$O$26,3,FALSE)</f>
        <v>27.6</v>
      </c>
      <c r="E9" s="51">
        <f>IF(VLOOKUP($C$1,'Live Births'!$A$5:$O$26,4,FALSE)&lt;5,"&lt;5",VLOOKUP($C$1,'Live Births'!$A$5:$O$26,4,FALSE))</f>
        <v>23</v>
      </c>
      <c r="F9" s="51">
        <f>IF(VLOOKUP($C$1,'Live Births'!$A$5:$O$26,5,FALSE)&lt;5,"&lt;5",VLOOKUP($C$1,'Live Births'!$A$5:$O$26,5,FALSE))</f>
        <v>33</v>
      </c>
      <c r="G9" s="55" t="str">
        <f t="shared" si="0"/>
        <v>Comparable</v>
      </c>
      <c r="H9" s="53">
        <f>'Live Births'!$B$28</f>
        <v>477</v>
      </c>
      <c r="I9" s="1">
        <f>'Live Births'!$C$28</f>
        <v>25.607988403929799</v>
      </c>
      <c r="J9" s="85">
        <f>MIN('Live Births'!C$5:C$26)</f>
        <v>9.6999999999999993</v>
      </c>
      <c r="K9" s="100">
        <f>'Live Births'!C$27</f>
        <v>24.9</v>
      </c>
      <c r="L9" s="85">
        <f>MAX('Live Births'!C$5:C$26)</f>
        <v>41.9</v>
      </c>
    </row>
    <row r="10" spans="1:12" ht="15.95" customHeight="1">
      <c r="A10" s="11" t="s">
        <v>44</v>
      </c>
      <c r="B10" s="52" t="s">
        <v>8</v>
      </c>
      <c r="C10" s="1">
        <f>VLOOKUP($C$1,'4yrimms'!$A$5:$P$26,2,FALSE)</f>
        <v>1592</v>
      </c>
      <c r="D10" s="100">
        <f>VLOOKUP($C$1,'4yrimms'!$A$5:$P$26,3,FALSE)</f>
        <v>78.099999999999994</v>
      </c>
      <c r="E10" s="100">
        <f>VLOOKUP($C$1,'4yrimms'!$A$5:$P$26,4,FALSE)</f>
        <v>76.2</v>
      </c>
      <c r="F10" s="100">
        <f>VLOOKUP($C$1,'4yrimms'!$A$5:$P$26,5,FALSE)</f>
        <v>79.8</v>
      </c>
      <c r="G10" s="55" t="str">
        <f t="shared" si="0"/>
        <v>Sig Low</v>
      </c>
      <c r="H10" s="53">
        <f>'4yrimms'!$B$28</f>
        <v>5699</v>
      </c>
      <c r="I10" s="1">
        <f>'4yrimms'!$C$28</f>
        <v>80.7</v>
      </c>
      <c r="J10" s="85">
        <f>MIN('4yrimms'!C$5:C$26)</f>
        <v>78</v>
      </c>
      <c r="K10" s="100">
        <f>'4yrimms'!C$27</f>
        <v>82.4</v>
      </c>
      <c r="L10" s="85">
        <f>MAX('4yrimms'!C$5:C$26)</f>
        <v>88.3</v>
      </c>
    </row>
    <row r="11" spans="1:12" ht="15.95" customHeight="1">
      <c r="A11" s="11" t="s">
        <v>45</v>
      </c>
      <c r="B11" s="52" t="s">
        <v>9</v>
      </c>
      <c r="C11" s="1">
        <f>VLOOKUP($C$1,DMFT!$A$5:$P$26,2,FALSE)</f>
        <v>227</v>
      </c>
      <c r="D11" s="100">
        <f>VLOOKUP($C$1,DMFT!$A$5:$P$26,3,FALSE)</f>
        <v>2.2000000000000002</v>
      </c>
      <c r="E11" s="100">
        <f>VLOOKUP($C$1,DMFT!$A$5:$P$26,4,FALSE)</f>
        <v>1.5</v>
      </c>
      <c r="F11" s="100">
        <f>VLOOKUP($C$1,DMFT!$A$5:$P$26,5,FALSE)</f>
        <v>2.9</v>
      </c>
      <c r="G11" s="55" t="str">
        <f t="shared" si="0"/>
        <v>Comparable</v>
      </c>
      <c r="H11" s="53">
        <f>DMFT!$B$28</f>
        <v>1365</v>
      </c>
      <c r="I11" s="1">
        <f>DMFT!$C$28</f>
        <v>2</v>
      </c>
      <c r="J11" s="85">
        <f>MIN(DMFT!C$5:C$26)</f>
        <v>0.9</v>
      </c>
      <c r="K11" s="100">
        <f>DMFT!C$27</f>
        <v>1.6</v>
      </c>
      <c r="L11" s="85">
        <f>MAX(DMFT!C$5:C$26)</f>
        <v>3.1</v>
      </c>
    </row>
    <row r="12" spans="1:12" ht="15.95" customHeight="1">
      <c r="A12" s="11" t="s">
        <v>46</v>
      </c>
      <c r="B12" s="87" t="s">
        <v>95</v>
      </c>
      <c r="C12" s="51">
        <f>IF(VLOOKUP($C$1,Injuries!$A$5:$P$26,2,FALSE)&lt;5,"&lt;5",VLOOKUP($C$1,Injuries!$A$5:$P$26,2,FALSE))</f>
        <v>182</v>
      </c>
      <c r="D12" s="51">
        <f>IF(VLOOKUP($C$1,Injuries!$A$5:$P$26,3,FALSE)&lt;5,"&lt;5",VLOOKUP($C$1,Injuries!$A$5:$P$26,3,FALSE))</f>
        <v>190</v>
      </c>
      <c r="E12" s="51">
        <f>IF(VLOOKUP($C$1,Injuries!$A$5:$P$26,4,FALSE)&lt;5,"&lt;5",VLOOKUP($C$1,Injuries!$A$5:$P$26,4,FALSE))</f>
        <v>164</v>
      </c>
      <c r="F12" s="51">
        <f>IF(VLOOKUP($C$1,Injuries!$A$5:$P$26,5,FALSE)&lt;5,"&lt;5",VLOOKUP($C$1,Injuries!$A$5:$P$26,5,FALSE))</f>
        <v>220</v>
      </c>
      <c r="G12" s="55" t="str">
        <f t="shared" si="0"/>
        <v>Comparable</v>
      </c>
      <c r="H12" s="96">
        <f>Injuries!$B$28</f>
        <v>635</v>
      </c>
      <c r="I12" s="51">
        <f>Injuries!$C$28</f>
        <v>182</v>
      </c>
      <c r="J12" s="85">
        <f>MIN(Injuries!C$5:C$26)</f>
        <v>107.5</v>
      </c>
      <c r="K12" s="100">
        <f>Injuries!C$27</f>
        <v>189.2</v>
      </c>
      <c r="L12" s="85">
        <f>MAX(Injuries!C$5:C$26)</f>
        <v>283.10000000000002</v>
      </c>
    </row>
    <row r="13" spans="1:12" ht="15.95" customHeight="1">
      <c r="A13" s="11" t="s">
        <v>47</v>
      </c>
      <c r="B13" s="5" t="s">
        <v>10</v>
      </c>
      <c r="C13" s="51">
        <f>IF(VLOOKUP($C$1,InfantMortality!$A$5:$P$26,2,FALSE)&lt;5,"&lt;5",VLOOKUP($C$1,InfantMortality!$A$5:$P$26,2,FALSE))</f>
        <v>9</v>
      </c>
      <c r="D13" s="100">
        <f>VLOOKUP($C$1,InfantMortality!$A$5:$P$26,3,FALSE)</f>
        <v>4.9000000000000004</v>
      </c>
      <c r="E13" s="100">
        <f>VLOOKUP($C$1,InfantMortality!$A$5:$P$26,4,FALSE)</f>
        <v>3.9</v>
      </c>
      <c r="F13" s="100">
        <f>VLOOKUP($C$1,InfantMortality!$A$5:$P$26,5,FALSE)</f>
        <v>6</v>
      </c>
      <c r="G13" s="55" t="str">
        <f t="shared" si="0"/>
        <v>Comparable</v>
      </c>
      <c r="H13" s="96">
        <f>InfantMortality!$B$28</f>
        <v>29</v>
      </c>
      <c r="I13" s="1">
        <f>InfantMortality!$C$28</f>
        <v>4.4000000000000004</v>
      </c>
      <c r="J13" s="85">
        <f>MIN(InfantMortality!C$5:C$26)</f>
        <v>3.3</v>
      </c>
      <c r="K13" s="100">
        <f>InfantMortality!C$27</f>
        <v>4.4000000000000004</v>
      </c>
      <c r="L13" s="85">
        <f>MAX(InfantMortality!C$5:C$26)</f>
        <v>5.4</v>
      </c>
    </row>
    <row r="14" spans="1:12" ht="15.95" customHeight="1">
      <c r="A14" s="11" t="s">
        <v>48</v>
      </c>
      <c r="B14" s="52" t="s">
        <v>11</v>
      </c>
      <c r="C14" s="51">
        <f>IF(VLOOKUP($C$1,'0to17mortality'!$A$5:$P$26,2,FALSE)&lt;5,"&lt;5",VLOOKUP($C$1,'0to17mortality'!$A$5:$P$26,2,FALSE))</f>
        <v>10</v>
      </c>
      <c r="D14" s="100">
        <f>VLOOKUP($C$1,'0to17mortality'!$A$5:$P$26,3,FALSE)</f>
        <v>31.3</v>
      </c>
      <c r="E14" s="100">
        <f>VLOOKUP($C$1,'0to17mortality'!$A$5:$P$26,4,FALSE)</f>
        <v>21.1</v>
      </c>
      <c r="F14" s="100">
        <f>VLOOKUP($C$1,'0to17mortality'!$A$5:$P$26,5,FALSE)</f>
        <v>44.7</v>
      </c>
      <c r="G14" s="55" t="str">
        <f t="shared" si="0"/>
        <v>Comparable</v>
      </c>
      <c r="H14" s="96">
        <f>'0to17mortality'!$B$28</f>
        <v>33</v>
      </c>
      <c r="I14" s="100">
        <f>'0to17mortality'!$C$28</f>
        <v>28.4</v>
      </c>
      <c r="J14" s="85">
        <f>MIN('0to17mortality'!C$5:C$26)</f>
        <v>15.5</v>
      </c>
      <c r="K14" s="100">
        <f>'0to17mortality'!C$27</f>
        <v>38.5</v>
      </c>
      <c r="L14" s="85">
        <f>MAX('0to17mortality'!C$5:C$26)</f>
        <v>60.7</v>
      </c>
    </row>
    <row r="15" spans="1:12" ht="15" customHeight="1">
      <c r="A15" s="11" t="s">
        <v>49</v>
      </c>
      <c r="B15" s="83" t="s">
        <v>90</v>
      </c>
      <c r="C15" s="1">
        <f>VLOOKUP($C$1,'Health Visitors'!$A$6:$G$12,2,FALSE)</f>
        <v>21.3</v>
      </c>
      <c r="D15" s="1">
        <f>VLOOKUP($C$1,'Health Visitors'!$A$6:$G$12,3,FALSE)</f>
        <v>9.1</v>
      </c>
      <c r="E15" s="1" t="s">
        <v>54</v>
      </c>
      <c r="F15" s="1" t="s">
        <v>54</v>
      </c>
      <c r="G15" s="55" t="str">
        <f t="shared" si="0"/>
        <v>Not known</v>
      </c>
      <c r="H15" s="157">
        <f>'Health Visitors'!B12</f>
        <v>61.3</v>
      </c>
      <c r="I15" s="1">
        <f>'Health Visitors'!C12</f>
        <v>9</v>
      </c>
      <c r="J15" s="85">
        <f>MIN('Health Visitors'!C$6:C$10)</f>
        <v>8.6999999999999993</v>
      </c>
      <c r="K15" s="1" t="s">
        <v>54</v>
      </c>
      <c r="L15" s="85">
        <f>MAX('Health Visitors'!C$6:C$10)</f>
        <v>10.199999999999999</v>
      </c>
    </row>
    <row r="16" spans="1:12" ht="15" customHeight="1">
      <c r="A16" s="11" t="s">
        <v>50</v>
      </c>
      <c r="B16" s="83" t="s">
        <v>89</v>
      </c>
      <c r="C16" s="1">
        <f>VLOOKUP($C$1,'Social Workers'!$A$3:$G$28,2,FALSE)</f>
        <v>97</v>
      </c>
      <c r="D16" s="1">
        <f>VLOOKUP($C$1,'Social Workers'!$A$3:$G$28,3,FALSE)</f>
        <v>9.9876441515650694</v>
      </c>
      <c r="E16" s="1" t="s">
        <v>54</v>
      </c>
      <c r="F16" s="1" t="s">
        <v>54</v>
      </c>
      <c r="G16" s="55" t="str">
        <f t="shared" si="0"/>
        <v>Not known</v>
      </c>
      <c r="H16" s="156">
        <f>'Social Workers'!B28</f>
        <v>332.74</v>
      </c>
      <c r="I16" s="159">
        <f>'Social Workers'!C28</f>
        <v>9.6</v>
      </c>
      <c r="J16" s="85">
        <f>MIN('Social Workers'!$C$5:$C$26)</f>
        <v>5.5</v>
      </c>
      <c r="K16" s="1">
        <f>'Social Workers'!C27</f>
        <v>8.9579035746654103</v>
      </c>
      <c r="L16" s="85">
        <f>MAX('Social Workers'!$C$5:$C$26)</f>
        <v>12.5</v>
      </c>
    </row>
    <row r="19" spans="2:7">
      <c r="B19" s="58"/>
    </row>
    <row r="20" spans="2:7">
      <c r="B20" s="59"/>
      <c r="C20" s="59"/>
      <c r="D20" s="59"/>
      <c r="E20" s="59"/>
      <c r="F20" s="59"/>
      <c r="G20" s="59"/>
    </row>
    <row r="21" spans="2:7">
      <c r="B21" s="59"/>
      <c r="C21" s="59"/>
      <c r="D21" s="59"/>
      <c r="E21" s="59"/>
      <c r="F21" s="59"/>
      <c r="G21" s="59"/>
    </row>
    <row r="22" spans="2:7">
      <c r="B22" s="59"/>
      <c r="C22" s="59"/>
      <c r="D22" s="59"/>
      <c r="E22" s="59"/>
      <c r="F22" s="59"/>
      <c r="G22" s="59"/>
    </row>
    <row r="23" spans="2:7">
      <c r="B23" s="59"/>
      <c r="C23" s="59"/>
      <c r="D23" s="59"/>
      <c r="E23" s="59"/>
      <c r="F23" s="59"/>
      <c r="G23" s="59"/>
    </row>
    <row r="24" spans="2:7">
      <c r="B24" s="59"/>
      <c r="C24" s="59"/>
      <c r="D24" s="59"/>
      <c r="E24" s="59"/>
      <c r="F24" s="59"/>
      <c r="G24" s="59"/>
    </row>
    <row r="25" spans="2:7">
      <c r="B25" s="59"/>
      <c r="C25" s="59"/>
      <c r="D25" s="59"/>
      <c r="E25" s="59"/>
      <c r="F25" s="59"/>
      <c r="G25" s="59"/>
    </row>
    <row r="26" spans="2:7">
      <c r="B26" s="59"/>
      <c r="C26" s="59"/>
      <c r="D26" s="59"/>
      <c r="E26" s="59"/>
      <c r="F26" s="59"/>
      <c r="G26" s="59"/>
    </row>
    <row r="27" spans="2:7">
      <c r="B27" s="59"/>
      <c r="C27" s="59"/>
      <c r="D27" s="59"/>
      <c r="E27" s="59"/>
      <c r="F27" s="59"/>
      <c r="G27" s="59"/>
    </row>
    <row r="28" spans="2:7">
      <c r="B28" s="59"/>
      <c r="C28" s="59"/>
      <c r="D28" s="59"/>
      <c r="E28" s="59"/>
      <c r="F28" s="59"/>
      <c r="G28" s="59"/>
    </row>
    <row r="29" spans="2:7">
      <c r="B29" s="59"/>
      <c r="C29" s="59"/>
      <c r="D29" s="59"/>
      <c r="E29" s="59"/>
      <c r="F29" s="59"/>
      <c r="G29" s="59"/>
    </row>
    <row r="30" spans="2:7">
      <c r="B30" s="59"/>
      <c r="C30" s="59"/>
      <c r="D30" s="59"/>
      <c r="E30" s="59"/>
      <c r="F30" s="59"/>
      <c r="G30" s="59"/>
    </row>
    <row r="31" spans="2:7">
      <c r="B31" s="59"/>
      <c r="C31" s="59"/>
      <c r="D31" s="59"/>
      <c r="E31" s="59"/>
      <c r="F31" s="59"/>
      <c r="G31" s="59"/>
    </row>
    <row r="32" spans="2:7">
      <c r="B32" s="59"/>
      <c r="C32" s="59"/>
      <c r="D32" s="59"/>
      <c r="E32" s="59"/>
      <c r="F32" s="59"/>
      <c r="G32" s="59"/>
    </row>
    <row r="33" spans="2:7">
      <c r="B33" s="59"/>
      <c r="C33" s="59"/>
      <c r="D33" s="59"/>
      <c r="E33" s="59"/>
      <c r="F33" s="59"/>
      <c r="G33" s="59"/>
    </row>
    <row r="34" spans="2:7">
      <c r="B34" s="59"/>
      <c r="C34" s="59"/>
      <c r="D34" s="59"/>
      <c r="E34" s="59"/>
      <c r="F34" s="59"/>
      <c r="G34" s="59"/>
    </row>
    <row r="35" spans="2:7">
      <c r="B35" s="59"/>
      <c r="C35" s="59"/>
      <c r="D35" s="59"/>
      <c r="E35" s="59"/>
      <c r="F35" s="59"/>
      <c r="G35" s="59"/>
    </row>
    <row r="36" spans="2:7">
      <c r="B36" s="59"/>
      <c r="C36" s="59"/>
      <c r="D36" s="59"/>
      <c r="E36" s="59"/>
      <c r="F36" s="59"/>
      <c r="G36" s="59"/>
    </row>
    <row r="37" spans="2:7">
      <c r="B37" s="59"/>
      <c r="C37" s="59"/>
      <c r="D37" s="59"/>
      <c r="E37" s="59"/>
      <c r="F37" s="59"/>
      <c r="G37" s="59"/>
    </row>
    <row r="38" spans="2:7">
      <c r="B38" s="59"/>
      <c r="C38" s="59"/>
      <c r="D38" s="59"/>
      <c r="E38" s="59"/>
      <c r="F38" s="59"/>
      <c r="G38" s="60"/>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sheetPr codeName="Sheet3"/>
  <dimension ref="A1:N29"/>
  <sheetViews>
    <sheetView showGridLines="0" topLeftCell="B1" workbookViewId="0">
      <pane ySplit="3" topLeftCell="A8" activePane="bottomLeft" state="frozen"/>
      <selection activeCell="G51" sqref="G51"/>
      <selection pane="bottomLeft" activeCell="G51" sqref="G51"/>
    </sheetView>
  </sheetViews>
  <sheetFormatPr defaultRowHeight="11.25"/>
  <cols>
    <col min="1" max="1" width="2.75" customWidth="1"/>
    <col min="2" max="2" width="47.75" customWidth="1"/>
    <col min="3" max="3" width="8.625" customWidth="1"/>
    <col min="6" max="8" width="7.625" customWidth="1"/>
    <col min="14" max="14" width="9" style="1"/>
  </cols>
  <sheetData>
    <row r="1" spans="1:14" ht="20.25" customHeight="1">
      <c r="A1" s="24"/>
      <c r="B1" s="25" t="s">
        <v>13</v>
      </c>
      <c r="C1" s="8" t="s">
        <v>33</v>
      </c>
      <c r="D1" s="7"/>
      <c r="E1" s="21" t="s">
        <v>86</v>
      </c>
      <c r="F1" s="22"/>
      <c r="G1" s="22"/>
      <c r="H1" s="22"/>
      <c r="I1" s="22"/>
      <c r="J1" s="22"/>
      <c r="K1" s="22"/>
    </row>
    <row r="3" spans="1:14" s="2" customFormat="1">
      <c r="D3" s="16">
        <v>2002</v>
      </c>
      <c r="E3" s="16">
        <v>2003</v>
      </c>
      <c r="F3" s="16">
        <v>2004</v>
      </c>
      <c r="G3" s="16">
        <v>2005</v>
      </c>
      <c r="H3" s="16">
        <v>2006</v>
      </c>
      <c r="I3" s="16">
        <v>2007</v>
      </c>
      <c r="J3" s="16">
        <v>2008</v>
      </c>
      <c r="K3" s="16">
        <v>2009</v>
      </c>
      <c r="L3" s="16">
        <v>2010</v>
      </c>
      <c r="M3" s="16">
        <v>2011</v>
      </c>
      <c r="N3" s="16">
        <v>2012</v>
      </c>
    </row>
    <row r="4" spans="1:14" ht="15.95" customHeight="1">
      <c r="A4" s="13" t="s">
        <v>38</v>
      </c>
      <c r="B4" s="14" t="s">
        <v>4</v>
      </c>
      <c r="C4" s="14" t="s">
        <v>51</v>
      </c>
      <c r="D4" s="15" t="str">
        <f>VLOOKUP($C$1,Poverty!$A$5:$P$27,6,FALSE)</f>
        <v>-</v>
      </c>
      <c r="E4" s="26" t="str">
        <f>VLOOKUP($C$1,Poverty!$A$5:$P$27,7,FALSE)</f>
        <v>-</v>
      </c>
      <c r="F4" s="26" t="str">
        <f>VLOOKUP($C$1,Poverty!$A$5:$P$27,8,FALSE)</f>
        <v>-</v>
      </c>
      <c r="G4" s="26" t="str">
        <f>VLOOKUP($C$1,Poverty!$A$5:$P$27,9,FALSE)</f>
        <v>-</v>
      </c>
      <c r="H4" s="26" t="str">
        <f>VLOOKUP($C$1,Poverty!$A$5:$P$27,10,FALSE)</f>
        <v>-</v>
      </c>
      <c r="I4" s="26" t="str">
        <f>VLOOKUP($C$1,Poverty!$A$5:$P$27,11,FALSE)</f>
        <v>-</v>
      </c>
      <c r="J4" s="26" t="str">
        <f>VLOOKUP($C$1,Poverty!$A$5:$P$27,12,FALSE)</f>
        <v>-</v>
      </c>
      <c r="K4" s="26">
        <f>VLOOKUP($C$1,Poverty!$A$5:$P$27,13,FALSE)</f>
        <v>26</v>
      </c>
      <c r="L4" s="26">
        <f>VLOOKUP($C$1,Poverty!$A$5:$P$27,14,FALSE)</f>
        <v>25.7</v>
      </c>
      <c r="M4" s="26" t="str">
        <f>VLOOKUP($C$1,Poverty!$A$5:$P$27,15,FALSE)</f>
        <v>-</v>
      </c>
      <c r="N4" s="15" t="str">
        <f>VLOOKUP($C$1,Poverty!$A$5:$P$27,16,FALSE)</f>
        <v>-</v>
      </c>
    </row>
    <row r="5" spans="1:14" ht="15.95" customHeight="1">
      <c r="A5" s="13"/>
      <c r="B5" s="14"/>
      <c r="C5" s="14" t="s">
        <v>16</v>
      </c>
      <c r="D5" s="15" t="str">
        <f>Poverty!F$27</f>
        <v>-</v>
      </c>
      <c r="E5" s="26" t="str">
        <f>Poverty!G$27</f>
        <v>-</v>
      </c>
      <c r="F5" s="26" t="str">
        <f>Poverty!H$27</f>
        <v>-</v>
      </c>
      <c r="G5" s="26" t="str">
        <f>Poverty!I$27</f>
        <v>-</v>
      </c>
      <c r="H5" s="26" t="str">
        <f>Poverty!J$27</f>
        <v>-</v>
      </c>
      <c r="I5" s="26" t="str">
        <f>Poverty!K$27</f>
        <v>-</v>
      </c>
      <c r="J5" s="26" t="str">
        <f>Poverty!L$27</f>
        <v>-</v>
      </c>
      <c r="K5" s="26">
        <f>Poverty!M$27</f>
        <v>22.7</v>
      </c>
      <c r="L5" s="26">
        <f>Poverty!N$27</f>
        <v>22.2</v>
      </c>
      <c r="M5" s="26" t="str">
        <f>Poverty!O$27</f>
        <v>-</v>
      </c>
      <c r="N5" s="15" t="str">
        <f>Poverty!P$27</f>
        <v>-</v>
      </c>
    </row>
    <row r="6" spans="1:14" s="98" customFormat="1" ht="15.95" customHeight="1">
      <c r="A6" s="115" t="s">
        <v>39</v>
      </c>
      <c r="B6" s="5" t="s">
        <v>88</v>
      </c>
      <c r="C6" s="5" t="s">
        <v>51</v>
      </c>
      <c r="D6" s="145">
        <f>VLOOKUP($C$1,Homelessness!$A$7:$P$30,6,FALSE)</f>
        <v>34.200000000000003</v>
      </c>
      <c r="E6" s="145">
        <f>VLOOKUP($C$1,Homelessness!$A$7:$P$30,7,FALSE)</f>
        <v>29</v>
      </c>
      <c r="F6" s="145">
        <f>VLOOKUP($C$1,Homelessness!$A$7:$P$30,8,FALSE)</f>
        <v>27.3</v>
      </c>
      <c r="G6" s="145">
        <f>VLOOKUP($C$1,Homelessness!$A$7:$P$30,9,FALSE)</f>
        <v>23</v>
      </c>
      <c r="H6" s="145">
        <f>VLOOKUP($C$1,Homelessness!$A$7:$P$30,10,FALSE)</f>
        <v>17.899999999999999</v>
      </c>
      <c r="I6" s="145">
        <f>VLOOKUP($C$1,Homelessness!$A$7:$P$30,11,FALSE)</f>
        <v>9.6</v>
      </c>
      <c r="J6" s="145">
        <f>VLOOKUP($C$1,Homelessness!$A$7:$P$30,12,FALSE)</f>
        <v>9.5</v>
      </c>
      <c r="K6" s="145">
        <f>VLOOKUP($C$1,Homelessness!$A$7:$P$30,13,FALSE)</f>
        <v>6</v>
      </c>
      <c r="L6" s="145">
        <f>VLOOKUP($C$1,Homelessness!$A$7:$P$30,14,FALSE)</f>
        <v>9.3000000000000007</v>
      </c>
      <c r="M6" s="145">
        <f>VLOOKUP($C$1,Homelessness!$A$7:$P$30,15,FALSE)</f>
        <v>11.9</v>
      </c>
      <c r="N6" s="145">
        <f>VLOOKUP($C$1,Homelessness!$A$7:$P$30,16,FALSE)</f>
        <v>10</v>
      </c>
    </row>
    <row r="7" spans="1:14" s="98" customFormat="1" ht="15.95" customHeight="1">
      <c r="A7" s="5"/>
      <c r="B7" s="5"/>
      <c r="C7" s="5" t="s">
        <v>16</v>
      </c>
      <c r="D7" s="101">
        <f>Homelessness!F7</f>
        <v>28.5</v>
      </c>
      <c r="E7" s="101">
        <f>Homelessness!G7</f>
        <v>35</v>
      </c>
      <c r="F7" s="48">
        <f>Homelessness!H7</f>
        <v>37.200000000000003</v>
      </c>
      <c r="G7" s="48">
        <f>Homelessness!I7</f>
        <v>29.8</v>
      </c>
      <c r="H7" s="48">
        <f>Homelessness!J7</f>
        <v>26.1</v>
      </c>
      <c r="I7" s="48">
        <f>Homelessness!K7</f>
        <v>24.8</v>
      </c>
      <c r="J7" s="48">
        <f>Homelessness!L7</f>
        <v>21.3</v>
      </c>
      <c r="K7" s="48">
        <f>Homelessness!M7</f>
        <v>18.7</v>
      </c>
      <c r="L7" s="48">
        <f>Homelessness!N7</f>
        <v>21.9</v>
      </c>
      <c r="M7" s="48">
        <f>Homelessness!O7</f>
        <v>21.3</v>
      </c>
      <c r="N7" s="48">
        <f>Homelessness!P7</f>
        <v>18.7</v>
      </c>
    </row>
    <row r="8" spans="1:14" ht="15.95" customHeight="1">
      <c r="A8" s="13" t="s">
        <v>40</v>
      </c>
      <c r="B8" s="14" t="s">
        <v>5</v>
      </c>
      <c r="C8" s="14" t="s">
        <v>51</v>
      </c>
      <c r="D8" s="15" t="str">
        <f>VLOOKUP($C$1,CIN!$A$5:$P$27,6,FALSE)</f>
        <v>-</v>
      </c>
      <c r="E8" s="15" t="str">
        <f>VLOOKUP($C$1,CIN!$A$5:$P$27,7,FALSE)</f>
        <v>-</v>
      </c>
      <c r="F8" s="15" t="str">
        <f>VLOOKUP($C$1,CIN!$A$5:$P$27,8,FALSE)</f>
        <v>-</v>
      </c>
      <c r="G8" s="15" t="str">
        <f>VLOOKUP($C$1,CIN!$A$5:$P$27,9,FALSE)</f>
        <v>-</v>
      </c>
      <c r="H8" s="15" t="str">
        <f>VLOOKUP($C$1,CIN!$A$5:$P$27,10,FALSE)</f>
        <v>-</v>
      </c>
      <c r="I8" s="15" t="str">
        <f>VLOOKUP($C$1,CIN!$A$5:$P$27,11,FALSE)</f>
        <v>-</v>
      </c>
      <c r="J8" s="15" t="str">
        <f>VLOOKUP($C$1,CIN!$A$5:$P$27,12,FALSE)</f>
        <v>-</v>
      </c>
      <c r="K8" s="15" t="str">
        <f>VLOOKUP($C$1,CIN!$A$5:$P$27,13,FALSE)</f>
        <v>-</v>
      </c>
      <c r="L8" s="15">
        <f>VLOOKUP($C$1,CIN!$A$5:$P$27,14,FALSE)</f>
        <v>320</v>
      </c>
      <c r="M8" s="15">
        <f>VLOOKUP($C$1,CIN!$A$5:$P$27,15,FALSE)</f>
        <v>290</v>
      </c>
      <c r="N8" s="15">
        <f>VLOOKUP($C$1,CIN!$A$5:$P$27,16,FALSE)</f>
        <v>340</v>
      </c>
    </row>
    <row r="9" spans="1:14" ht="15.95" customHeight="1">
      <c r="A9" s="13"/>
      <c r="B9" s="14"/>
      <c r="C9" s="14" t="s">
        <v>16</v>
      </c>
      <c r="D9" s="15" t="str">
        <f>CIN!F$27</f>
        <v>-</v>
      </c>
      <c r="E9" s="15" t="str">
        <f>CIN!G$27</f>
        <v>-</v>
      </c>
      <c r="F9" s="15" t="str">
        <f>CIN!H$27</f>
        <v>-</v>
      </c>
      <c r="G9" s="15" t="str">
        <f>CIN!I$27</f>
        <v>-</v>
      </c>
      <c r="H9" s="15" t="str">
        <f>CIN!J$27</f>
        <v>-</v>
      </c>
      <c r="I9" s="15" t="str">
        <f>CIN!K$27</f>
        <v>-</v>
      </c>
      <c r="J9" s="15" t="str">
        <f>CIN!L$27</f>
        <v>-</v>
      </c>
      <c r="K9" s="15" t="str">
        <f>CIN!M$27</f>
        <v>-</v>
      </c>
      <c r="L9" s="15">
        <f>CIN!N$27</f>
        <v>300</v>
      </c>
      <c r="M9" s="15">
        <f>CIN!O$27</f>
        <v>315</v>
      </c>
      <c r="N9" s="15">
        <f>CIN!P$27</f>
        <v>320</v>
      </c>
    </row>
    <row r="10" spans="1:14" ht="15.95" customHeight="1">
      <c r="A10" s="11" t="s">
        <v>41</v>
      </c>
      <c r="B10" s="5" t="s">
        <v>6</v>
      </c>
      <c r="C10" s="5" t="s">
        <v>51</v>
      </c>
      <c r="D10" s="1" t="str">
        <f>VLOOKUP($C$1,'Childhood Obesity'!$A$5:$P$27,6,FALSE)</f>
        <v>-</v>
      </c>
      <c r="E10" s="1" t="str">
        <f>VLOOKUP($C$1,'Childhood Obesity'!$A$5:$P$27,7,FALSE)</f>
        <v>-</v>
      </c>
      <c r="F10" s="18" t="str">
        <f>VLOOKUP($C$1,'Childhood Obesity'!$A$5:$P$27,8,FALSE)</f>
        <v>-</v>
      </c>
      <c r="G10" s="18" t="str">
        <f>VLOOKUP($C$1,'Childhood Obesity'!$A$5:$P$27,9,FALSE)</f>
        <v>-</v>
      </c>
      <c r="H10" s="18" t="str">
        <f>VLOOKUP($C$1,'Childhood Obesity'!$A$5:$P$27,10,FALSE)</f>
        <v>-</v>
      </c>
      <c r="I10" s="18" t="str">
        <f>VLOOKUP($C$1,'Childhood Obesity'!$A$5:$P$27,11,FALSE)</f>
        <v>-</v>
      </c>
      <c r="J10" s="18" t="str">
        <f>VLOOKUP($C$1,'Childhood Obesity'!$A$5:$P$27,12,FALSE)</f>
        <v>-</v>
      </c>
      <c r="K10" s="18" t="str">
        <f>VLOOKUP($C$1,'Childhood Obesity'!$A$5:$P$27,13,FALSE)</f>
        <v>-</v>
      </c>
      <c r="L10" s="18" t="str">
        <f>VLOOKUP($C$1,'Childhood Obesity'!$A$5:$P$27,14,FALSE)</f>
        <v>-</v>
      </c>
      <c r="M10" s="18" t="str">
        <f>VLOOKUP($C$1,'Childhood Obesity'!$A$5:$P$27,15,FALSE)</f>
        <v>-</v>
      </c>
      <c r="N10" s="1" t="str">
        <f>VLOOKUP($C$1,'Childhood Obesity'!$A$5:$P$27,16,FALSE)</f>
        <v>-</v>
      </c>
    </row>
    <row r="11" spans="1:14" ht="15.95" customHeight="1">
      <c r="A11" s="11"/>
      <c r="B11" s="5"/>
      <c r="C11" s="5" t="s">
        <v>16</v>
      </c>
      <c r="D11" s="1" t="str">
        <f>'Childhood Obesity'!F$27</f>
        <v>-</v>
      </c>
      <c r="E11" s="1" t="str">
        <f>'Childhood Obesity'!G$27</f>
        <v>-</v>
      </c>
      <c r="F11" s="18" t="str">
        <f>'Childhood Obesity'!H$27</f>
        <v>-</v>
      </c>
      <c r="G11" s="18" t="str">
        <f>'Childhood Obesity'!I$27</f>
        <v>-</v>
      </c>
      <c r="H11" s="18" t="str">
        <f>'Childhood Obesity'!J$27</f>
        <v>-</v>
      </c>
      <c r="I11" s="18" t="str">
        <f>'Childhood Obesity'!K$27</f>
        <v>-</v>
      </c>
      <c r="J11" s="18" t="str">
        <f>'Childhood Obesity'!L$27</f>
        <v>-</v>
      </c>
      <c r="K11" s="18" t="str">
        <f>'Childhood Obesity'!M$27</f>
        <v>-</v>
      </c>
      <c r="L11" s="18" t="str">
        <f>'Childhood Obesity'!N$27</f>
        <v>-</v>
      </c>
      <c r="M11" s="18" t="str">
        <f>'Childhood Obesity'!O$27</f>
        <v>-</v>
      </c>
      <c r="N11" s="18" t="str">
        <f>'Childhood Obesity'!P$27</f>
        <v>-</v>
      </c>
    </row>
    <row r="12" spans="1:14" ht="15.95" customHeight="1">
      <c r="A12" s="13" t="s">
        <v>42</v>
      </c>
      <c r="B12" s="14" t="s">
        <v>7</v>
      </c>
      <c r="C12" s="14" t="s">
        <v>51</v>
      </c>
      <c r="D12" s="26">
        <f>VLOOKUP($C$1,Conceptions!$A$5:$P$27,6,FALSE)</f>
        <v>52</v>
      </c>
      <c r="E12" s="26">
        <f>VLOOKUP($C$1,Conceptions!$A$5:$P$27,7,FALSE)</f>
        <v>51.5</v>
      </c>
      <c r="F12" s="26">
        <f>VLOOKUP($C$1,Conceptions!$A$5:$P$27,8,FALSE)</f>
        <v>53</v>
      </c>
      <c r="G12" s="26">
        <f>VLOOKUP($C$1,Conceptions!$A$5:$P$27,9,FALSE)</f>
        <v>53</v>
      </c>
      <c r="H12" s="26">
        <f>VLOOKUP($C$1,Conceptions!$A$5:$P$27,10,FALSE)</f>
        <v>55</v>
      </c>
      <c r="I12" s="26">
        <f>VLOOKUP($C$1,Conceptions!$A$5:$P$27,11,FALSE)</f>
        <v>43.6</v>
      </c>
      <c r="J12" s="26">
        <f>VLOOKUP($C$1,Conceptions!$A$5:$P$27,12,FALSE)</f>
        <v>46.3</v>
      </c>
      <c r="K12" s="26">
        <f>VLOOKUP($C$1,Conceptions!$A$5:$P$27,13,FALSE)</f>
        <v>39.4</v>
      </c>
      <c r="L12" s="26">
        <f>VLOOKUP($C$1,Conceptions!$A$5:$P$27,14,FALSE)</f>
        <v>38.799999999999997</v>
      </c>
      <c r="M12" s="26">
        <f>VLOOKUP($C$1,Conceptions!$A$5:$P$27,15,FALSE)</f>
        <v>30.7</v>
      </c>
      <c r="N12" s="15" t="str">
        <f>VLOOKUP($C$1,Conceptions!$A$5:$P$27,16,FALSE)</f>
        <v>-</v>
      </c>
    </row>
    <row r="13" spans="1:14" ht="15.95" customHeight="1">
      <c r="A13" s="13"/>
      <c r="B13" s="14"/>
      <c r="C13" s="14" t="s">
        <v>16</v>
      </c>
      <c r="D13" s="15">
        <f>Conceptions!F$27</f>
        <v>46.2</v>
      </c>
      <c r="E13" s="26">
        <f>Conceptions!G$27</f>
        <v>46.1</v>
      </c>
      <c r="F13" s="26">
        <f>Conceptions!H$27</f>
        <v>45.5</v>
      </c>
      <c r="G13" s="26">
        <f>Conceptions!I$27</f>
        <v>44</v>
      </c>
      <c r="H13" s="26">
        <f>Conceptions!J$27</f>
        <v>45.1</v>
      </c>
      <c r="I13" s="26">
        <f>Conceptions!K$27</f>
        <v>44.7</v>
      </c>
      <c r="J13" s="26">
        <f>Conceptions!L$27</f>
        <v>43.7</v>
      </c>
      <c r="K13" s="26">
        <f>Conceptions!M$27</f>
        <v>39.299999999999997</v>
      </c>
      <c r="L13" s="26">
        <f>Conceptions!N$27</f>
        <v>36.9</v>
      </c>
      <c r="M13" s="26">
        <f>Conceptions!O$27</f>
        <v>34.200000000000003</v>
      </c>
      <c r="N13" s="15" t="str">
        <f>Conceptions!P$27</f>
        <v>-</v>
      </c>
    </row>
    <row r="14" spans="1:14" s="98" customFormat="1" ht="15.95" customHeight="1">
      <c r="A14" s="115" t="s">
        <v>43</v>
      </c>
      <c r="B14" s="5" t="s">
        <v>96</v>
      </c>
      <c r="C14" s="5" t="s">
        <v>51</v>
      </c>
      <c r="D14" s="101">
        <f>VLOOKUP($C$1,'Live Births'!$A$5:$O$28,6,FALSE)</f>
        <v>48.3</v>
      </c>
      <c r="E14" s="101">
        <f>VLOOKUP($C$1,'Live Births'!$A$5:$O$28,7,FALSE)</f>
        <v>37.200000000000003</v>
      </c>
      <c r="F14" s="101">
        <f>VLOOKUP($C$1,'Live Births'!$A$5:$O$28,8,FALSE)</f>
        <v>41.3</v>
      </c>
      <c r="G14" s="101">
        <f>VLOOKUP($C$1,'Live Births'!$A$5:$O$28,9,FALSE)</f>
        <v>41.7</v>
      </c>
      <c r="H14" s="101">
        <f>VLOOKUP($C$1,'Live Births'!$A$5:$O$28,10,FALSE)</f>
        <v>40.299999999999997</v>
      </c>
      <c r="I14" s="101">
        <f>VLOOKUP($C$1,'Live Births'!$A$5:$O$28,11,FALSE)</f>
        <v>38.700000000000003</v>
      </c>
      <c r="J14" s="101">
        <f>VLOOKUP($C$1,'Live Births'!$A$5:$O$28,12,FALSE)</f>
        <v>35</v>
      </c>
      <c r="K14" s="101">
        <f>VLOOKUP($C$1,'Live Births'!$A$5:$O$28,13,FALSE)</f>
        <v>31</v>
      </c>
      <c r="L14" s="101">
        <f>VLOOKUP($C$1,'Live Births'!$A$5:$O$28,14,FALSE)</f>
        <v>30.8</v>
      </c>
      <c r="M14" s="101">
        <f>VLOOKUP($C$1,'Live Births'!$A$5:$O$28,15,FALSE)</f>
        <v>27.4</v>
      </c>
      <c r="N14" s="48" t="e">
        <f>'Live Births'!#REF!</f>
        <v>#REF!</v>
      </c>
    </row>
    <row r="15" spans="1:14" s="98" customFormat="1" ht="15.95" customHeight="1">
      <c r="A15" s="5"/>
      <c r="B15" s="5"/>
      <c r="C15" s="5" t="s">
        <v>16</v>
      </c>
      <c r="D15" s="101">
        <f>'Live Births'!F27</f>
        <v>31.9</v>
      </c>
      <c r="E15" s="101">
        <f>'Live Births'!G27</f>
        <v>31.2</v>
      </c>
      <c r="F15" s="101">
        <f>'Live Births'!H27</f>
        <v>32.6</v>
      </c>
      <c r="G15" s="101">
        <f>'Live Births'!I27</f>
        <v>32.4</v>
      </c>
      <c r="H15" s="101">
        <f>'Live Births'!J27</f>
        <v>31.8</v>
      </c>
      <c r="I15" s="101">
        <f>'Live Births'!K27</f>
        <v>30.6</v>
      </c>
      <c r="J15" s="101">
        <f>'Live Births'!L27</f>
        <v>31.1</v>
      </c>
      <c r="K15" s="101">
        <f>'Live Births'!M27</f>
        <v>28.9</v>
      </c>
      <c r="L15" s="101">
        <f>'Live Births'!N27</f>
        <v>27.9</v>
      </c>
      <c r="M15" s="101">
        <f>'Live Births'!O27</f>
        <v>24.9</v>
      </c>
      <c r="N15" s="48" t="e">
        <f>'Live Births'!#REF!</f>
        <v>#REF!</v>
      </c>
    </row>
    <row r="16" spans="1:14" ht="15.95" customHeight="1">
      <c r="A16" s="13" t="s">
        <v>44</v>
      </c>
      <c r="B16" s="14" t="s">
        <v>8</v>
      </c>
      <c r="C16" s="14" t="s">
        <v>51</v>
      </c>
      <c r="D16" s="15" t="s">
        <v>54</v>
      </c>
      <c r="E16" s="15">
        <f>VLOOKUP($C$1,'4yrimms'!$A$5:$P$27,7,FALSE)</f>
        <v>0</v>
      </c>
      <c r="F16" s="26">
        <f>VLOOKUP($C$1,'4yrimms'!$A$5:$P$27,8,FALSE)</f>
        <v>0</v>
      </c>
      <c r="G16" s="26">
        <f>VLOOKUP($C$1,'4yrimms'!$A$5:$P$27,9,FALSE)</f>
        <v>0</v>
      </c>
      <c r="H16" s="26">
        <f>VLOOKUP($C$1,'4yrimms'!$A$5:$P$27,10,FALSE)</f>
        <v>0</v>
      </c>
      <c r="I16" s="26">
        <f>VLOOKUP($C$1,'4yrimms'!$A$5:$P$27,11,FALSE)</f>
        <v>0</v>
      </c>
      <c r="J16" s="26">
        <f>VLOOKUP($C$1,'4yrimms'!$A$5:$P$27,12,FALSE)</f>
        <v>0</v>
      </c>
      <c r="K16" s="26">
        <f>VLOOKUP($C$1,'4yrimms'!$A$5:$P$27,13,FALSE)</f>
        <v>0</v>
      </c>
      <c r="L16" s="26">
        <f>VLOOKUP($C$1,'4yrimms'!$A$5:$P$27,14,FALSE)</f>
        <v>0</v>
      </c>
      <c r="M16" s="26">
        <f>VLOOKUP($C$1,'4yrimms'!$A$5:$P$27,15,FALSE)</f>
        <v>0</v>
      </c>
      <c r="N16" s="15">
        <f>VLOOKUP($C$1,'4yrimms'!$A$5:$P$27,16,FALSE)</f>
        <v>0</v>
      </c>
    </row>
    <row r="17" spans="1:14" ht="15.95" customHeight="1">
      <c r="A17" s="13"/>
      <c r="B17" s="14"/>
      <c r="C17" s="14" t="s">
        <v>16</v>
      </c>
      <c r="D17" s="26" t="str">
        <f>'4yrimms'!F$27</f>
        <v>-</v>
      </c>
      <c r="E17" s="26">
        <f>'4yrimms'!G$27</f>
        <v>0</v>
      </c>
      <c r="F17" s="26">
        <f>'4yrimms'!H$27</f>
        <v>0</v>
      </c>
      <c r="G17" s="26">
        <f>'4yrimms'!I$27</f>
        <v>0</v>
      </c>
      <c r="H17" s="26">
        <f>'4yrimms'!J$27</f>
        <v>0</v>
      </c>
      <c r="I17" s="26">
        <f>'4yrimms'!K$27</f>
        <v>0</v>
      </c>
      <c r="J17" s="26">
        <f>'4yrimms'!L$27</f>
        <v>0</v>
      </c>
      <c r="K17" s="26">
        <f>'4yrimms'!M$27</f>
        <v>0</v>
      </c>
      <c r="L17" s="26">
        <f>'4yrimms'!N$27</f>
        <v>0</v>
      </c>
      <c r="M17" s="26">
        <f>'4yrimms'!O$27</f>
        <v>0</v>
      </c>
      <c r="N17" s="26">
        <f>'4yrimms'!P$27</f>
        <v>0</v>
      </c>
    </row>
    <row r="18" spans="1:14" ht="15.95" customHeight="1">
      <c r="A18" s="115" t="s">
        <v>45</v>
      </c>
      <c r="B18" s="5" t="s">
        <v>9</v>
      </c>
      <c r="C18" s="5" t="s">
        <v>51</v>
      </c>
      <c r="D18" s="56" t="str">
        <f>VLOOKUP($C$1,DMFT!$A$5:$P$27,6,FALSE)</f>
        <v>-</v>
      </c>
      <c r="E18" s="116" t="str">
        <f>VLOOKUP($C$1,DMFT!$A$5:$P$27,7,FALSE)</f>
        <v>-</v>
      </c>
      <c r="F18" s="116" t="str">
        <f>VLOOKUP($C$1,DMFT!$A$5:$P$27,8,FALSE)</f>
        <v>-</v>
      </c>
      <c r="G18" s="116" t="str">
        <f>VLOOKUP($C$1,DMFT!$A$5:$P$27,9,FALSE)</f>
        <v>-</v>
      </c>
      <c r="H18" s="116" t="str">
        <f>VLOOKUP($C$1,DMFT!$A$5:$P$27,10,FALSE)</f>
        <v>-</v>
      </c>
      <c r="I18" s="116">
        <f>VLOOKUP($C$1,DMFT!$A$5:$P$27,11,FALSE)</f>
        <v>2.4</v>
      </c>
      <c r="J18" s="116" t="str">
        <f>VLOOKUP($C$1,DMFT!$A$5:$P$27,12,FALSE)</f>
        <v>-</v>
      </c>
      <c r="K18" s="116" t="str">
        <f>VLOOKUP($C$1,DMFT!$A$5:$P$27,13,FALSE)</f>
        <v>-</v>
      </c>
      <c r="L18" s="116" t="str">
        <f>VLOOKUP($C$1,DMFT!$A$5:$P$27,14,FALSE)</f>
        <v>-</v>
      </c>
      <c r="M18" s="116">
        <f>VLOOKUP($C$1,DMFT!$A$5:$P$27,15,FALSE)</f>
        <v>1.7</v>
      </c>
      <c r="N18" s="56" t="str">
        <f>VLOOKUP($C$1,DMFT!$A$5:$P$27,16,FALSE)</f>
        <v>-</v>
      </c>
    </row>
    <row r="19" spans="1:14" ht="15.95" customHeight="1">
      <c r="A19" s="115"/>
      <c r="B19" s="5"/>
      <c r="C19" s="5" t="s">
        <v>16</v>
      </c>
      <c r="D19" s="56" t="str">
        <f>DMFT!F$27</f>
        <v>-</v>
      </c>
      <c r="E19" s="116" t="str">
        <f>DMFT!G$27</f>
        <v>-</v>
      </c>
      <c r="F19" s="116" t="str">
        <f>DMFT!H$27</f>
        <v>-</v>
      </c>
      <c r="G19" s="116" t="str">
        <f>DMFT!I$27</f>
        <v>-</v>
      </c>
      <c r="H19" s="116" t="str">
        <f>DMFT!J$27</f>
        <v>-</v>
      </c>
      <c r="I19" s="116">
        <f>DMFT!K$27</f>
        <v>2</v>
      </c>
      <c r="J19" s="116" t="str">
        <f>DMFT!L$27</f>
        <v>-</v>
      </c>
      <c r="K19" s="116" t="str">
        <f>DMFT!M$27</f>
        <v>-</v>
      </c>
      <c r="L19" s="116" t="str">
        <f>DMFT!N$27</f>
        <v>-</v>
      </c>
      <c r="M19" s="116">
        <f>DMFT!O$27</f>
        <v>1.6</v>
      </c>
      <c r="N19" s="56" t="str">
        <f>DMFT!P$27</f>
        <v>-</v>
      </c>
    </row>
    <row r="20" spans="1:14">
      <c r="A20" s="13" t="s">
        <v>46</v>
      </c>
      <c r="B20" s="14" t="s">
        <v>95</v>
      </c>
      <c r="C20" s="14" t="s">
        <v>51</v>
      </c>
      <c r="D20" s="175">
        <f>VLOOKUP($C$1,Injuries!$A$5:$O$28,6,FALSE)</f>
        <v>158</v>
      </c>
      <c r="E20" s="175">
        <f>VLOOKUP($C$1,Injuries!$A$5:$O$28,7,FALSE)</f>
        <v>112</v>
      </c>
      <c r="F20" s="175">
        <f>VLOOKUP($C$1,Injuries!$A$5:$O$28,8,FALSE)</f>
        <v>145</v>
      </c>
      <c r="G20" s="175">
        <f>VLOOKUP($C$1,Injuries!$A$5:$O$28,9,FALSE)</f>
        <v>168</v>
      </c>
      <c r="H20" s="175">
        <f>VLOOKUP($C$1,Injuries!$A$5:$O$28,10,FALSE)</f>
        <v>185</v>
      </c>
      <c r="I20" s="175">
        <f>VLOOKUP($C$1,Injuries!$A$5:$O$28,11,FALSE)</f>
        <v>149</v>
      </c>
      <c r="J20" s="175">
        <f>VLOOKUP($C$1,Injuries!$A$5:$O$28,12,FALSE)</f>
        <v>156</v>
      </c>
      <c r="K20" s="175">
        <f>VLOOKUP($C$1,Injuries!$A$5:$O$28,13,FALSE)</f>
        <v>183</v>
      </c>
      <c r="L20" s="175">
        <f>VLOOKUP($C$1,Injuries!$A$5:$O$28,14,FALSE)</f>
        <v>166</v>
      </c>
      <c r="M20" s="175">
        <f>VLOOKUP($C$1,Injuries!$A$5:$O$28,15,FALSE)</f>
        <v>184</v>
      </c>
      <c r="N20" s="14"/>
    </row>
    <row r="21" spans="1:14">
      <c r="A21" s="14"/>
      <c r="B21" s="14"/>
      <c r="C21" s="14" t="s">
        <v>16</v>
      </c>
      <c r="D21" s="110">
        <f>Injuries!F27</f>
        <v>153</v>
      </c>
      <c r="E21" s="110">
        <f>Injuries!G27</f>
        <v>134</v>
      </c>
      <c r="F21" s="110">
        <f>Injuries!H27</f>
        <v>161</v>
      </c>
      <c r="G21" s="110">
        <f>Injuries!I27</f>
        <v>167</v>
      </c>
      <c r="H21" s="110">
        <f>Injuries!J27</f>
        <v>184</v>
      </c>
      <c r="I21" s="110">
        <f>Injuries!K27</f>
        <v>181</v>
      </c>
      <c r="J21" s="110">
        <f>Injuries!L27</f>
        <v>172</v>
      </c>
      <c r="K21" s="110">
        <f>Injuries!M27</f>
        <v>183</v>
      </c>
      <c r="L21" s="110">
        <f>Injuries!N27</f>
        <v>186</v>
      </c>
      <c r="M21" s="110">
        <f>Injuries!O27</f>
        <v>189</v>
      </c>
      <c r="N21" s="14"/>
    </row>
    <row r="22" spans="1:14" ht="15.95" customHeight="1">
      <c r="A22" s="115" t="s">
        <v>47</v>
      </c>
      <c r="B22" s="5" t="s">
        <v>10</v>
      </c>
      <c r="C22" s="5" t="s">
        <v>51</v>
      </c>
      <c r="D22" s="56" t="str">
        <f>VLOOKUP($C$1,InfantMortality!$A$5:$P$27,6,FALSE)</f>
        <v>-</v>
      </c>
      <c r="E22" s="116" t="str">
        <f>VLOOKUP($C$1,InfantMortality!$A$5:$P$27,7,FALSE)</f>
        <v>-</v>
      </c>
      <c r="F22" s="116" t="str">
        <f>VLOOKUP($C$1,InfantMortality!$A$5:$P$27,8,FALSE)</f>
        <v>-</v>
      </c>
      <c r="G22" s="116" t="str">
        <f>VLOOKUP($C$1,InfantMortality!$A$5:$P$27,9,FALSE)</f>
        <v>-</v>
      </c>
      <c r="H22" s="116" t="str">
        <f>VLOOKUP($C$1,InfantMortality!$A$5:$P$27,10,FALSE)</f>
        <v>-</v>
      </c>
      <c r="I22" s="116" t="str">
        <f>VLOOKUP($C$1,InfantMortality!$A$5:$P$27,11,FALSE)</f>
        <v>-</v>
      </c>
      <c r="J22" s="116" t="str">
        <f>VLOOKUP($C$1,InfantMortality!$A$5:$P$27,12,FALSE)</f>
        <v>-</v>
      </c>
      <c r="K22" s="116" t="str">
        <f>VLOOKUP($C$1,InfantMortality!$A$5:$P$27,13,FALSE)</f>
        <v>-</v>
      </c>
      <c r="L22" s="116" t="str">
        <f>VLOOKUP($C$1,InfantMortality!$A$5:$P$27,14,FALSE)</f>
        <v>-</v>
      </c>
      <c r="M22" s="116" t="str">
        <f>VLOOKUP($C$1,InfantMortality!$A$5:$P$27,15,FALSE)</f>
        <v>-</v>
      </c>
      <c r="N22" s="56" t="str">
        <f>VLOOKUP($C$1,InfantMortality!$A$5:$P$27,16,FALSE)</f>
        <v>-</v>
      </c>
    </row>
    <row r="23" spans="1:14" ht="15.95" customHeight="1">
      <c r="A23" s="115"/>
      <c r="B23" s="5"/>
      <c r="C23" s="5" t="s">
        <v>16</v>
      </c>
      <c r="D23" s="116">
        <f>InfantMortality!F$27</f>
        <v>4.8</v>
      </c>
      <c r="E23" s="116">
        <f>InfantMortality!G$27</f>
        <v>4.4000000000000004</v>
      </c>
      <c r="F23" s="116">
        <f>InfantMortality!H$27</f>
        <v>5</v>
      </c>
      <c r="G23" s="116">
        <f>InfantMortality!I$27</f>
        <v>4.2</v>
      </c>
      <c r="H23" s="116">
        <f>InfantMortality!J$27</f>
        <v>4.3</v>
      </c>
      <c r="I23" s="116">
        <f>InfantMortality!K$27</f>
        <v>5.0999999999999996</v>
      </c>
      <c r="J23" s="116">
        <f>InfantMortality!L$27</f>
        <v>4.2</v>
      </c>
      <c r="K23" s="116">
        <f>InfantMortality!M$27</f>
        <v>4.8</v>
      </c>
      <c r="L23" s="116">
        <f>InfantMortality!N$27</f>
        <v>4.0999999999999996</v>
      </c>
      <c r="M23" s="116">
        <f>InfantMortality!O$27</f>
        <v>3.7</v>
      </c>
      <c r="N23" s="56" t="s">
        <v>54</v>
      </c>
    </row>
    <row r="24" spans="1:14" ht="15.95" customHeight="1">
      <c r="A24" s="13" t="s">
        <v>48</v>
      </c>
      <c r="B24" s="14" t="s">
        <v>11</v>
      </c>
      <c r="C24" s="14" t="s">
        <v>51</v>
      </c>
      <c r="D24" s="26" t="str">
        <f>VLOOKUP($C$1,'0to17mortality'!$A$5:$P$27,6,FALSE)</f>
        <v>-</v>
      </c>
      <c r="E24" s="26" t="str">
        <f>VLOOKUP($C$1,'0to17mortality'!$A$5:$P$27,7,FALSE)</f>
        <v>-</v>
      </c>
      <c r="F24" s="26" t="str">
        <f>VLOOKUP($C$1,'0to17mortality'!$A$5:$P$27,8,FALSE)</f>
        <v>-</v>
      </c>
      <c r="G24" s="26" t="str">
        <f>VLOOKUP($C$1,'0to17mortality'!$A$5:$P$27,9,FALSE)</f>
        <v>-</v>
      </c>
      <c r="H24" s="26" t="str">
        <f>VLOOKUP($C$1,'0to17mortality'!$A$5:$P$27,10,FALSE)</f>
        <v>-</v>
      </c>
      <c r="I24" s="26" t="str">
        <f>VLOOKUP($C$1,'0to17mortality'!$A$5:$P$27,11,FALSE)</f>
        <v>-</v>
      </c>
      <c r="J24" s="26" t="str">
        <f>VLOOKUP($C$1,'0to17mortality'!$A$5:$P$27,12,FALSE)</f>
        <v>-</v>
      </c>
      <c r="K24" s="26" t="str">
        <f>VLOOKUP($C$1,'0to17mortality'!$A$5:$P$27,13,FALSE)</f>
        <v>-</v>
      </c>
      <c r="L24" s="26" t="str">
        <f>VLOOKUP($C$1,'0to17mortality'!$A$5:$P$27,14,FALSE)</f>
        <v>-</v>
      </c>
      <c r="M24" s="26" t="str">
        <f>VLOOKUP($C$1,'0to17mortality'!$A$5:$P$27,15,FALSE)</f>
        <v>-</v>
      </c>
      <c r="N24" s="26" t="str">
        <f>VLOOKUP($C$1,'0to17mortality'!$A$5:$P$27,16,FALSE)</f>
        <v>-</v>
      </c>
    </row>
    <row r="25" spans="1:14" ht="15.75" customHeight="1">
      <c r="A25" s="13"/>
      <c r="B25" s="14"/>
      <c r="C25" s="14" t="s">
        <v>16</v>
      </c>
      <c r="D25" s="26">
        <f>'0to17mortality'!F27</f>
        <v>43.7</v>
      </c>
      <c r="E25" s="26">
        <f>'0to17mortality'!G27</f>
        <v>41</v>
      </c>
      <c r="F25" s="26">
        <f>'0to17mortality'!H27</f>
        <v>48.4</v>
      </c>
      <c r="G25" s="26">
        <f>'0to17mortality'!I27</f>
        <v>40.700000000000003</v>
      </c>
      <c r="H25" s="26">
        <f>'0to17mortality'!J27</f>
        <v>41.3</v>
      </c>
      <c r="I25" s="26">
        <f>'0to17mortality'!K27</f>
        <v>49.6</v>
      </c>
      <c r="J25" s="26">
        <f>'0to17mortality'!L27</f>
        <v>39.5</v>
      </c>
      <c r="K25" s="26">
        <f>'0to17mortality'!M27</f>
        <v>41.2</v>
      </c>
      <c r="L25" s="26">
        <f>'0to17mortality'!N27</f>
        <v>38.1</v>
      </c>
      <c r="M25" s="26">
        <f>'0to17mortality'!O27</f>
        <v>36.299999999999997</v>
      </c>
      <c r="N25" s="26" t="str">
        <f>'0to17mortality'!P27</f>
        <v>-</v>
      </c>
    </row>
    <row r="26" spans="1:14" s="82" customFormat="1" ht="15" customHeight="1">
      <c r="A26" s="115" t="s">
        <v>49</v>
      </c>
      <c r="B26" s="5" t="s">
        <v>90</v>
      </c>
      <c r="C26" s="5" t="s">
        <v>51</v>
      </c>
      <c r="D26" s="48" t="s">
        <v>54</v>
      </c>
      <c r="E26" s="48" t="s">
        <v>54</v>
      </c>
      <c r="F26" s="48" t="s">
        <v>54</v>
      </c>
      <c r="G26" s="48" t="s">
        <v>54</v>
      </c>
      <c r="H26" s="48" t="s">
        <v>54</v>
      </c>
      <c r="I26" s="48" t="s">
        <v>54</v>
      </c>
      <c r="J26" s="48" t="s">
        <v>54</v>
      </c>
      <c r="K26" s="48" t="s">
        <v>54</v>
      </c>
      <c r="L26" s="48" t="s">
        <v>54</v>
      </c>
      <c r="M26" s="48" t="s">
        <v>54</v>
      </c>
      <c r="N26" s="48" t="s">
        <v>54</v>
      </c>
    </row>
    <row r="27" spans="1:14" s="82" customFormat="1" ht="15" customHeight="1">
      <c r="A27" s="5"/>
      <c r="B27" s="5"/>
      <c r="C27" s="5" t="s">
        <v>16</v>
      </c>
      <c r="D27" s="48" t="s">
        <v>54</v>
      </c>
      <c r="E27" s="48" t="s">
        <v>54</v>
      </c>
      <c r="F27" s="48" t="s">
        <v>54</v>
      </c>
      <c r="G27" s="48" t="s">
        <v>54</v>
      </c>
      <c r="H27" s="48" t="s">
        <v>54</v>
      </c>
      <c r="I27" s="48" t="s">
        <v>54</v>
      </c>
      <c r="J27" s="48" t="s">
        <v>54</v>
      </c>
      <c r="K27" s="48" t="s">
        <v>54</v>
      </c>
      <c r="L27" s="48" t="s">
        <v>54</v>
      </c>
      <c r="M27" s="48" t="s">
        <v>54</v>
      </c>
      <c r="N27" s="48" t="s">
        <v>54</v>
      </c>
    </row>
    <row r="28" spans="1:14" ht="15" customHeight="1">
      <c r="A28" s="13" t="s">
        <v>50</v>
      </c>
      <c r="B28" s="14" t="s">
        <v>89</v>
      </c>
      <c r="C28" s="14" t="s">
        <v>51</v>
      </c>
      <c r="D28" s="103" t="s">
        <v>54</v>
      </c>
      <c r="E28" s="103" t="s">
        <v>54</v>
      </c>
      <c r="F28" s="160">
        <f>VLOOKUP($C$1,'Social Workers'!$A$5:$P$28,8,FALSE)</f>
        <v>6.1</v>
      </c>
      <c r="G28" s="160">
        <f>VLOOKUP($C$1,'Social Workers'!$A$5:$P$28,9,FALSE)</f>
        <v>6.5</v>
      </c>
      <c r="H28" s="160">
        <f>VLOOKUP($C$1,'Social Workers'!$A$5:$P$28,10,FALSE)</f>
        <v>6.5</v>
      </c>
      <c r="I28" s="160">
        <f>VLOOKUP($C$1,'Social Workers'!$A$5:$P$28,11,FALSE)</f>
        <v>7.4</v>
      </c>
      <c r="J28" s="160">
        <f>VLOOKUP($C$1,'Social Workers'!$A$5:$P$28,12,FALSE)</f>
        <v>7.1</v>
      </c>
      <c r="K28" s="160">
        <f>VLOOKUP($C$1,'Social Workers'!$A$5:$P$28,13,FALSE)</f>
        <v>7.5</v>
      </c>
      <c r="L28" s="160">
        <f>VLOOKUP($C$1,'Social Workers'!$A$5:$P$28,14,FALSE)</f>
        <v>7.2</v>
      </c>
      <c r="M28" s="160">
        <f>VLOOKUP($C$1,'Social Workers'!$A$5:$P$28,15,FALSE)</f>
        <v>7.4</v>
      </c>
      <c r="N28" s="160">
        <f>VLOOKUP($C$1,'Social Workers'!$A$5:$P$28,16,FALSE)</f>
        <v>8.4</v>
      </c>
    </row>
    <row r="29" spans="1:14" ht="15" customHeight="1">
      <c r="A29" s="14"/>
      <c r="B29" s="14"/>
      <c r="C29" s="14" t="s">
        <v>16</v>
      </c>
      <c r="D29" s="103" t="s">
        <v>54</v>
      </c>
      <c r="E29" s="103" t="s">
        <v>54</v>
      </c>
      <c r="F29" s="160">
        <f>'Social Workers'!H27</f>
        <v>6.8</v>
      </c>
      <c r="G29" s="160">
        <f>'Social Workers'!I27</f>
        <v>7</v>
      </c>
      <c r="H29" s="160">
        <f>'Social Workers'!J27</f>
        <v>7.6</v>
      </c>
      <c r="I29" s="160">
        <f>'Social Workers'!K27</f>
        <v>7.3</v>
      </c>
      <c r="J29" s="160">
        <f>'Social Workers'!L27</f>
        <v>7.8</v>
      </c>
      <c r="K29" s="160">
        <f>'Social Workers'!M27</f>
        <v>7.5</v>
      </c>
      <c r="L29" s="160">
        <f>'Social Workers'!N27</f>
        <v>8.1</v>
      </c>
      <c r="M29" s="160">
        <f>'Social Workers'!O27</f>
        <v>8.6</v>
      </c>
      <c r="N29" s="160">
        <f>'Social Workers'!P27</f>
        <v>9</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dimension ref="A1:N29"/>
  <sheetViews>
    <sheetView showGridLines="0" workbookViewId="0">
      <pane ySplit="3" topLeftCell="A4" activePane="bottomLeft" state="frozen"/>
      <selection activeCell="G51" sqref="G51"/>
      <selection pane="bottomLeft" activeCell="G51" sqref="G51"/>
    </sheetView>
  </sheetViews>
  <sheetFormatPr defaultRowHeight="11.25"/>
  <cols>
    <col min="1" max="1" width="2.75" style="98" customWidth="1"/>
    <col min="2" max="2" width="47.75" style="98" customWidth="1"/>
    <col min="3" max="3" width="8.625" style="98" customWidth="1"/>
    <col min="4" max="5" width="9.375" style="98" bestFit="1" customWidth="1"/>
    <col min="6" max="8" width="7.625" style="98" customWidth="1"/>
    <col min="9" max="13" width="9.375" style="98" bestFit="1" customWidth="1"/>
    <col min="14" max="14" width="9" style="1"/>
    <col min="15" max="16384" width="9" style="98"/>
  </cols>
  <sheetData>
    <row r="1" spans="1:14" ht="20.25" customHeight="1">
      <c r="A1" s="24"/>
      <c r="B1" s="25" t="s">
        <v>13</v>
      </c>
      <c r="C1" s="8" t="s">
        <v>34</v>
      </c>
      <c r="D1" s="7"/>
      <c r="E1" s="21"/>
      <c r="F1" s="22"/>
      <c r="G1" s="22"/>
      <c r="H1" s="22"/>
      <c r="I1" s="22"/>
      <c r="J1" s="22"/>
      <c r="K1" s="22"/>
    </row>
    <row r="3" spans="1:14" s="2" customFormat="1">
      <c r="D3" s="16">
        <v>2002</v>
      </c>
      <c r="E3" s="16">
        <v>2003</v>
      </c>
      <c r="F3" s="16">
        <v>2004</v>
      </c>
      <c r="G3" s="16">
        <v>2005</v>
      </c>
      <c r="H3" s="16">
        <v>2006</v>
      </c>
      <c r="I3" s="16">
        <v>2007</v>
      </c>
      <c r="J3" s="16">
        <v>2008</v>
      </c>
      <c r="K3" s="16">
        <v>2009</v>
      </c>
      <c r="L3" s="16">
        <v>2010</v>
      </c>
      <c r="M3" s="16">
        <v>2011</v>
      </c>
      <c r="N3" s="16">
        <v>2012</v>
      </c>
    </row>
    <row r="4" spans="1:14" ht="15.95" customHeight="1">
      <c r="A4" s="13" t="s">
        <v>38</v>
      </c>
      <c r="B4" s="14" t="s">
        <v>4</v>
      </c>
      <c r="C4" s="14" t="s">
        <v>51</v>
      </c>
      <c r="D4" s="15" t="str">
        <f>VLOOKUP($C$1,Poverty!$A$5:$P$27,6,FALSE)</f>
        <v>-</v>
      </c>
      <c r="E4" s="26" t="str">
        <f>VLOOKUP($C$1,Poverty!$A$5:$P$27,7,FALSE)</f>
        <v>-</v>
      </c>
      <c r="F4" s="26" t="str">
        <f>VLOOKUP($C$1,Poverty!$A$5:$P$27,8,FALSE)</f>
        <v>-</v>
      </c>
      <c r="G4" s="26" t="str">
        <f>VLOOKUP($C$1,Poverty!$A$5:$P$27,9,FALSE)</f>
        <v>-</v>
      </c>
      <c r="H4" s="26" t="str">
        <f>VLOOKUP($C$1,Poverty!$A$5:$P$27,10,FALSE)</f>
        <v>-</v>
      </c>
      <c r="I4" s="26" t="str">
        <f>VLOOKUP($C$1,Poverty!$A$5:$P$27,11,FALSE)</f>
        <v>-</v>
      </c>
      <c r="J4" s="26" t="str">
        <f>VLOOKUP($C$1,Poverty!$A$5:$P$27,12,FALSE)</f>
        <v>-</v>
      </c>
      <c r="K4" s="26">
        <f>VLOOKUP($C$1,Poverty!$A$5:$P$27,13,FALSE)</f>
        <v>30.2</v>
      </c>
      <c r="L4" s="26">
        <f>VLOOKUP($C$1,Poverty!$A$5:$P$27,14,FALSE)</f>
        <v>30.4</v>
      </c>
      <c r="M4" s="26" t="str">
        <f>VLOOKUP($C$1,Poverty!$A$5:$P$27,15,FALSE)</f>
        <v>-</v>
      </c>
      <c r="N4" s="15" t="str">
        <f>VLOOKUP($C$1,Poverty!$A$5:$P$27,16,FALSE)</f>
        <v>-</v>
      </c>
    </row>
    <row r="5" spans="1:14" ht="15.95" customHeight="1">
      <c r="A5" s="13"/>
      <c r="B5" s="14"/>
      <c r="C5" s="14" t="s">
        <v>16</v>
      </c>
      <c r="D5" s="15" t="str">
        <f>Poverty!F$27</f>
        <v>-</v>
      </c>
      <c r="E5" s="26" t="str">
        <f>Poverty!G$27</f>
        <v>-</v>
      </c>
      <c r="F5" s="26" t="str">
        <f>Poverty!H$27</f>
        <v>-</v>
      </c>
      <c r="G5" s="26" t="str">
        <f>Poverty!I$27</f>
        <v>-</v>
      </c>
      <c r="H5" s="26" t="str">
        <f>Poverty!J$27</f>
        <v>-</v>
      </c>
      <c r="I5" s="26" t="str">
        <f>Poverty!K$27</f>
        <v>-</v>
      </c>
      <c r="J5" s="26" t="str">
        <f>Poverty!L$27</f>
        <v>-</v>
      </c>
      <c r="K5" s="26">
        <f>Poverty!M$27</f>
        <v>22.7</v>
      </c>
      <c r="L5" s="26">
        <f>Poverty!N$27</f>
        <v>22.2</v>
      </c>
      <c r="M5" s="26" t="str">
        <f>Poverty!O$27</f>
        <v>-</v>
      </c>
      <c r="N5" s="15" t="str">
        <f>Poverty!P$27</f>
        <v>-</v>
      </c>
    </row>
    <row r="6" spans="1:14" ht="15.95" customHeight="1">
      <c r="A6" s="115" t="s">
        <v>39</v>
      </c>
      <c r="B6" s="5" t="s">
        <v>88</v>
      </c>
      <c r="C6" s="5" t="s">
        <v>51</v>
      </c>
      <c r="D6" s="114">
        <f>VLOOKUP($C$1,Homelessness!$A$7:$P$30,6,FALSE)</f>
        <v>10.199999999999999</v>
      </c>
      <c r="E6" s="114">
        <f>VLOOKUP($C$1,Homelessness!$A$7:$P$30,7,FALSE)</f>
        <v>6.7</v>
      </c>
      <c r="F6" s="114">
        <f>VLOOKUP($C$1,Homelessness!$A$7:$P$30,8,FALSE)</f>
        <v>10.1</v>
      </c>
      <c r="G6" s="114">
        <f>VLOOKUP($C$1,Homelessness!$A$7:$P$30,9,FALSE)</f>
        <v>18.399999999999999</v>
      </c>
      <c r="H6" s="114">
        <f>VLOOKUP($C$1,Homelessness!$A$7:$P$30,10,FALSE)</f>
        <v>26.4</v>
      </c>
      <c r="I6" s="114">
        <f>VLOOKUP($C$1,Homelessness!$A$7:$P$30,11,FALSE)</f>
        <v>19.7</v>
      </c>
      <c r="J6" s="114">
        <f>VLOOKUP($C$1,Homelessness!$A$7:$P$30,12,FALSE)</f>
        <v>14.7</v>
      </c>
      <c r="K6" s="114">
        <f>VLOOKUP($C$1,Homelessness!$A$7:$P$30,13,FALSE)</f>
        <v>8.1</v>
      </c>
      <c r="L6" s="114">
        <f>VLOOKUP($C$1,Homelessness!$A$7:$P$30,14,FALSE)</f>
        <v>11.3</v>
      </c>
      <c r="M6" s="114">
        <f>VLOOKUP($C$1,Homelessness!$A$7:$P$30,15,FALSE)</f>
        <v>16.100000000000001</v>
      </c>
      <c r="N6" s="114">
        <f>VLOOKUP($C$1,Homelessness!$A$7:$P$30,16,FALSE)</f>
        <v>14.5</v>
      </c>
    </row>
    <row r="7" spans="1:14" ht="15.95" customHeight="1">
      <c r="A7" s="5"/>
      <c r="B7" s="5"/>
      <c r="C7" s="5" t="s">
        <v>16</v>
      </c>
      <c r="D7" s="48">
        <f>Homelessness!F7</f>
        <v>28.5</v>
      </c>
      <c r="E7" s="48">
        <f>Homelessness!G7</f>
        <v>35</v>
      </c>
      <c r="F7" s="48">
        <f>Homelessness!H7</f>
        <v>37.200000000000003</v>
      </c>
      <c r="G7" s="48">
        <f>Homelessness!I7</f>
        <v>29.8</v>
      </c>
      <c r="H7" s="48">
        <f>Homelessness!J7</f>
        <v>26.1</v>
      </c>
      <c r="I7" s="48">
        <f>Homelessness!K7</f>
        <v>24.8</v>
      </c>
      <c r="J7" s="48">
        <f>Homelessness!L7</f>
        <v>21.3</v>
      </c>
      <c r="K7" s="48">
        <f>Homelessness!M7</f>
        <v>18.7</v>
      </c>
      <c r="L7" s="48">
        <f>Homelessness!N7</f>
        <v>21.9</v>
      </c>
      <c r="M7" s="48">
        <f>Homelessness!O7</f>
        <v>21.3</v>
      </c>
      <c r="N7" s="48">
        <f>Homelessness!P7</f>
        <v>18.7</v>
      </c>
    </row>
    <row r="8" spans="1:14" ht="15.95" customHeight="1">
      <c r="A8" s="13" t="s">
        <v>40</v>
      </c>
      <c r="B8" s="14" t="s">
        <v>5</v>
      </c>
      <c r="C8" s="14" t="s">
        <v>51</v>
      </c>
      <c r="D8" s="15" t="str">
        <f>VLOOKUP($C$1,CIN!$A$5:$P$27,6,FALSE)</f>
        <v>-</v>
      </c>
      <c r="E8" s="15" t="str">
        <f>VLOOKUP($C$1,CIN!$A$5:$P$27,7,FALSE)</f>
        <v>-</v>
      </c>
      <c r="F8" s="15" t="str">
        <f>VLOOKUP($C$1,CIN!$A$5:$P$27,8,FALSE)</f>
        <v>-</v>
      </c>
      <c r="G8" s="15" t="str">
        <f>VLOOKUP($C$1,CIN!$A$5:$P$27,9,FALSE)</f>
        <v>-</v>
      </c>
      <c r="H8" s="15" t="str">
        <f>VLOOKUP($C$1,CIN!$A$5:$P$27,10,FALSE)</f>
        <v>-</v>
      </c>
      <c r="I8" s="15" t="str">
        <f>VLOOKUP($C$1,CIN!$A$5:$P$27,11,FALSE)</f>
        <v>-</v>
      </c>
      <c r="J8" s="15" t="str">
        <f>VLOOKUP($C$1,CIN!$A$5:$P$27,12,FALSE)</f>
        <v>-</v>
      </c>
      <c r="K8" s="15" t="str">
        <f>VLOOKUP($C$1,CIN!$A$5:$P$27,13,FALSE)</f>
        <v>-</v>
      </c>
      <c r="L8" s="15">
        <f>VLOOKUP($C$1,CIN!$A$5:$P$27,14,FALSE)</f>
        <v>325</v>
      </c>
      <c r="M8" s="15">
        <f>VLOOKUP($C$1,CIN!$A$5:$P$27,15,FALSE)</f>
        <v>410</v>
      </c>
      <c r="N8" s="15">
        <f>VLOOKUP($C$1,CIN!$A$5:$P$27,16,FALSE)</f>
        <v>365</v>
      </c>
    </row>
    <row r="9" spans="1:14" ht="15.95" customHeight="1">
      <c r="A9" s="13"/>
      <c r="B9" s="14"/>
      <c r="C9" s="14" t="s">
        <v>16</v>
      </c>
      <c r="D9" s="15" t="str">
        <f>CIN!F$27</f>
        <v>-</v>
      </c>
      <c r="E9" s="15" t="str">
        <f>CIN!G$27</f>
        <v>-</v>
      </c>
      <c r="F9" s="15" t="str">
        <f>CIN!H$27</f>
        <v>-</v>
      </c>
      <c r="G9" s="15" t="str">
        <f>CIN!I$27</f>
        <v>-</v>
      </c>
      <c r="H9" s="15" t="str">
        <f>CIN!J$27</f>
        <v>-</v>
      </c>
      <c r="I9" s="15" t="str">
        <f>CIN!K$27</f>
        <v>-</v>
      </c>
      <c r="J9" s="15" t="str">
        <f>CIN!L$27</f>
        <v>-</v>
      </c>
      <c r="K9" s="15" t="str">
        <f>CIN!M$27</f>
        <v>-</v>
      </c>
      <c r="L9" s="15">
        <f>CIN!N$27</f>
        <v>300</v>
      </c>
      <c r="M9" s="15">
        <f>CIN!O$27</f>
        <v>315</v>
      </c>
      <c r="N9" s="15">
        <f>CIN!P$27</f>
        <v>320</v>
      </c>
    </row>
    <row r="10" spans="1:14" ht="15.95" customHeight="1">
      <c r="A10" s="11" t="s">
        <v>41</v>
      </c>
      <c r="B10" s="5" t="s">
        <v>6</v>
      </c>
      <c r="C10" s="5" t="s">
        <v>51</v>
      </c>
      <c r="D10" s="1" t="str">
        <f>VLOOKUP($C$1,'Childhood Obesity'!$A$5:$P$27,6,FALSE)</f>
        <v>-</v>
      </c>
      <c r="E10" s="1" t="str">
        <f>VLOOKUP($C$1,'Childhood Obesity'!$A$5:$P$27,7,FALSE)</f>
        <v>-</v>
      </c>
      <c r="F10" s="100" t="str">
        <f>VLOOKUP($C$1,'Childhood Obesity'!$A$5:$P$27,8,FALSE)</f>
        <v>-</v>
      </c>
      <c r="G10" s="100" t="str">
        <f>VLOOKUP($C$1,'Childhood Obesity'!$A$5:$P$27,9,FALSE)</f>
        <v>-</v>
      </c>
      <c r="H10" s="100" t="str">
        <f>VLOOKUP($C$1,'Childhood Obesity'!$A$5:$P$27,10,FALSE)</f>
        <v>-</v>
      </c>
      <c r="I10" s="100" t="str">
        <f>VLOOKUP($C$1,'Childhood Obesity'!$A$5:$P$27,11,FALSE)</f>
        <v>-</v>
      </c>
      <c r="J10" s="100" t="str">
        <f>VLOOKUP($C$1,'Childhood Obesity'!$A$5:$P$27,12,FALSE)</f>
        <v>-</v>
      </c>
      <c r="K10" s="100" t="str">
        <f>VLOOKUP($C$1,'Childhood Obesity'!$A$5:$P$27,13,FALSE)</f>
        <v>-</v>
      </c>
      <c r="L10" s="100" t="str">
        <f>VLOOKUP($C$1,'Childhood Obesity'!$A$5:$P$27,14,FALSE)</f>
        <v>-</v>
      </c>
      <c r="M10" s="100" t="str">
        <f>VLOOKUP($C$1,'Childhood Obesity'!$A$5:$P$27,15,FALSE)</f>
        <v>-</v>
      </c>
      <c r="N10" s="1" t="str">
        <f>VLOOKUP($C$1,'Childhood Obesity'!$A$5:$P$27,16,FALSE)</f>
        <v>-</v>
      </c>
    </row>
    <row r="11" spans="1:14" ht="15.95" customHeight="1">
      <c r="A11" s="11"/>
      <c r="B11" s="5"/>
      <c r="C11" s="5" t="s">
        <v>16</v>
      </c>
      <c r="D11" s="1" t="str">
        <f>'Childhood Obesity'!F$27</f>
        <v>-</v>
      </c>
      <c r="E11" s="1" t="str">
        <f>'Childhood Obesity'!G$27</f>
        <v>-</v>
      </c>
      <c r="F11" s="100" t="str">
        <f>'Childhood Obesity'!H$27</f>
        <v>-</v>
      </c>
      <c r="G11" s="100" t="str">
        <f>'Childhood Obesity'!I$27</f>
        <v>-</v>
      </c>
      <c r="H11" s="100" t="str">
        <f>'Childhood Obesity'!J$27</f>
        <v>-</v>
      </c>
      <c r="I11" s="100" t="str">
        <f>'Childhood Obesity'!K$27</f>
        <v>-</v>
      </c>
      <c r="J11" s="100" t="str">
        <f>'Childhood Obesity'!L$27</f>
        <v>-</v>
      </c>
      <c r="K11" s="100" t="str">
        <f>'Childhood Obesity'!M$27</f>
        <v>-</v>
      </c>
      <c r="L11" s="100" t="str">
        <f>'Childhood Obesity'!N$27</f>
        <v>-</v>
      </c>
      <c r="M11" s="100" t="str">
        <f>'Childhood Obesity'!O$27</f>
        <v>-</v>
      </c>
      <c r="N11" s="100" t="str">
        <f>'Childhood Obesity'!P$27</f>
        <v>-</v>
      </c>
    </row>
    <row r="12" spans="1:14" ht="15.95" customHeight="1">
      <c r="A12" s="13" t="s">
        <v>42</v>
      </c>
      <c r="B12" s="14" t="s">
        <v>7</v>
      </c>
      <c r="C12" s="14" t="s">
        <v>51</v>
      </c>
      <c r="D12" s="26">
        <f>VLOOKUP($C$1,Conceptions!$A$5:$P$27,6,FALSE)</f>
        <v>55.8</v>
      </c>
      <c r="E12" s="26">
        <f>VLOOKUP($C$1,Conceptions!$A$5:$P$27,7,FALSE)</f>
        <v>60.4</v>
      </c>
      <c r="F12" s="26">
        <f>VLOOKUP($C$1,Conceptions!$A$5:$P$27,8,FALSE)</f>
        <v>45.8</v>
      </c>
      <c r="G12" s="26">
        <f>VLOOKUP($C$1,Conceptions!$A$5:$P$27,9,FALSE)</f>
        <v>49.7</v>
      </c>
      <c r="H12" s="26">
        <f>VLOOKUP($C$1,Conceptions!$A$5:$P$27,10,FALSE)</f>
        <v>42.2</v>
      </c>
      <c r="I12" s="26">
        <f>VLOOKUP($C$1,Conceptions!$A$5:$P$27,11,FALSE)</f>
        <v>48.5</v>
      </c>
      <c r="J12" s="26">
        <f>VLOOKUP($C$1,Conceptions!$A$5:$P$27,12,FALSE)</f>
        <v>42.2</v>
      </c>
      <c r="K12" s="26">
        <f>VLOOKUP($C$1,Conceptions!$A$5:$P$27,13,FALSE)</f>
        <v>40.6</v>
      </c>
      <c r="L12" s="26">
        <f>VLOOKUP($C$1,Conceptions!$A$5:$P$27,14,FALSE)</f>
        <v>37.5</v>
      </c>
      <c r="M12" s="26">
        <f>VLOOKUP($C$1,Conceptions!$A$5:$P$27,15,FALSE)</f>
        <v>25.5</v>
      </c>
      <c r="N12" s="15" t="str">
        <f>VLOOKUP($C$1,Conceptions!$A$5:$P$27,16,FALSE)</f>
        <v>-</v>
      </c>
    </row>
    <row r="13" spans="1:14" ht="15.95" customHeight="1">
      <c r="A13" s="13"/>
      <c r="B13" s="14"/>
      <c r="C13" s="14" t="s">
        <v>16</v>
      </c>
      <c r="D13" s="15">
        <f>Conceptions!F$27</f>
        <v>46.2</v>
      </c>
      <c r="E13" s="26">
        <f>Conceptions!G$27</f>
        <v>46.1</v>
      </c>
      <c r="F13" s="26">
        <f>Conceptions!H$27</f>
        <v>45.5</v>
      </c>
      <c r="G13" s="26">
        <f>Conceptions!I$27</f>
        <v>44</v>
      </c>
      <c r="H13" s="26">
        <f>Conceptions!J$27</f>
        <v>45.1</v>
      </c>
      <c r="I13" s="26">
        <f>Conceptions!K$27</f>
        <v>44.7</v>
      </c>
      <c r="J13" s="26">
        <f>Conceptions!L$27</f>
        <v>43.7</v>
      </c>
      <c r="K13" s="26">
        <f>Conceptions!M$27</f>
        <v>39.299999999999997</v>
      </c>
      <c r="L13" s="26">
        <f>Conceptions!N$27</f>
        <v>36.9</v>
      </c>
      <c r="M13" s="26">
        <f>Conceptions!O$27</f>
        <v>34.200000000000003</v>
      </c>
      <c r="N13" s="15" t="str">
        <f>Conceptions!P$27</f>
        <v>-</v>
      </c>
    </row>
    <row r="14" spans="1:14" ht="15.95" customHeight="1">
      <c r="A14" s="115" t="s">
        <v>43</v>
      </c>
      <c r="B14" s="5" t="s">
        <v>96</v>
      </c>
      <c r="C14" s="5" t="s">
        <v>51</v>
      </c>
      <c r="D14" s="101">
        <f>VLOOKUP($C$1,'Live Births'!$A$5:$O$28,6,FALSE)</f>
        <v>41</v>
      </c>
      <c r="E14" s="101">
        <f>VLOOKUP($C$1,'Live Births'!$A$5:$O$28,7,FALSE)</f>
        <v>45</v>
      </c>
      <c r="F14" s="101">
        <f>VLOOKUP($C$1,'Live Births'!$A$5:$O$28,8,FALSE)</f>
        <v>39.799999999999997</v>
      </c>
      <c r="G14" s="101">
        <f>VLOOKUP($C$1,'Live Births'!$A$5:$O$28,9,FALSE)</f>
        <v>36.700000000000003</v>
      </c>
      <c r="H14" s="101">
        <f>VLOOKUP($C$1,'Live Births'!$A$5:$O$28,10,FALSE)</f>
        <v>37.799999999999997</v>
      </c>
      <c r="I14" s="101">
        <f>VLOOKUP($C$1,'Live Births'!$A$5:$O$28,11,FALSE)</f>
        <v>32.6</v>
      </c>
      <c r="J14" s="101">
        <f>VLOOKUP($C$1,'Live Births'!$A$5:$O$28,12,FALSE)</f>
        <v>40.4</v>
      </c>
      <c r="K14" s="101">
        <f>VLOOKUP($C$1,'Live Births'!$A$5:$O$28,13,FALSE)</f>
        <v>33.4</v>
      </c>
      <c r="L14" s="101">
        <f>VLOOKUP($C$1,'Live Births'!$A$5:$O$28,14,FALSE)</f>
        <v>28.6</v>
      </c>
      <c r="M14" s="101">
        <f>VLOOKUP($C$1,'Live Births'!$A$5:$O$28,15,FALSE)</f>
        <v>29</v>
      </c>
      <c r="N14" s="48" t="e">
        <f>'Live Births'!#REF!</f>
        <v>#REF!</v>
      </c>
    </row>
    <row r="15" spans="1:14" ht="15.95" customHeight="1">
      <c r="A15" s="5"/>
      <c r="B15" s="5"/>
      <c r="C15" s="5" t="s">
        <v>16</v>
      </c>
      <c r="D15" s="101">
        <f>'Live Births'!F27</f>
        <v>31.9</v>
      </c>
      <c r="E15" s="101">
        <f>'Live Births'!G27</f>
        <v>31.2</v>
      </c>
      <c r="F15" s="101">
        <f>'Live Births'!H27</f>
        <v>32.6</v>
      </c>
      <c r="G15" s="101">
        <f>'Live Births'!I27</f>
        <v>32.4</v>
      </c>
      <c r="H15" s="101">
        <f>'Live Births'!J27</f>
        <v>31.8</v>
      </c>
      <c r="I15" s="101">
        <f>'Live Births'!K27</f>
        <v>30.6</v>
      </c>
      <c r="J15" s="101">
        <f>'Live Births'!L27</f>
        <v>31.1</v>
      </c>
      <c r="K15" s="101">
        <f>'Live Births'!M27</f>
        <v>28.9</v>
      </c>
      <c r="L15" s="101">
        <f>'Live Births'!N27</f>
        <v>27.9</v>
      </c>
      <c r="M15" s="101">
        <f>'Live Births'!O27</f>
        <v>24.9</v>
      </c>
      <c r="N15" s="48" t="e">
        <f>'Live Births'!#REF!</f>
        <v>#REF!</v>
      </c>
    </row>
    <row r="16" spans="1:14" ht="15.95" customHeight="1">
      <c r="A16" s="13" t="s">
        <v>44</v>
      </c>
      <c r="B16" s="14" t="s">
        <v>8</v>
      </c>
      <c r="C16" s="14" t="s">
        <v>51</v>
      </c>
      <c r="D16" s="15" t="s">
        <v>54</v>
      </c>
      <c r="E16" s="15">
        <f>VLOOKUP($C$1,'4yrimms'!$A$5:$P$27,7,FALSE)</f>
        <v>0</v>
      </c>
      <c r="F16" s="26">
        <f>VLOOKUP($C$1,'4yrimms'!$A$5:$P$27,8,FALSE)</f>
        <v>0</v>
      </c>
      <c r="G16" s="26">
        <f>VLOOKUP($C$1,'4yrimms'!$A$5:$P$27,9,FALSE)</f>
        <v>0</v>
      </c>
      <c r="H16" s="26">
        <f>VLOOKUP($C$1,'4yrimms'!$A$5:$P$27,10,FALSE)</f>
        <v>0</v>
      </c>
      <c r="I16" s="26">
        <f>VLOOKUP($C$1,'4yrimms'!$A$5:$P$27,11,FALSE)</f>
        <v>0</v>
      </c>
      <c r="J16" s="26">
        <f>VLOOKUP($C$1,'4yrimms'!$A$5:$P$27,12,FALSE)</f>
        <v>0</v>
      </c>
      <c r="K16" s="26">
        <f>VLOOKUP($C$1,'4yrimms'!$A$5:$P$27,13,FALSE)</f>
        <v>0</v>
      </c>
      <c r="L16" s="26">
        <f>VLOOKUP($C$1,'4yrimms'!$A$5:$P$27,14,FALSE)</f>
        <v>0</v>
      </c>
      <c r="M16" s="26">
        <f>VLOOKUP($C$1,'4yrimms'!$A$5:$P$27,15,FALSE)</f>
        <v>0</v>
      </c>
      <c r="N16" s="15">
        <f>VLOOKUP($C$1,'4yrimms'!$A$5:$P$27,16,FALSE)</f>
        <v>0</v>
      </c>
    </row>
    <row r="17" spans="1:14" ht="15.95" customHeight="1">
      <c r="A17" s="13"/>
      <c r="B17" s="14"/>
      <c r="C17" s="14" t="s">
        <v>16</v>
      </c>
      <c r="D17" s="26" t="str">
        <f>'4yrimms'!F$27</f>
        <v>-</v>
      </c>
      <c r="E17" s="26">
        <f>'4yrimms'!G$27</f>
        <v>0</v>
      </c>
      <c r="F17" s="26">
        <f>'4yrimms'!H$27</f>
        <v>0</v>
      </c>
      <c r="G17" s="26">
        <f>'4yrimms'!I$27</f>
        <v>0</v>
      </c>
      <c r="H17" s="26">
        <f>'4yrimms'!J$27</f>
        <v>0</v>
      </c>
      <c r="I17" s="26">
        <f>'4yrimms'!K$27</f>
        <v>0</v>
      </c>
      <c r="J17" s="26">
        <f>'4yrimms'!L$27</f>
        <v>0</v>
      </c>
      <c r="K17" s="26">
        <f>'4yrimms'!M$27</f>
        <v>0</v>
      </c>
      <c r="L17" s="26">
        <f>'4yrimms'!N$27</f>
        <v>0</v>
      </c>
      <c r="M17" s="26">
        <f>'4yrimms'!O$27</f>
        <v>0</v>
      </c>
      <c r="N17" s="26">
        <f>'4yrimms'!P$27</f>
        <v>0</v>
      </c>
    </row>
    <row r="18" spans="1:14" ht="15.95" customHeight="1">
      <c r="A18" s="115" t="s">
        <v>45</v>
      </c>
      <c r="B18" s="5" t="s">
        <v>9</v>
      </c>
      <c r="C18" s="5" t="s">
        <v>51</v>
      </c>
      <c r="D18" s="56" t="str">
        <f>VLOOKUP($C$1,DMFT!$A$5:$P$27,6,FALSE)</f>
        <v>-</v>
      </c>
      <c r="E18" s="116" t="str">
        <f>VLOOKUP($C$1,DMFT!$A$5:$P$27,7,FALSE)</f>
        <v>-</v>
      </c>
      <c r="F18" s="116" t="str">
        <f>VLOOKUP($C$1,DMFT!$A$5:$P$27,8,FALSE)</f>
        <v>-</v>
      </c>
      <c r="G18" s="116" t="str">
        <f>VLOOKUP($C$1,DMFT!$A$5:$P$27,9,FALSE)</f>
        <v>-</v>
      </c>
      <c r="H18" s="116" t="str">
        <f>VLOOKUP($C$1,DMFT!$A$5:$P$27,10,FALSE)</f>
        <v>-</v>
      </c>
      <c r="I18" s="116">
        <f>VLOOKUP($C$1,DMFT!$A$5:$P$27,11,FALSE)</f>
        <v>3.3</v>
      </c>
      <c r="J18" s="116" t="str">
        <f>VLOOKUP($C$1,DMFT!$A$5:$P$27,12,FALSE)</f>
        <v>-</v>
      </c>
      <c r="K18" s="116" t="str">
        <f>VLOOKUP($C$1,DMFT!$A$5:$P$27,13,FALSE)</f>
        <v>-</v>
      </c>
      <c r="L18" s="116" t="str">
        <f>VLOOKUP($C$1,DMFT!$A$5:$P$27,14,FALSE)</f>
        <v>-</v>
      </c>
      <c r="M18" s="116">
        <f>VLOOKUP($C$1,DMFT!$A$5:$P$27,15,FALSE)</f>
        <v>3.1</v>
      </c>
      <c r="N18" s="56" t="str">
        <f>VLOOKUP($C$1,DMFT!$A$5:$P$27,16,FALSE)</f>
        <v>-</v>
      </c>
    </row>
    <row r="19" spans="1:14" ht="15.95" customHeight="1">
      <c r="A19" s="115"/>
      <c r="B19" s="5"/>
      <c r="C19" s="5" t="s">
        <v>16</v>
      </c>
      <c r="D19" s="56" t="str">
        <f>DMFT!F$27</f>
        <v>-</v>
      </c>
      <c r="E19" s="116" t="str">
        <f>DMFT!G$27</f>
        <v>-</v>
      </c>
      <c r="F19" s="116" t="str">
        <f>DMFT!H$27</f>
        <v>-</v>
      </c>
      <c r="G19" s="116" t="str">
        <f>DMFT!I$27</f>
        <v>-</v>
      </c>
      <c r="H19" s="116" t="str">
        <f>DMFT!J$27</f>
        <v>-</v>
      </c>
      <c r="I19" s="116">
        <f>DMFT!K$27</f>
        <v>2</v>
      </c>
      <c r="J19" s="116" t="str">
        <f>DMFT!L$27</f>
        <v>-</v>
      </c>
      <c r="K19" s="116" t="str">
        <f>DMFT!M$27</f>
        <v>-</v>
      </c>
      <c r="L19" s="116" t="str">
        <f>DMFT!N$27</f>
        <v>-</v>
      </c>
      <c r="M19" s="116">
        <f>DMFT!O$27</f>
        <v>1.6</v>
      </c>
      <c r="N19" s="56" t="str">
        <f>DMFT!P$27</f>
        <v>-</v>
      </c>
    </row>
    <row r="20" spans="1:14">
      <c r="A20" s="13" t="s">
        <v>46</v>
      </c>
      <c r="B20" s="14" t="s">
        <v>95</v>
      </c>
      <c r="C20" s="14" t="s">
        <v>51</v>
      </c>
      <c r="D20" s="175">
        <f>VLOOKUP($C$1,Injuries!$A$5:$O$28,6,FALSE)</f>
        <v>177</v>
      </c>
      <c r="E20" s="175">
        <f>VLOOKUP($C$1,Injuries!$A$5:$O$28,7,FALSE)</f>
        <v>155</v>
      </c>
      <c r="F20" s="175">
        <f>VLOOKUP($C$1,Injuries!$A$5:$O$28,8,FALSE)</f>
        <v>214</v>
      </c>
      <c r="G20" s="175">
        <f>VLOOKUP($C$1,Injuries!$A$5:$O$28,9,FALSE)</f>
        <v>299</v>
      </c>
      <c r="H20" s="175">
        <f>VLOOKUP($C$1,Injuries!$A$5:$O$28,10,FALSE)</f>
        <v>222</v>
      </c>
      <c r="I20" s="175">
        <f>VLOOKUP($C$1,Injuries!$A$5:$O$28,11,FALSE)</f>
        <v>171</v>
      </c>
      <c r="J20" s="175">
        <f>VLOOKUP($C$1,Injuries!$A$5:$O$28,12,FALSE)</f>
        <v>173</v>
      </c>
      <c r="K20" s="175">
        <f>VLOOKUP($C$1,Injuries!$A$5:$O$28,13,FALSE)</f>
        <v>125</v>
      </c>
      <c r="L20" s="175">
        <f>VLOOKUP($C$1,Injuries!$A$5:$O$28,14,FALSE)</f>
        <v>212</v>
      </c>
      <c r="M20" s="175">
        <f>VLOOKUP($C$1,Injuries!$A$5:$O$28,15,FALSE)</f>
        <v>170</v>
      </c>
      <c r="N20" s="14"/>
    </row>
    <row r="21" spans="1:14">
      <c r="A21" s="14"/>
      <c r="B21" s="14"/>
      <c r="C21" s="14" t="s">
        <v>16</v>
      </c>
      <c r="D21" s="110">
        <f>Injuries!F27</f>
        <v>153</v>
      </c>
      <c r="E21" s="110">
        <f>Injuries!G27</f>
        <v>134</v>
      </c>
      <c r="F21" s="110">
        <f>Injuries!H27</f>
        <v>161</v>
      </c>
      <c r="G21" s="110">
        <f>Injuries!I27</f>
        <v>167</v>
      </c>
      <c r="H21" s="110">
        <f>Injuries!J27</f>
        <v>184</v>
      </c>
      <c r="I21" s="110">
        <f>Injuries!K27</f>
        <v>181</v>
      </c>
      <c r="J21" s="110">
        <f>Injuries!L27</f>
        <v>172</v>
      </c>
      <c r="K21" s="110">
        <f>Injuries!M27</f>
        <v>183</v>
      </c>
      <c r="L21" s="110">
        <f>Injuries!N27</f>
        <v>186</v>
      </c>
      <c r="M21" s="110">
        <f>Injuries!O27</f>
        <v>189</v>
      </c>
      <c r="N21" s="14"/>
    </row>
    <row r="22" spans="1:14" ht="15.95" customHeight="1">
      <c r="A22" s="115" t="s">
        <v>47</v>
      </c>
      <c r="B22" s="5" t="s">
        <v>10</v>
      </c>
      <c r="C22" s="5" t="s">
        <v>51</v>
      </c>
      <c r="D22" s="56" t="str">
        <f>VLOOKUP($C$1,InfantMortality!$A$5:$P$27,6,FALSE)</f>
        <v>-</v>
      </c>
      <c r="E22" s="116" t="str">
        <f>VLOOKUP($C$1,InfantMortality!$A$5:$P$27,7,FALSE)</f>
        <v>-</v>
      </c>
      <c r="F22" s="116" t="str">
        <f>VLOOKUP($C$1,InfantMortality!$A$5:$P$27,8,FALSE)</f>
        <v>-</v>
      </c>
      <c r="G22" s="116" t="str">
        <f>VLOOKUP($C$1,InfantMortality!$A$5:$P$27,9,FALSE)</f>
        <v>-</v>
      </c>
      <c r="H22" s="116" t="str">
        <f>VLOOKUP($C$1,InfantMortality!$A$5:$P$27,10,FALSE)</f>
        <v>-</v>
      </c>
      <c r="I22" s="116" t="str">
        <f>VLOOKUP($C$1,InfantMortality!$A$5:$P$27,11,FALSE)</f>
        <v>-</v>
      </c>
      <c r="J22" s="116" t="str">
        <f>VLOOKUP($C$1,InfantMortality!$A$5:$P$27,12,FALSE)</f>
        <v>-</v>
      </c>
      <c r="K22" s="116" t="str">
        <f>VLOOKUP($C$1,InfantMortality!$A$5:$P$27,13,FALSE)</f>
        <v>-</v>
      </c>
      <c r="L22" s="116" t="str">
        <f>VLOOKUP($C$1,InfantMortality!$A$5:$P$27,14,FALSE)</f>
        <v>-</v>
      </c>
      <c r="M22" s="116" t="str">
        <f>VLOOKUP($C$1,InfantMortality!$A$5:$P$27,15,FALSE)</f>
        <v>-</v>
      </c>
      <c r="N22" s="56" t="str">
        <f>VLOOKUP($C$1,InfantMortality!$A$5:$P$27,16,FALSE)</f>
        <v>-</v>
      </c>
    </row>
    <row r="23" spans="1:14" ht="15.95" customHeight="1">
      <c r="A23" s="115"/>
      <c r="B23" s="5"/>
      <c r="C23" s="5" t="s">
        <v>16</v>
      </c>
      <c r="D23" s="116">
        <f>InfantMortality!F$27</f>
        <v>4.8</v>
      </c>
      <c r="E23" s="116">
        <f>InfantMortality!G$27</f>
        <v>4.4000000000000004</v>
      </c>
      <c r="F23" s="116">
        <f>InfantMortality!H$27</f>
        <v>5</v>
      </c>
      <c r="G23" s="116">
        <f>InfantMortality!I$27</f>
        <v>4.2</v>
      </c>
      <c r="H23" s="116">
        <f>InfantMortality!J$27</f>
        <v>4.3</v>
      </c>
      <c r="I23" s="116">
        <f>InfantMortality!K$27</f>
        <v>5.0999999999999996</v>
      </c>
      <c r="J23" s="116">
        <f>InfantMortality!L$27</f>
        <v>4.2</v>
      </c>
      <c r="K23" s="116">
        <f>InfantMortality!M$27</f>
        <v>4.8</v>
      </c>
      <c r="L23" s="116">
        <f>InfantMortality!N$27</f>
        <v>4.0999999999999996</v>
      </c>
      <c r="M23" s="116">
        <f>InfantMortality!O$27</f>
        <v>3.7</v>
      </c>
      <c r="N23" s="56" t="s">
        <v>54</v>
      </c>
    </row>
    <row r="24" spans="1:14" ht="15.95" customHeight="1">
      <c r="A24" s="13" t="s">
        <v>48</v>
      </c>
      <c r="B24" s="14" t="s">
        <v>11</v>
      </c>
      <c r="C24" s="14" t="s">
        <v>51</v>
      </c>
      <c r="D24" s="26" t="str">
        <f>VLOOKUP($C$1,'0to17mortality'!$A$5:$P$27,6,FALSE)</f>
        <v>-</v>
      </c>
      <c r="E24" s="26" t="str">
        <f>VLOOKUP($C$1,'0to17mortality'!$A$5:$P$27,7,FALSE)</f>
        <v>-</v>
      </c>
      <c r="F24" s="26" t="str">
        <f>VLOOKUP($C$1,'0to17mortality'!$A$5:$P$27,8,FALSE)</f>
        <v>-</v>
      </c>
      <c r="G24" s="26" t="str">
        <f>VLOOKUP($C$1,'0to17mortality'!$A$5:$P$27,9,FALSE)</f>
        <v>-</v>
      </c>
      <c r="H24" s="26" t="str">
        <f>VLOOKUP($C$1,'0to17mortality'!$A$5:$P$27,10,FALSE)</f>
        <v>-</v>
      </c>
      <c r="I24" s="26" t="str">
        <f>VLOOKUP($C$1,'0to17mortality'!$A$5:$P$27,11,FALSE)</f>
        <v>-</v>
      </c>
      <c r="J24" s="26" t="str">
        <f>VLOOKUP($C$1,'0to17mortality'!$A$5:$P$27,12,FALSE)</f>
        <v>-</v>
      </c>
      <c r="K24" s="26" t="str">
        <f>VLOOKUP($C$1,'0to17mortality'!$A$5:$P$27,13,FALSE)</f>
        <v>-</v>
      </c>
      <c r="L24" s="26" t="str">
        <f>VLOOKUP($C$1,'0to17mortality'!$A$5:$P$27,14,FALSE)</f>
        <v>-</v>
      </c>
      <c r="M24" s="26" t="str">
        <f>VLOOKUP($C$1,'0to17mortality'!$A$5:$P$27,15,FALSE)</f>
        <v>-</v>
      </c>
      <c r="N24" s="26" t="str">
        <f>VLOOKUP($C$1,'0to17mortality'!$A$5:$P$27,16,FALSE)</f>
        <v>-</v>
      </c>
    </row>
    <row r="25" spans="1:14" ht="15.75" customHeight="1">
      <c r="A25" s="13"/>
      <c r="B25" s="14"/>
      <c r="C25" s="14" t="s">
        <v>16</v>
      </c>
      <c r="D25" s="26">
        <f>'0to17mortality'!F27</f>
        <v>43.7</v>
      </c>
      <c r="E25" s="26">
        <f>'0to17mortality'!G27</f>
        <v>41</v>
      </c>
      <c r="F25" s="26">
        <f>'0to17mortality'!H27</f>
        <v>48.4</v>
      </c>
      <c r="G25" s="26">
        <f>'0to17mortality'!I27</f>
        <v>40.700000000000003</v>
      </c>
      <c r="H25" s="26">
        <f>'0to17mortality'!J27</f>
        <v>41.3</v>
      </c>
      <c r="I25" s="26">
        <f>'0to17mortality'!K27</f>
        <v>49.6</v>
      </c>
      <c r="J25" s="26">
        <f>'0to17mortality'!L27</f>
        <v>39.5</v>
      </c>
      <c r="K25" s="26">
        <f>'0to17mortality'!M27</f>
        <v>41.2</v>
      </c>
      <c r="L25" s="26">
        <f>'0to17mortality'!N27</f>
        <v>38.1</v>
      </c>
      <c r="M25" s="26">
        <f>'0to17mortality'!O27</f>
        <v>36.299999999999997</v>
      </c>
      <c r="N25" s="26" t="str">
        <f>'0to17mortality'!P27</f>
        <v>-</v>
      </c>
    </row>
    <row r="26" spans="1:14" s="82" customFormat="1" ht="15" customHeight="1">
      <c r="A26" s="115" t="s">
        <v>49</v>
      </c>
      <c r="B26" s="5" t="s">
        <v>90</v>
      </c>
      <c r="C26" s="5" t="s">
        <v>51</v>
      </c>
      <c r="D26" s="48" t="s">
        <v>54</v>
      </c>
      <c r="E26" s="48" t="s">
        <v>54</v>
      </c>
      <c r="F26" s="48" t="s">
        <v>54</v>
      </c>
      <c r="G26" s="48" t="s">
        <v>54</v>
      </c>
      <c r="H26" s="48" t="s">
        <v>54</v>
      </c>
      <c r="I26" s="48" t="s">
        <v>54</v>
      </c>
      <c r="J26" s="48" t="s">
        <v>54</v>
      </c>
      <c r="K26" s="48" t="s">
        <v>54</v>
      </c>
      <c r="L26" s="48" t="s">
        <v>54</v>
      </c>
      <c r="M26" s="48" t="s">
        <v>54</v>
      </c>
      <c r="N26" s="48" t="s">
        <v>54</v>
      </c>
    </row>
    <row r="27" spans="1:14" s="82" customFormat="1" ht="15" customHeight="1">
      <c r="A27" s="5"/>
      <c r="B27" s="5"/>
      <c r="C27" s="5" t="s">
        <v>16</v>
      </c>
      <c r="D27" s="48" t="s">
        <v>54</v>
      </c>
      <c r="E27" s="48" t="s">
        <v>54</v>
      </c>
      <c r="F27" s="48" t="s">
        <v>54</v>
      </c>
      <c r="G27" s="48" t="s">
        <v>54</v>
      </c>
      <c r="H27" s="48" t="s">
        <v>54</v>
      </c>
      <c r="I27" s="48" t="s">
        <v>54</v>
      </c>
      <c r="J27" s="48" t="s">
        <v>54</v>
      </c>
      <c r="K27" s="48" t="s">
        <v>54</v>
      </c>
      <c r="L27" s="48" t="s">
        <v>54</v>
      </c>
      <c r="M27" s="48" t="s">
        <v>54</v>
      </c>
      <c r="N27" s="48" t="s">
        <v>54</v>
      </c>
    </row>
    <row r="28" spans="1:14" ht="15" customHeight="1">
      <c r="A28" s="13" t="s">
        <v>50</v>
      </c>
      <c r="B28" s="14" t="s">
        <v>89</v>
      </c>
      <c r="C28" s="14" t="s">
        <v>51</v>
      </c>
      <c r="D28" s="103" t="s">
        <v>54</v>
      </c>
      <c r="E28" s="103" t="s">
        <v>54</v>
      </c>
      <c r="F28" s="160">
        <f>VLOOKUP($C$1,'Social Workers'!$A$5:$P$28,8,FALSE)</f>
        <v>5.6</v>
      </c>
      <c r="G28" s="160">
        <f>VLOOKUP($C$1,'Social Workers'!$A$5:$P$28,9,FALSE)</f>
        <v>7.6</v>
      </c>
      <c r="H28" s="160">
        <f>VLOOKUP($C$1,'Social Workers'!$A$5:$P$28,10,FALSE)</f>
        <v>8</v>
      </c>
      <c r="I28" s="160">
        <f>VLOOKUP($C$1,'Social Workers'!$A$5:$P$28,11,FALSE)</f>
        <v>7.8</v>
      </c>
      <c r="J28" s="160">
        <f>VLOOKUP($C$1,'Social Workers'!$A$5:$P$28,12,FALSE)</f>
        <v>8.4</v>
      </c>
      <c r="K28" s="160">
        <f>VLOOKUP($C$1,'Social Workers'!$A$5:$P$28,13,FALSE)</f>
        <v>9.1</v>
      </c>
      <c r="L28" s="160">
        <f>VLOOKUP($C$1,'Social Workers'!$A$5:$P$28,14,FALSE)</f>
        <v>10.6</v>
      </c>
      <c r="M28" s="160">
        <f>VLOOKUP($C$1,'Social Workers'!$A$5:$P$28,15,FALSE)</f>
        <v>11</v>
      </c>
      <c r="N28" s="160">
        <f>VLOOKUP($C$1,'Social Workers'!$A$5:$P$28,16,FALSE)</f>
        <v>12.5</v>
      </c>
    </row>
    <row r="29" spans="1:14" ht="15" customHeight="1">
      <c r="A29" s="14"/>
      <c r="B29" s="14"/>
      <c r="C29" s="14" t="s">
        <v>16</v>
      </c>
      <c r="D29" s="103" t="s">
        <v>54</v>
      </c>
      <c r="E29" s="103" t="s">
        <v>54</v>
      </c>
      <c r="F29" s="160">
        <f>'Social Workers'!H27</f>
        <v>6.8</v>
      </c>
      <c r="G29" s="160">
        <f>'Social Workers'!I27</f>
        <v>7</v>
      </c>
      <c r="H29" s="160">
        <f>'Social Workers'!J27</f>
        <v>7.6</v>
      </c>
      <c r="I29" s="160">
        <f>'Social Workers'!K27</f>
        <v>7.3</v>
      </c>
      <c r="J29" s="160">
        <f>'Social Workers'!L27</f>
        <v>7.8</v>
      </c>
      <c r="K29" s="160">
        <f>'Social Workers'!M27</f>
        <v>7.5</v>
      </c>
      <c r="L29" s="160">
        <f>'Social Workers'!N27</f>
        <v>8.1</v>
      </c>
      <c r="M29" s="160">
        <f>'Social Workers'!O27</f>
        <v>8.6</v>
      </c>
      <c r="N29" s="160">
        <f>'Social Workers'!P27</f>
        <v>9</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N29"/>
  <sheetViews>
    <sheetView showGridLines="0" topLeftCell="B1" workbookViewId="0">
      <pane ySplit="3" topLeftCell="A4" activePane="bottomLeft" state="frozen"/>
      <selection activeCell="A4" sqref="A4:XFD4"/>
      <selection pane="bottomLeft" activeCell="A4" sqref="A4:XFD4"/>
    </sheetView>
  </sheetViews>
  <sheetFormatPr defaultRowHeight="11.25"/>
  <cols>
    <col min="1" max="1" width="2.75" style="98" customWidth="1"/>
    <col min="2" max="2" width="47.75" style="98" customWidth="1"/>
    <col min="3" max="3" width="8.625" style="98" customWidth="1"/>
    <col min="4" max="5" width="9" style="98"/>
    <col min="6" max="8" width="7.625" style="98" customWidth="1"/>
    <col min="9" max="13" width="9" style="98"/>
    <col min="14" max="14" width="9" style="1"/>
    <col min="15" max="16384" width="9" style="98"/>
  </cols>
  <sheetData>
    <row r="1" spans="1:14" ht="20.25" customHeight="1">
      <c r="A1" s="24"/>
      <c r="B1" s="25" t="s">
        <v>13</v>
      </c>
      <c r="C1" s="8" t="s">
        <v>35</v>
      </c>
      <c r="D1" s="7"/>
      <c r="E1" s="21" t="s">
        <v>86</v>
      </c>
      <c r="F1" s="22"/>
      <c r="G1" s="22"/>
      <c r="H1" s="22"/>
      <c r="I1" s="22"/>
      <c r="J1" s="22"/>
      <c r="K1" s="22"/>
    </row>
    <row r="3" spans="1:14" s="2" customFormat="1">
      <c r="D3" s="16">
        <v>2002</v>
      </c>
      <c r="E3" s="16">
        <v>2003</v>
      </c>
      <c r="F3" s="16">
        <v>2004</v>
      </c>
      <c r="G3" s="16">
        <v>2005</v>
      </c>
      <c r="H3" s="16">
        <v>2006</v>
      </c>
      <c r="I3" s="16">
        <v>2007</v>
      </c>
      <c r="J3" s="16">
        <v>2008</v>
      </c>
      <c r="K3" s="16">
        <v>2009</v>
      </c>
      <c r="L3" s="16">
        <v>2010</v>
      </c>
      <c r="M3" s="16">
        <v>2011</v>
      </c>
      <c r="N3" s="16">
        <v>2012</v>
      </c>
    </row>
    <row r="4" spans="1:14" ht="15.95" customHeight="1">
      <c r="A4" s="13" t="s">
        <v>38</v>
      </c>
      <c r="B4" s="14" t="s">
        <v>4</v>
      </c>
      <c r="C4" s="14" t="s">
        <v>51</v>
      </c>
      <c r="D4" s="15" t="str">
        <f>VLOOKUP($C$1,Poverty!$A$5:$P$27,6,FALSE)</f>
        <v>-</v>
      </c>
      <c r="E4" s="26" t="str">
        <f>VLOOKUP($C$1,Poverty!$A$5:$P$27,7,FALSE)</f>
        <v>-</v>
      </c>
      <c r="F4" s="26" t="str">
        <f>VLOOKUP($C$1,Poverty!$A$5:$P$27,8,FALSE)</f>
        <v>-</v>
      </c>
      <c r="G4" s="26" t="str">
        <f>VLOOKUP($C$1,Poverty!$A$5:$P$27,9,FALSE)</f>
        <v>-</v>
      </c>
      <c r="H4" s="26" t="str">
        <f>VLOOKUP($C$1,Poverty!$A$5:$P$27,10,FALSE)</f>
        <v>-</v>
      </c>
      <c r="I4" s="26" t="str">
        <f>VLOOKUP($C$1,Poverty!$A$5:$P$27,11,FALSE)</f>
        <v>-</v>
      </c>
      <c r="J4" s="26" t="str">
        <f>VLOOKUP($C$1,Poverty!$A$5:$P$27,12,FALSE)</f>
        <v>-</v>
      </c>
      <c r="K4" s="26">
        <f>VLOOKUP($C$1,Poverty!$A$5:$P$27,13,FALSE)</f>
        <v>24.5</v>
      </c>
      <c r="L4" s="26">
        <f>VLOOKUP($C$1,Poverty!$A$5:$P$27,14,FALSE)</f>
        <v>23.8</v>
      </c>
      <c r="M4" s="26" t="str">
        <f>VLOOKUP($C$1,Poverty!$A$5:$P$27,15,FALSE)</f>
        <v>-</v>
      </c>
      <c r="N4" s="15" t="str">
        <f>VLOOKUP($C$1,Poverty!$A$5:$P$27,16,FALSE)</f>
        <v>-</v>
      </c>
    </row>
    <row r="5" spans="1:14" ht="15.95" customHeight="1">
      <c r="A5" s="13"/>
      <c r="B5" s="14"/>
      <c r="C5" s="14" t="s">
        <v>16</v>
      </c>
      <c r="D5" s="15" t="str">
        <f>Poverty!F$27</f>
        <v>-</v>
      </c>
      <c r="E5" s="26" t="str">
        <f>Poverty!G$27</f>
        <v>-</v>
      </c>
      <c r="F5" s="26" t="str">
        <f>Poverty!H$27</f>
        <v>-</v>
      </c>
      <c r="G5" s="26" t="str">
        <f>Poverty!I$27</f>
        <v>-</v>
      </c>
      <c r="H5" s="26" t="str">
        <f>Poverty!J$27</f>
        <v>-</v>
      </c>
      <c r="I5" s="26" t="str">
        <f>Poverty!K$27</f>
        <v>-</v>
      </c>
      <c r="J5" s="26" t="str">
        <f>Poverty!L$27</f>
        <v>-</v>
      </c>
      <c r="K5" s="26">
        <f>Poverty!M$27</f>
        <v>22.7</v>
      </c>
      <c r="L5" s="26">
        <f>Poverty!N$27</f>
        <v>22.2</v>
      </c>
      <c r="M5" s="26" t="str">
        <f>Poverty!O$27</f>
        <v>-</v>
      </c>
      <c r="N5" s="15" t="str">
        <f>Poverty!P$27</f>
        <v>-</v>
      </c>
    </row>
    <row r="6" spans="1:14" ht="15.95" customHeight="1">
      <c r="A6" s="115" t="s">
        <v>39</v>
      </c>
      <c r="B6" s="5" t="s">
        <v>88</v>
      </c>
      <c r="C6" s="5" t="s">
        <v>51</v>
      </c>
      <c r="D6" s="145">
        <f>VLOOKUP($C$1,Homelessness!$A$7:$P$30,6,FALSE)</f>
        <v>59.7</v>
      </c>
      <c r="E6" s="145">
        <f>VLOOKUP($C$1,Homelessness!$A$7:$P$30,7,FALSE)</f>
        <v>68.7</v>
      </c>
      <c r="F6" s="145">
        <f>VLOOKUP($C$1,Homelessness!$A$7:$P$30,8,FALSE)</f>
        <v>59.3</v>
      </c>
      <c r="G6" s="145">
        <f>VLOOKUP($C$1,Homelessness!$A$7:$P$30,9,FALSE)</f>
        <v>55</v>
      </c>
      <c r="H6" s="145">
        <f>VLOOKUP($C$1,Homelessness!$A$7:$P$30,10,FALSE)</f>
        <v>19.5</v>
      </c>
      <c r="I6" s="145">
        <f>VLOOKUP($C$1,Homelessness!$A$7:$P$30,11,FALSE)</f>
        <v>20.7</v>
      </c>
      <c r="J6" s="145">
        <f>VLOOKUP($C$1,Homelessness!$A$7:$P$30,12,FALSE)</f>
        <v>20.6</v>
      </c>
      <c r="K6" s="145">
        <f>VLOOKUP($C$1,Homelessness!$A$7:$P$30,13,FALSE)</f>
        <v>16.600000000000001</v>
      </c>
      <c r="L6" s="145">
        <f>VLOOKUP($C$1,Homelessness!$A$7:$P$30,14,FALSE)</f>
        <v>23</v>
      </c>
      <c r="M6" s="145">
        <f>VLOOKUP($C$1,Homelessness!$A$7:$P$30,15,FALSE)</f>
        <v>23</v>
      </c>
      <c r="N6" s="145">
        <f>VLOOKUP($C$1,Homelessness!$A$7:$P$30,16,FALSE)</f>
        <v>14</v>
      </c>
    </row>
    <row r="7" spans="1:14" ht="15.95" customHeight="1">
      <c r="A7" s="5"/>
      <c r="B7" s="5"/>
      <c r="C7" s="5" t="s">
        <v>16</v>
      </c>
      <c r="D7" s="48">
        <f>Homelessness!F7</f>
        <v>28.5</v>
      </c>
      <c r="E7" s="48">
        <f>Homelessness!G7</f>
        <v>35</v>
      </c>
      <c r="F7" s="48">
        <f>Homelessness!H7</f>
        <v>37.200000000000003</v>
      </c>
      <c r="G7" s="48">
        <f>Homelessness!I7</f>
        <v>29.8</v>
      </c>
      <c r="H7" s="48">
        <f>Homelessness!J7</f>
        <v>26.1</v>
      </c>
      <c r="I7" s="48">
        <f>Homelessness!K7</f>
        <v>24.8</v>
      </c>
      <c r="J7" s="48">
        <f>Homelessness!L7</f>
        <v>21.3</v>
      </c>
      <c r="K7" s="48">
        <f>Homelessness!M7</f>
        <v>18.7</v>
      </c>
      <c r="L7" s="48">
        <f>Homelessness!N7</f>
        <v>21.9</v>
      </c>
      <c r="M7" s="48">
        <f>Homelessness!O7</f>
        <v>21.3</v>
      </c>
      <c r="N7" s="48">
        <f>Homelessness!P7</f>
        <v>18.7</v>
      </c>
    </row>
    <row r="8" spans="1:14" ht="15.95" customHeight="1">
      <c r="A8" s="13" t="s">
        <v>40</v>
      </c>
      <c r="B8" s="14" t="s">
        <v>5</v>
      </c>
      <c r="C8" s="14" t="s">
        <v>51</v>
      </c>
      <c r="D8" s="15" t="str">
        <f>VLOOKUP($C$1,CIN!$A$5:$P$27,6,FALSE)</f>
        <v>-</v>
      </c>
      <c r="E8" s="15" t="str">
        <f>VLOOKUP($C$1,CIN!$A$5:$P$27,7,FALSE)</f>
        <v>-</v>
      </c>
      <c r="F8" s="15" t="str">
        <f>VLOOKUP($C$1,CIN!$A$5:$P$27,8,FALSE)</f>
        <v>-</v>
      </c>
      <c r="G8" s="15" t="str">
        <f>VLOOKUP($C$1,CIN!$A$5:$P$27,9,FALSE)</f>
        <v>-</v>
      </c>
      <c r="H8" s="15" t="str">
        <f>VLOOKUP($C$1,CIN!$A$5:$P$27,10,FALSE)</f>
        <v>-</v>
      </c>
      <c r="I8" s="15" t="str">
        <f>VLOOKUP($C$1,CIN!$A$5:$P$27,11,FALSE)</f>
        <v>-</v>
      </c>
      <c r="J8" s="15" t="str">
        <f>VLOOKUP($C$1,CIN!$A$5:$P$27,12,FALSE)</f>
        <v>-</v>
      </c>
      <c r="K8" s="15" t="str">
        <f>VLOOKUP($C$1,CIN!$A$5:$P$27,13,FALSE)</f>
        <v>-</v>
      </c>
      <c r="L8" s="15">
        <f>VLOOKUP($C$1,CIN!$A$5:$P$27,14,FALSE)</f>
        <v>410</v>
      </c>
      <c r="M8" s="15">
        <f>VLOOKUP($C$1,CIN!$A$5:$P$27,15,FALSE)</f>
        <v>410</v>
      </c>
      <c r="N8" s="15">
        <f>VLOOKUP($C$1,CIN!$A$5:$P$27,16,FALSE)</f>
        <v>500</v>
      </c>
    </row>
    <row r="9" spans="1:14" ht="15.95" customHeight="1">
      <c r="A9" s="13"/>
      <c r="B9" s="14"/>
      <c r="C9" s="14" t="s">
        <v>16</v>
      </c>
      <c r="D9" s="15" t="str">
        <f>CIN!F$27</f>
        <v>-</v>
      </c>
      <c r="E9" s="15" t="str">
        <f>CIN!G$27</f>
        <v>-</v>
      </c>
      <c r="F9" s="15" t="str">
        <f>CIN!H$27</f>
        <v>-</v>
      </c>
      <c r="G9" s="15" t="str">
        <f>CIN!I$27</f>
        <v>-</v>
      </c>
      <c r="H9" s="15" t="str">
        <f>CIN!J$27</f>
        <v>-</v>
      </c>
      <c r="I9" s="15" t="str">
        <f>CIN!K$27</f>
        <v>-</v>
      </c>
      <c r="J9" s="15" t="str">
        <f>CIN!L$27</f>
        <v>-</v>
      </c>
      <c r="K9" s="15" t="str">
        <f>CIN!M$27</f>
        <v>-</v>
      </c>
      <c r="L9" s="15">
        <f>CIN!N$27</f>
        <v>300</v>
      </c>
      <c r="M9" s="15">
        <f>CIN!O$27</f>
        <v>315</v>
      </c>
      <c r="N9" s="15">
        <f>CIN!P$27</f>
        <v>320</v>
      </c>
    </row>
    <row r="10" spans="1:14" ht="15.95" customHeight="1">
      <c r="A10" s="11" t="s">
        <v>41</v>
      </c>
      <c r="B10" s="5" t="s">
        <v>6</v>
      </c>
      <c r="C10" s="5" t="s">
        <v>51</v>
      </c>
      <c r="D10" s="1" t="str">
        <f>VLOOKUP($C$1,'Childhood Obesity'!$A$5:$P$27,6,FALSE)</f>
        <v>-</v>
      </c>
      <c r="E10" s="1" t="str">
        <f>VLOOKUP($C$1,'Childhood Obesity'!$A$5:$P$27,7,FALSE)</f>
        <v>-</v>
      </c>
      <c r="F10" s="100" t="str">
        <f>VLOOKUP($C$1,'Childhood Obesity'!$A$5:$P$27,8,FALSE)</f>
        <v>-</v>
      </c>
      <c r="G10" s="100" t="str">
        <f>VLOOKUP($C$1,'Childhood Obesity'!$A$5:$P$27,9,FALSE)</f>
        <v>-</v>
      </c>
      <c r="H10" s="100" t="str">
        <f>VLOOKUP($C$1,'Childhood Obesity'!$A$5:$P$27,10,FALSE)</f>
        <v>-</v>
      </c>
      <c r="I10" s="100" t="str">
        <f>VLOOKUP($C$1,'Childhood Obesity'!$A$5:$P$27,11,FALSE)</f>
        <v>-</v>
      </c>
      <c r="J10" s="100" t="str">
        <f>VLOOKUP($C$1,'Childhood Obesity'!$A$5:$P$27,12,FALSE)</f>
        <v>-</v>
      </c>
      <c r="K10" s="100" t="str">
        <f>VLOOKUP($C$1,'Childhood Obesity'!$A$5:$P$27,13,FALSE)</f>
        <v>-</v>
      </c>
      <c r="L10" s="100" t="str">
        <f>VLOOKUP($C$1,'Childhood Obesity'!$A$5:$P$27,14,FALSE)</f>
        <v>-</v>
      </c>
      <c r="M10" s="100" t="str">
        <f>VLOOKUP($C$1,'Childhood Obesity'!$A$5:$P$27,15,FALSE)</f>
        <v>-</v>
      </c>
      <c r="N10" s="1" t="str">
        <f>VLOOKUP($C$1,'Childhood Obesity'!$A$5:$P$27,16,FALSE)</f>
        <v>-</v>
      </c>
    </row>
    <row r="11" spans="1:14" ht="15.95" customHeight="1">
      <c r="A11" s="11"/>
      <c r="B11" s="5"/>
      <c r="C11" s="5" t="s">
        <v>16</v>
      </c>
      <c r="D11" s="1" t="str">
        <f>'Childhood Obesity'!F$27</f>
        <v>-</v>
      </c>
      <c r="E11" s="1" t="str">
        <f>'Childhood Obesity'!G$27</f>
        <v>-</v>
      </c>
      <c r="F11" s="100" t="str">
        <f>'Childhood Obesity'!H$27</f>
        <v>-</v>
      </c>
      <c r="G11" s="100" t="str">
        <f>'Childhood Obesity'!I$27</f>
        <v>-</v>
      </c>
      <c r="H11" s="100" t="str">
        <f>'Childhood Obesity'!J$27</f>
        <v>-</v>
      </c>
      <c r="I11" s="100" t="str">
        <f>'Childhood Obesity'!K$27</f>
        <v>-</v>
      </c>
      <c r="J11" s="100" t="str">
        <f>'Childhood Obesity'!L$27</f>
        <v>-</v>
      </c>
      <c r="K11" s="100" t="str">
        <f>'Childhood Obesity'!M$27</f>
        <v>-</v>
      </c>
      <c r="L11" s="100" t="str">
        <f>'Childhood Obesity'!N$27</f>
        <v>-</v>
      </c>
      <c r="M11" s="100" t="str">
        <f>'Childhood Obesity'!O$27</f>
        <v>-</v>
      </c>
      <c r="N11" s="100" t="str">
        <f>'Childhood Obesity'!P$27</f>
        <v>-</v>
      </c>
    </row>
    <row r="12" spans="1:14" ht="15.95" customHeight="1">
      <c r="A12" s="13" t="s">
        <v>42</v>
      </c>
      <c r="B12" s="14" t="s">
        <v>7</v>
      </c>
      <c r="C12" s="14" t="s">
        <v>51</v>
      </c>
      <c r="D12" s="26">
        <f>VLOOKUP($C$1,Conceptions!$A$5:$P$27,6,FALSE)</f>
        <v>47.7</v>
      </c>
      <c r="E12" s="26">
        <f>VLOOKUP($C$1,Conceptions!$A$5:$P$27,7,FALSE)</f>
        <v>59.6</v>
      </c>
      <c r="F12" s="26">
        <f>VLOOKUP($C$1,Conceptions!$A$5:$P$27,8,FALSE)</f>
        <v>66.7</v>
      </c>
      <c r="G12" s="26">
        <f>VLOOKUP($C$1,Conceptions!$A$5:$P$27,9,FALSE)</f>
        <v>59.8</v>
      </c>
      <c r="H12" s="26">
        <f>VLOOKUP($C$1,Conceptions!$A$5:$P$27,10,FALSE)</f>
        <v>56.1</v>
      </c>
      <c r="I12" s="26">
        <f>VLOOKUP($C$1,Conceptions!$A$5:$P$27,11,FALSE)</f>
        <v>52.1</v>
      </c>
      <c r="J12" s="26">
        <f>VLOOKUP($C$1,Conceptions!$A$5:$P$27,12,FALSE)</f>
        <v>51.4</v>
      </c>
      <c r="K12" s="26">
        <f>VLOOKUP($C$1,Conceptions!$A$5:$P$27,13,FALSE)</f>
        <v>44</v>
      </c>
      <c r="L12" s="26">
        <f>VLOOKUP($C$1,Conceptions!$A$5:$P$27,14,FALSE)</f>
        <v>38.1</v>
      </c>
      <c r="M12" s="26">
        <f>VLOOKUP($C$1,Conceptions!$A$5:$P$27,15,FALSE)</f>
        <v>31.6</v>
      </c>
      <c r="N12" s="15" t="str">
        <f>VLOOKUP($C$1,Conceptions!$A$5:$P$27,16,FALSE)</f>
        <v>-</v>
      </c>
    </row>
    <row r="13" spans="1:14" ht="15.95" customHeight="1">
      <c r="A13" s="13"/>
      <c r="B13" s="14"/>
      <c r="C13" s="14" t="s">
        <v>16</v>
      </c>
      <c r="D13" s="15">
        <f>Conceptions!F$27</f>
        <v>46.2</v>
      </c>
      <c r="E13" s="26">
        <f>Conceptions!G$27</f>
        <v>46.1</v>
      </c>
      <c r="F13" s="26">
        <f>Conceptions!H$27</f>
        <v>45.5</v>
      </c>
      <c r="G13" s="26">
        <f>Conceptions!I$27</f>
        <v>44</v>
      </c>
      <c r="H13" s="26">
        <f>Conceptions!J$27</f>
        <v>45.1</v>
      </c>
      <c r="I13" s="26">
        <f>Conceptions!K$27</f>
        <v>44.7</v>
      </c>
      <c r="J13" s="26">
        <f>Conceptions!L$27</f>
        <v>43.7</v>
      </c>
      <c r="K13" s="26">
        <f>Conceptions!M$27</f>
        <v>39.299999999999997</v>
      </c>
      <c r="L13" s="26">
        <f>Conceptions!N$27</f>
        <v>36.9</v>
      </c>
      <c r="M13" s="26">
        <f>Conceptions!O$27</f>
        <v>34.200000000000003</v>
      </c>
      <c r="N13" s="15" t="str">
        <f>Conceptions!P$27</f>
        <v>-</v>
      </c>
    </row>
    <row r="14" spans="1:14" ht="15.95" customHeight="1">
      <c r="A14" s="115" t="s">
        <v>43</v>
      </c>
      <c r="B14" s="5" t="s">
        <v>96</v>
      </c>
      <c r="C14" s="5" t="s">
        <v>51</v>
      </c>
      <c r="D14" s="101">
        <f>VLOOKUP($C$1,'Live Births'!$A$5:$O$28,6,FALSE)</f>
        <v>38.799999999999997</v>
      </c>
      <c r="E14" s="101">
        <f>VLOOKUP($C$1,'Live Births'!$A$5:$O$28,7,FALSE)</f>
        <v>38.1</v>
      </c>
      <c r="F14" s="101">
        <f>VLOOKUP($C$1,'Live Births'!$A$5:$O$28,8,FALSE)</f>
        <v>46.8</v>
      </c>
      <c r="G14" s="101">
        <f>VLOOKUP($C$1,'Live Births'!$A$5:$O$28,9,FALSE)</f>
        <v>46.4</v>
      </c>
      <c r="H14" s="101">
        <f>VLOOKUP($C$1,'Live Births'!$A$5:$O$28,10,FALSE)</f>
        <v>42.6</v>
      </c>
      <c r="I14" s="101">
        <f>VLOOKUP($C$1,'Live Births'!$A$5:$O$28,11,FALSE)</f>
        <v>34.200000000000003</v>
      </c>
      <c r="J14" s="101">
        <f>VLOOKUP($C$1,'Live Births'!$A$5:$O$28,12,FALSE)</f>
        <v>36.1</v>
      </c>
      <c r="K14" s="101">
        <f>VLOOKUP($C$1,'Live Births'!$A$5:$O$28,13,FALSE)</f>
        <v>28.1</v>
      </c>
      <c r="L14" s="101">
        <f>VLOOKUP($C$1,'Live Births'!$A$5:$O$28,14,FALSE)</f>
        <v>28.5</v>
      </c>
      <c r="M14" s="101">
        <f>VLOOKUP($C$1,'Live Births'!$A$5:$O$28,15,FALSE)</f>
        <v>26.7</v>
      </c>
      <c r="N14" s="48" t="e">
        <f>'Live Births'!#REF!</f>
        <v>#REF!</v>
      </c>
    </row>
    <row r="15" spans="1:14" ht="15.95" customHeight="1">
      <c r="A15" s="5"/>
      <c r="B15" s="5"/>
      <c r="C15" s="5" t="s">
        <v>16</v>
      </c>
      <c r="D15" s="101">
        <f>'Live Births'!F27</f>
        <v>31.9</v>
      </c>
      <c r="E15" s="101">
        <f>'Live Births'!G27</f>
        <v>31.2</v>
      </c>
      <c r="F15" s="101">
        <f>'Live Births'!H27</f>
        <v>32.6</v>
      </c>
      <c r="G15" s="101">
        <f>'Live Births'!I27</f>
        <v>32.4</v>
      </c>
      <c r="H15" s="101">
        <f>'Live Births'!J27</f>
        <v>31.8</v>
      </c>
      <c r="I15" s="101">
        <f>'Live Births'!K27</f>
        <v>30.6</v>
      </c>
      <c r="J15" s="101">
        <f>'Live Births'!L27</f>
        <v>31.1</v>
      </c>
      <c r="K15" s="101">
        <f>'Live Births'!M27</f>
        <v>28.9</v>
      </c>
      <c r="L15" s="101">
        <f>'Live Births'!N27</f>
        <v>27.9</v>
      </c>
      <c r="M15" s="101">
        <f>'Live Births'!O27</f>
        <v>24.9</v>
      </c>
      <c r="N15" s="48" t="e">
        <f>'Live Births'!#REF!</f>
        <v>#REF!</v>
      </c>
    </row>
    <row r="16" spans="1:14" ht="15.95" customHeight="1">
      <c r="A16" s="13" t="s">
        <v>44</v>
      </c>
      <c r="B16" s="14" t="s">
        <v>8</v>
      </c>
      <c r="C16" s="14" t="s">
        <v>51</v>
      </c>
      <c r="D16" s="15" t="s">
        <v>54</v>
      </c>
      <c r="E16" s="15">
        <f>VLOOKUP($C$1,'4yrimms'!$A$5:$P$27,7,FALSE)</f>
        <v>0</v>
      </c>
      <c r="F16" s="26">
        <f>VLOOKUP($C$1,'4yrimms'!$A$5:$P$27,8,FALSE)</f>
        <v>0</v>
      </c>
      <c r="G16" s="26">
        <f>VLOOKUP($C$1,'4yrimms'!$A$5:$P$27,9,FALSE)</f>
        <v>0</v>
      </c>
      <c r="H16" s="26">
        <f>VLOOKUP($C$1,'4yrimms'!$A$5:$P$27,10,FALSE)</f>
        <v>0</v>
      </c>
      <c r="I16" s="26">
        <f>VLOOKUP($C$1,'4yrimms'!$A$5:$P$27,11,FALSE)</f>
        <v>0</v>
      </c>
      <c r="J16" s="26">
        <f>VLOOKUP($C$1,'4yrimms'!$A$5:$P$27,12,FALSE)</f>
        <v>0</v>
      </c>
      <c r="K16" s="26">
        <f>VLOOKUP($C$1,'4yrimms'!$A$5:$P$27,13,FALSE)</f>
        <v>0</v>
      </c>
      <c r="L16" s="26">
        <f>VLOOKUP($C$1,'4yrimms'!$A$5:$P$27,14,FALSE)</f>
        <v>0</v>
      </c>
      <c r="M16" s="26">
        <f>VLOOKUP($C$1,'4yrimms'!$A$5:$P$27,15,FALSE)</f>
        <v>0</v>
      </c>
      <c r="N16" s="15">
        <f>VLOOKUP($C$1,'4yrimms'!$A$5:$P$27,16,FALSE)</f>
        <v>0</v>
      </c>
    </row>
    <row r="17" spans="1:14" ht="15.95" customHeight="1">
      <c r="A17" s="13"/>
      <c r="B17" s="14"/>
      <c r="C17" s="14" t="s">
        <v>16</v>
      </c>
      <c r="D17" s="26" t="str">
        <f>'4yrimms'!F$27</f>
        <v>-</v>
      </c>
      <c r="E17" s="26">
        <f>'4yrimms'!G$27</f>
        <v>0</v>
      </c>
      <c r="F17" s="26">
        <f>'4yrimms'!H$27</f>
        <v>0</v>
      </c>
      <c r="G17" s="26">
        <f>'4yrimms'!I$27</f>
        <v>0</v>
      </c>
      <c r="H17" s="26">
        <f>'4yrimms'!J$27</f>
        <v>0</v>
      </c>
      <c r="I17" s="26">
        <f>'4yrimms'!K$27</f>
        <v>0</v>
      </c>
      <c r="J17" s="26">
        <f>'4yrimms'!L$27</f>
        <v>0</v>
      </c>
      <c r="K17" s="26">
        <f>'4yrimms'!M$27</f>
        <v>0</v>
      </c>
      <c r="L17" s="26">
        <f>'4yrimms'!N$27</f>
        <v>0</v>
      </c>
      <c r="M17" s="26">
        <f>'4yrimms'!O$27</f>
        <v>0</v>
      </c>
      <c r="N17" s="26">
        <f>'4yrimms'!P$27</f>
        <v>0</v>
      </c>
    </row>
    <row r="18" spans="1:14" ht="15.95" customHeight="1">
      <c r="A18" s="115" t="s">
        <v>45</v>
      </c>
      <c r="B18" s="5" t="s">
        <v>9</v>
      </c>
      <c r="C18" s="5" t="s">
        <v>51</v>
      </c>
      <c r="D18" s="56" t="str">
        <f>VLOOKUP($C$1,DMFT!$A$5:$P$27,6,FALSE)</f>
        <v>-</v>
      </c>
      <c r="E18" s="116" t="str">
        <f>VLOOKUP($C$1,DMFT!$A$5:$P$27,7,FALSE)</f>
        <v>-</v>
      </c>
      <c r="F18" s="116" t="str">
        <f>VLOOKUP($C$1,DMFT!$A$5:$P$27,8,FALSE)</f>
        <v>-</v>
      </c>
      <c r="G18" s="116" t="str">
        <f>VLOOKUP($C$1,DMFT!$A$5:$P$27,9,FALSE)</f>
        <v>-</v>
      </c>
      <c r="H18" s="116" t="str">
        <f>VLOOKUP($C$1,DMFT!$A$5:$P$27,10,FALSE)</f>
        <v>-</v>
      </c>
      <c r="I18" s="116">
        <f>VLOOKUP($C$1,DMFT!$A$5:$P$27,11,FALSE)</f>
        <v>2.2000000000000002</v>
      </c>
      <c r="J18" s="116" t="str">
        <f>VLOOKUP($C$1,DMFT!$A$5:$P$27,12,FALSE)</f>
        <v>-</v>
      </c>
      <c r="K18" s="116" t="str">
        <f>VLOOKUP($C$1,DMFT!$A$5:$P$27,13,FALSE)</f>
        <v>-</v>
      </c>
      <c r="L18" s="116" t="str">
        <f>VLOOKUP($C$1,DMFT!$A$5:$P$27,14,FALSE)</f>
        <v>-</v>
      </c>
      <c r="M18" s="116">
        <f>VLOOKUP($C$1,DMFT!$A$5:$P$27,15,FALSE)</f>
        <v>2.2999999999999998</v>
      </c>
      <c r="N18" s="56" t="str">
        <f>VLOOKUP($C$1,DMFT!$A$5:$P$27,16,FALSE)</f>
        <v>-</v>
      </c>
    </row>
    <row r="19" spans="1:14" ht="15.95" customHeight="1">
      <c r="A19" s="115"/>
      <c r="B19" s="5"/>
      <c r="C19" s="5" t="s">
        <v>16</v>
      </c>
      <c r="D19" s="56" t="str">
        <f>DMFT!F$27</f>
        <v>-</v>
      </c>
      <c r="E19" s="116" t="str">
        <f>DMFT!G$27</f>
        <v>-</v>
      </c>
      <c r="F19" s="116" t="str">
        <f>DMFT!H$27</f>
        <v>-</v>
      </c>
      <c r="G19" s="116" t="str">
        <f>DMFT!I$27</f>
        <v>-</v>
      </c>
      <c r="H19" s="116" t="str">
        <f>DMFT!J$27</f>
        <v>-</v>
      </c>
      <c r="I19" s="116">
        <f>DMFT!K$27</f>
        <v>2</v>
      </c>
      <c r="J19" s="116" t="str">
        <f>DMFT!L$27</f>
        <v>-</v>
      </c>
      <c r="K19" s="116" t="str">
        <f>DMFT!M$27</f>
        <v>-</v>
      </c>
      <c r="L19" s="116" t="str">
        <f>DMFT!N$27</f>
        <v>-</v>
      </c>
      <c r="M19" s="116">
        <f>DMFT!O$27</f>
        <v>1.6</v>
      </c>
      <c r="N19" s="56" t="str">
        <f>DMFT!P$27</f>
        <v>-</v>
      </c>
    </row>
    <row r="20" spans="1:14">
      <c r="A20" s="13" t="s">
        <v>46</v>
      </c>
      <c r="B20" s="14" t="s">
        <v>95</v>
      </c>
      <c r="C20" s="14" t="s">
        <v>51</v>
      </c>
      <c r="D20" s="175">
        <f>VLOOKUP($C$1,Injuries!$A$5:$O$28,6,FALSE)</f>
        <v>127</v>
      </c>
      <c r="E20" s="175">
        <f>VLOOKUP($C$1,Injuries!$A$5:$O$28,7,FALSE)</f>
        <v>138</v>
      </c>
      <c r="F20" s="175">
        <f>VLOOKUP($C$1,Injuries!$A$5:$O$28,8,FALSE)</f>
        <v>175</v>
      </c>
      <c r="G20" s="175">
        <f>VLOOKUP($C$1,Injuries!$A$5:$O$28,9,FALSE)</f>
        <v>153</v>
      </c>
      <c r="H20" s="175">
        <f>VLOOKUP($C$1,Injuries!$A$5:$O$28,10,FALSE)</f>
        <v>145</v>
      </c>
      <c r="I20" s="175">
        <f>VLOOKUP($C$1,Injuries!$A$5:$O$28,11,FALSE)</f>
        <v>152</v>
      </c>
      <c r="J20" s="175">
        <f>VLOOKUP($C$1,Injuries!$A$5:$O$28,12,FALSE)</f>
        <v>127</v>
      </c>
      <c r="K20" s="175">
        <f>VLOOKUP($C$1,Injuries!$A$5:$O$28,13,FALSE)</f>
        <v>175</v>
      </c>
      <c r="L20" s="175">
        <f>VLOOKUP($C$1,Injuries!$A$5:$O$28,14,FALSE)</f>
        <v>205</v>
      </c>
      <c r="M20" s="175">
        <f>VLOOKUP($C$1,Injuries!$A$5:$O$28,15,FALSE)</f>
        <v>175</v>
      </c>
      <c r="N20" s="14"/>
    </row>
    <row r="21" spans="1:14">
      <c r="A21" s="14"/>
      <c r="B21" s="14"/>
      <c r="C21" s="14" t="s">
        <v>16</v>
      </c>
      <c r="D21" s="110">
        <f>Injuries!F27</f>
        <v>153</v>
      </c>
      <c r="E21" s="110">
        <f>Injuries!G27</f>
        <v>134</v>
      </c>
      <c r="F21" s="110">
        <f>Injuries!H27</f>
        <v>161</v>
      </c>
      <c r="G21" s="110">
        <f>Injuries!I27</f>
        <v>167</v>
      </c>
      <c r="H21" s="110">
        <f>Injuries!J27</f>
        <v>184</v>
      </c>
      <c r="I21" s="110">
        <f>Injuries!K27</f>
        <v>181</v>
      </c>
      <c r="J21" s="110">
        <f>Injuries!L27</f>
        <v>172</v>
      </c>
      <c r="K21" s="110">
        <f>Injuries!M27</f>
        <v>183</v>
      </c>
      <c r="L21" s="110">
        <f>Injuries!N27</f>
        <v>186</v>
      </c>
      <c r="M21" s="110">
        <f>Injuries!O27</f>
        <v>189</v>
      </c>
      <c r="N21" s="14"/>
    </row>
    <row r="22" spans="1:14" ht="15.95" customHeight="1">
      <c r="A22" s="115" t="s">
        <v>47</v>
      </c>
      <c r="B22" s="5" t="s">
        <v>10</v>
      </c>
      <c r="C22" s="5" t="s">
        <v>51</v>
      </c>
      <c r="D22" s="56" t="str">
        <f>VLOOKUP($C$1,InfantMortality!$A$5:$P$27,6,FALSE)</f>
        <v>-</v>
      </c>
      <c r="E22" s="116" t="str">
        <f>VLOOKUP($C$1,InfantMortality!$A$5:$P$27,7,FALSE)</f>
        <v>-</v>
      </c>
      <c r="F22" s="116" t="str">
        <f>VLOOKUP($C$1,InfantMortality!$A$5:$P$27,8,FALSE)</f>
        <v>-</v>
      </c>
      <c r="G22" s="116" t="str">
        <f>VLOOKUP($C$1,InfantMortality!$A$5:$P$27,9,FALSE)</f>
        <v>-</v>
      </c>
      <c r="H22" s="116" t="str">
        <f>VLOOKUP($C$1,InfantMortality!$A$5:$P$27,10,FALSE)</f>
        <v>-</v>
      </c>
      <c r="I22" s="116" t="str">
        <f>VLOOKUP($C$1,InfantMortality!$A$5:$P$27,11,FALSE)</f>
        <v>-</v>
      </c>
      <c r="J22" s="116" t="str">
        <f>VLOOKUP($C$1,InfantMortality!$A$5:$P$27,12,FALSE)</f>
        <v>-</v>
      </c>
      <c r="K22" s="116" t="str">
        <f>VLOOKUP($C$1,InfantMortality!$A$5:$P$27,13,FALSE)</f>
        <v>-</v>
      </c>
      <c r="L22" s="116" t="str">
        <f>VLOOKUP($C$1,InfantMortality!$A$5:$P$27,14,FALSE)</f>
        <v>-</v>
      </c>
      <c r="M22" s="116" t="str">
        <f>VLOOKUP($C$1,InfantMortality!$A$5:$P$27,15,FALSE)</f>
        <v>-</v>
      </c>
      <c r="N22" s="56" t="str">
        <f>VLOOKUP($C$1,InfantMortality!$A$5:$P$27,16,FALSE)</f>
        <v>-</v>
      </c>
    </row>
    <row r="23" spans="1:14" ht="15.95" customHeight="1">
      <c r="A23" s="115"/>
      <c r="B23" s="5"/>
      <c r="C23" s="5" t="s">
        <v>16</v>
      </c>
      <c r="D23" s="116">
        <f>InfantMortality!F$27</f>
        <v>4.8</v>
      </c>
      <c r="E23" s="116">
        <f>InfantMortality!G$27</f>
        <v>4.4000000000000004</v>
      </c>
      <c r="F23" s="116">
        <f>InfantMortality!H$27</f>
        <v>5</v>
      </c>
      <c r="G23" s="116">
        <f>InfantMortality!I$27</f>
        <v>4.2</v>
      </c>
      <c r="H23" s="116">
        <f>InfantMortality!J$27</f>
        <v>4.3</v>
      </c>
      <c r="I23" s="116">
        <f>InfantMortality!K$27</f>
        <v>5.0999999999999996</v>
      </c>
      <c r="J23" s="116">
        <f>InfantMortality!L$27</f>
        <v>4.2</v>
      </c>
      <c r="K23" s="116">
        <f>InfantMortality!M$27</f>
        <v>4.8</v>
      </c>
      <c r="L23" s="116">
        <f>InfantMortality!N$27</f>
        <v>4.0999999999999996</v>
      </c>
      <c r="M23" s="116">
        <f>InfantMortality!O$27</f>
        <v>3.7</v>
      </c>
      <c r="N23" s="56" t="s">
        <v>54</v>
      </c>
    </row>
    <row r="24" spans="1:14" ht="15.95" customHeight="1">
      <c r="A24" s="13" t="s">
        <v>48</v>
      </c>
      <c r="B24" s="14" t="s">
        <v>11</v>
      </c>
      <c r="C24" s="14" t="s">
        <v>51</v>
      </c>
      <c r="D24" s="26" t="str">
        <f>VLOOKUP($C$1,'0to17mortality'!$A$5:$P$27,6,FALSE)</f>
        <v>-</v>
      </c>
      <c r="E24" s="26" t="str">
        <f>VLOOKUP($C$1,'0to17mortality'!$A$5:$P$27,7,FALSE)</f>
        <v>-</v>
      </c>
      <c r="F24" s="26" t="str">
        <f>VLOOKUP($C$1,'0to17mortality'!$A$5:$P$27,8,FALSE)</f>
        <v>-</v>
      </c>
      <c r="G24" s="26" t="str">
        <f>VLOOKUP($C$1,'0to17mortality'!$A$5:$P$27,9,FALSE)</f>
        <v>-</v>
      </c>
      <c r="H24" s="26" t="str">
        <f>VLOOKUP($C$1,'0to17mortality'!$A$5:$P$27,10,FALSE)</f>
        <v>-</v>
      </c>
      <c r="I24" s="26" t="str">
        <f>VLOOKUP($C$1,'0to17mortality'!$A$5:$P$27,11,FALSE)</f>
        <v>-</v>
      </c>
      <c r="J24" s="26" t="str">
        <f>VLOOKUP($C$1,'0to17mortality'!$A$5:$P$27,12,FALSE)</f>
        <v>-</v>
      </c>
      <c r="K24" s="26" t="str">
        <f>VLOOKUP($C$1,'0to17mortality'!$A$5:$P$27,13,FALSE)</f>
        <v>-</v>
      </c>
      <c r="L24" s="26" t="str">
        <f>VLOOKUP($C$1,'0to17mortality'!$A$5:$P$27,14,FALSE)</f>
        <v>-</v>
      </c>
      <c r="M24" s="26" t="str">
        <f>VLOOKUP($C$1,'0to17mortality'!$A$5:$P$27,15,FALSE)</f>
        <v>-</v>
      </c>
      <c r="N24" s="26" t="str">
        <f>VLOOKUP($C$1,'0to17mortality'!$A$5:$P$27,16,FALSE)</f>
        <v>-</v>
      </c>
    </row>
    <row r="25" spans="1:14" ht="15.75" customHeight="1">
      <c r="A25" s="13"/>
      <c r="B25" s="14"/>
      <c r="C25" s="14" t="s">
        <v>16</v>
      </c>
      <c r="D25" s="26">
        <f>'0to17mortality'!F27</f>
        <v>43.7</v>
      </c>
      <c r="E25" s="26">
        <f>'0to17mortality'!G27</f>
        <v>41</v>
      </c>
      <c r="F25" s="26">
        <f>'0to17mortality'!H27</f>
        <v>48.4</v>
      </c>
      <c r="G25" s="26">
        <f>'0to17mortality'!I27</f>
        <v>40.700000000000003</v>
      </c>
      <c r="H25" s="26">
        <f>'0to17mortality'!J27</f>
        <v>41.3</v>
      </c>
      <c r="I25" s="26">
        <f>'0to17mortality'!K27</f>
        <v>49.6</v>
      </c>
      <c r="J25" s="26">
        <f>'0to17mortality'!L27</f>
        <v>39.5</v>
      </c>
      <c r="K25" s="26">
        <f>'0to17mortality'!M27</f>
        <v>41.2</v>
      </c>
      <c r="L25" s="26">
        <f>'0to17mortality'!N27</f>
        <v>38.1</v>
      </c>
      <c r="M25" s="26">
        <f>'0to17mortality'!O27</f>
        <v>36.299999999999997</v>
      </c>
      <c r="N25" s="26" t="str">
        <f>'0to17mortality'!P27</f>
        <v>-</v>
      </c>
    </row>
    <row r="26" spans="1:14" s="82" customFormat="1" ht="15" customHeight="1">
      <c r="A26" s="115" t="s">
        <v>49</v>
      </c>
      <c r="B26" s="5" t="s">
        <v>90</v>
      </c>
      <c r="C26" s="5" t="s">
        <v>51</v>
      </c>
      <c r="D26" s="48" t="s">
        <v>54</v>
      </c>
      <c r="E26" s="48" t="s">
        <v>54</v>
      </c>
      <c r="F26" s="48" t="s">
        <v>54</v>
      </c>
      <c r="G26" s="48" t="s">
        <v>54</v>
      </c>
      <c r="H26" s="48" t="s">
        <v>54</v>
      </c>
      <c r="I26" s="48" t="s">
        <v>54</v>
      </c>
      <c r="J26" s="48" t="s">
        <v>54</v>
      </c>
      <c r="K26" s="48" t="s">
        <v>54</v>
      </c>
      <c r="L26" s="48" t="s">
        <v>54</v>
      </c>
      <c r="M26" s="48" t="s">
        <v>54</v>
      </c>
      <c r="N26" s="48" t="s">
        <v>54</v>
      </c>
    </row>
    <row r="27" spans="1:14" s="82" customFormat="1" ht="15" customHeight="1">
      <c r="A27" s="5"/>
      <c r="B27" s="5"/>
      <c r="C27" s="5" t="s">
        <v>16</v>
      </c>
      <c r="D27" s="48" t="s">
        <v>54</v>
      </c>
      <c r="E27" s="48" t="s">
        <v>54</v>
      </c>
      <c r="F27" s="48" t="s">
        <v>54</v>
      </c>
      <c r="G27" s="48" t="s">
        <v>54</v>
      </c>
      <c r="H27" s="48" t="s">
        <v>54</v>
      </c>
      <c r="I27" s="48" t="s">
        <v>54</v>
      </c>
      <c r="J27" s="48" t="s">
        <v>54</v>
      </c>
      <c r="K27" s="48" t="s">
        <v>54</v>
      </c>
      <c r="L27" s="48" t="s">
        <v>54</v>
      </c>
      <c r="M27" s="48" t="s">
        <v>54</v>
      </c>
      <c r="N27" s="48" t="s">
        <v>54</v>
      </c>
    </row>
    <row r="28" spans="1:14" ht="15" customHeight="1">
      <c r="A28" s="13" t="s">
        <v>50</v>
      </c>
      <c r="B28" s="14" t="s">
        <v>89</v>
      </c>
      <c r="C28" s="14" t="s">
        <v>51</v>
      </c>
      <c r="D28" s="103" t="s">
        <v>54</v>
      </c>
      <c r="E28" s="103" t="s">
        <v>54</v>
      </c>
      <c r="F28" s="160">
        <f>VLOOKUP($C$1,'Social Workers'!$A$5:$P$28,8,FALSE)</f>
        <v>6.9</v>
      </c>
      <c r="G28" s="160">
        <f>VLOOKUP($C$1,'Social Workers'!$A$5:$P$28,9,FALSE)</f>
        <v>7.8</v>
      </c>
      <c r="H28" s="160">
        <f>VLOOKUP($C$1,'Social Workers'!$A$5:$P$28,10,FALSE)</f>
        <v>8.1999999999999993</v>
      </c>
      <c r="I28" s="160">
        <f>VLOOKUP($C$1,'Social Workers'!$A$5:$P$28,11,FALSE)</f>
        <v>8.4</v>
      </c>
      <c r="J28" s="160">
        <f>VLOOKUP($C$1,'Social Workers'!$A$5:$P$28,12,FALSE)</f>
        <v>8.4</v>
      </c>
      <c r="K28" s="160">
        <f>VLOOKUP($C$1,'Social Workers'!$A$5:$P$28,13,FALSE)</f>
        <v>8.4</v>
      </c>
      <c r="L28" s="160">
        <f>VLOOKUP($C$1,'Social Workers'!$A$5:$P$28,14,FALSE)</f>
        <v>9.3000000000000007</v>
      </c>
      <c r="M28" s="160">
        <f>VLOOKUP($C$1,'Social Workers'!$A$5:$P$28,15,FALSE)</f>
        <v>8.5</v>
      </c>
      <c r="N28" s="160">
        <f>VLOOKUP($C$1,'Social Workers'!$A$5:$P$28,16,FALSE)</f>
        <v>10.9</v>
      </c>
    </row>
    <row r="29" spans="1:14" ht="15" customHeight="1">
      <c r="A29" s="14"/>
      <c r="B29" s="14"/>
      <c r="C29" s="14" t="s">
        <v>16</v>
      </c>
      <c r="D29" s="103" t="s">
        <v>54</v>
      </c>
      <c r="E29" s="103" t="s">
        <v>54</v>
      </c>
      <c r="F29" s="160">
        <f>'Social Workers'!H27</f>
        <v>6.8</v>
      </c>
      <c r="G29" s="160">
        <f>'Social Workers'!I27</f>
        <v>7</v>
      </c>
      <c r="H29" s="160">
        <f>'Social Workers'!J27</f>
        <v>7.6</v>
      </c>
      <c r="I29" s="160">
        <f>'Social Workers'!K27</f>
        <v>7.3</v>
      </c>
      <c r="J29" s="160">
        <f>'Social Workers'!L27</f>
        <v>7.8</v>
      </c>
      <c r="K29" s="160">
        <f>'Social Workers'!M27</f>
        <v>7.5</v>
      </c>
      <c r="L29" s="160">
        <f>'Social Workers'!N27</f>
        <v>8.1</v>
      </c>
      <c r="M29" s="160">
        <f>'Social Workers'!O27</f>
        <v>8.6</v>
      </c>
      <c r="N29" s="160">
        <f>'Social Workers'!P27</f>
        <v>9</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N29"/>
  <sheetViews>
    <sheetView showGridLines="0" topLeftCell="B1" workbookViewId="0">
      <pane ySplit="3" topLeftCell="A4" activePane="bottomLeft" state="frozen"/>
      <selection activeCell="G51" sqref="G51"/>
      <selection pane="bottomLeft" activeCell="G51" sqref="G51"/>
    </sheetView>
  </sheetViews>
  <sheetFormatPr defaultRowHeight="11.25"/>
  <cols>
    <col min="1" max="1" width="2.75" style="98" customWidth="1"/>
    <col min="2" max="2" width="47.75" style="98" customWidth="1"/>
    <col min="3" max="3" width="8.625" style="98" customWidth="1"/>
    <col min="4" max="5" width="9" style="98"/>
    <col min="6" max="8" width="7.625" style="98" customWidth="1"/>
    <col min="9" max="13" width="9" style="98"/>
    <col min="14" max="14" width="9" style="1"/>
    <col min="15" max="16384" width="9" style="98"/>
  </cols>
  <sheetData>
    <row r="1" spans="1:14" ht="20.25" customHeight="1">
      <c r="A1" s="24"/>
      <c r="B1" s="25" t="s">
        <v>13</v>
      </c>
      <c r="C1" s="8" t="s">
        <v>36</v>
      </c>
      <c r="D1" s="7"/>
      <c r="E1" s="21" t="s">
        <v>86</v>
      </c>
      <c r="F1" s="22"/>
      <c r="G1" s="22"/>
      <c r="H1" s="22"/>
      <c r="I1" s="22"/>
      <c r="J1" s="22"/>
      <c r="K1" s="22"/>
    </row>
    <row r="3" spans="1:14" s="2" customFormat="1">
      <c r="D3" s="16">
        <v>2002</v>
      </c>
      <c r="E3" s="16">
        <v>2003</v>
      </c>
      <c r="F3" s="16">
        <v>2004</v>
      </c>
      <c r="G3" s="16">
        <v>2005</v>
      </c>
      <c r="H3" s="16">
        <v>2006</v>
      </c>
      <c r="I3" s="16">
        <v>2007</v>
      </c>
      <c r="J3" s="16">
        <v>2008</v>
      </c>
      <c r="K3" s="16">
        <v>2009</v>
      </c>
      <c r="L3" s="16">
        <v>2010</v>
      </c>
      <c r="M3" s="16">
        <v>2011</v>
      </c>
      <c r="N3" s="16">
        <v>2012</v>
      </c>
    </row>
    <row r="4" spans="1:14" ht="15.95" customHeight="1">
      <c r="A4" s="13" t="s">
        <v>38</v>
      </c>
      <c r="B4" s="14" t="s">
        <v>4</v>
      </c>
      <c r="C4" s="14" t="s">
        <v>51</v>
      </c>
      <c r="D4" s="15" t="str">
        <f>VLOOKUP($C$1,Poverty!$A$5:$P$27,6,FALSE)</f>
        <v>-</v>
      </c>
      <c r="E4" s="26" t="str">
        <f>VLOOKUP($C$1,Poverty!$A$5:$P$27,7,FALSE)</f>
        <v>-</v>
      </c>
      <c r="F4" s="26" t="str">
        <f>VLOOKUP($C$1,Poverty!$A$5:$P$27,8,FALSE)</f>
        <v>-</v>
      </c>
      <c r="G4" s="26" t="str">
        <f>VLOOKUP($C$1,Poverty!$A$5:$P$27,9,FALSE)</f>
        <v>-</v>
      </c>
      <c r="H4" s="26" t="str">
        <f>VLOOKUP($C$1,Poverty!$A$5:$P$27,10,FALSE)</f>
        <v>-</v>
      </c>
      <c r="I4" s="26" t="str">
        <f>VLOOKUP($C$1,Poverty!$A$5:$P$27,11,FALSE)</f>
        <v>-</v>
      </c>
      <c r="J4" s="26" t="str">
        <f>VLOOKUP($C$1,Poverty!$A$5:$P$27,12,FALSE)</f>
        <v>-</v>
      </c>
      <c r="K4" s="26">
        <f>VLOOKUP($C$1,Poverty!$A$5:$P$27,13,FALSE)</f>
        <v>13.2</v>
      </c>
      <c r="L4" s="26">
        <f>VLOOKUP($C$1,Poverty!$A$5:$P$27,14,FALSE)</f>
        <v>13.1</v>
      </c>
      <c r="M4" s="26" t="str">
        <f>VLOOKUP($C$1,Poverty!$A$5:$P$27,15,FALSE)</f>
        <v>-</v>
      </c>
      <c r="N4" s="15" t="str">
        <f>VLOOKUP($C$1,Poverty!$A$5:$P$27,16,FALSE)</f>
        <v>-</v>
      </c>
    </row>
    <row r="5" spans="1:14" ht="15.95" customHeight="1">
      <c r="A5" s="13"/>
      <c r="B5" s="14"/>
      <c r="C5" s="14" t="s">
        <v>16</v>
      </c>
      <c r="D5" s="15" t="str">
        <f>Poverty!F$27</f>
        <v>-</v>
      </c>
      <c r="E5" s="26" t="str">
        <f>Poverty!G$27</f>
        <v>-</v>
      </c>
      <c r="F5" s="26" t="str">
        <f>Poverty!H$27</f>
        <v>-</v>
      </c>
      <c r="G5" s="26" t="str">
        <f>Poverty!I$27</f>
        <v>-</v>
      </c>
      <c r="H5" s="26" t="str">
        <f>Poverty!J$27</f>
        <v>-</v>
      </c>
      <c r="I5" s="26" t="str">
        <f>Poverty!K$27</f>
        <v>-</v>
      </c>
      <c r="J5" s="26" t="str">
        <f>Poverty!L$27</f>
        <v>-</v>
      </c>
      <c r="K5" s="26">
        <f>Poverty!M$27</f>
        <v>22.7</v>
      </c>
      <c r="L5" s="26">
        <f>Poverty!N$27</f>
        <v>22.2</v>
      </c>
      <c r="M5" s="26" t="str">
        <f>Poverty!O$27</f>
        <v>-</v>
      </c>
      <c r="N5" s="15" t="str">
        <f>Poverty!P$27</f>
        <v>-</v>
      </c>
    </row>
    <row r="6" spans="1:14" ht="15.95" customHeight="1">
      <c r="A6" s="115" t="s">
        <v>39</v>
      </c>
      <c r="B6" s="5" t="s">
        <v>88</v>
      </c>
      <c r="C6" s="5" t="s">
        <v>51</v>
      </c>
      <c r="D6" s="145">
        <f>VLOOKUP($C$1,Homelessness!$A$7:$P$30,6,FALSE)</f>
        <v>15.5</v>
      </c>
      <c r="E6" s="145">
        <f>VLOOKUP($C$1,Homelessness!$A$7:$P$30,7,FALSE)</f>
        <v>26.3</v>
      </c>
      <c r="F6" s="145">
        <f>VLOOKUP($C$1,Homelessness!$A$7:$P$30,8,FALSE)</f>
        <v>40.9</v>
      </c>
      <c r="G6" s="145">
        <f>VLOOKUP($C$1,Homelessness!$A$7:$P$30,9,FALSE)</f>
        <v>28.3</v>
      </c>
      <c r="H6" s="145">
        <f>VLOOKUP($C$1,Homelessness!$A$7:$P$30,10,FALSE)</f>
        <v>20.100000000000001</v>
      </c>
      <c r="I6" s="145">
        <f>VLOOKUP($C$1,Homelessness!$A$7:$P$30,11,FALSE)</f>
        <v>19.899999999999999</v>
      </c>
      <c r="J6" s="145">
        <f>VLOOKUP($C$1,Homelessness!$A$7:$P$30,12,FALSE)</f>
        <v>18.399999999999999</v>
      </c>
      <c r="K6" s="145">
        <f>VLOOKUP($C$1,Homelessness!$A$7:$P$30,13,FALSE)</f>
        <v>9.1</v>
      </c>
      <c r="L6" s="145">
        <f>VLOOKUP($C$1,Homelessness!$A$7:$P$30,14,FALSE)</f>
        <v>10.3</v>
      </c>
      <c r="M6" s="145">
        <f>VLOOKUP($C$1,Homelessness!$A$7:$P$30,15,FALSE)</f>
        <v>22</v>
      </c>
      <c r="N6" s="145">
        <f>VLOOKUP($C$1,Homelessness!$A$7:$P$30,16,FALSE)</f>
        <v>24.5</v>
      </c>
    </row>
    <row r="7" spans="1:14" ht="15.95" customHeight="1">
      <c r="A7" s="5"/>
      <c r="B7" s="5"/>
      <c r="C7" s="5" t="s">
        <v>16</v>
      </c>
      <c r="D7" s="48">
        <f>Homelessness!F7</f>
        <v>28.5</v>
      </c>
      <c r="E7" s="48">
        <f>Homelessness!G7</f>
        <v>35</v>
      </c>
      <c r="F7" s="48">
        <f>Homelessness!H7</f>
        <v>37.200000000000003</v>
      </c>
      <c r="G7" s="48">
        <f>Homelessness!I7</f>
        <v>29.8</v>
      </c>
      <c r="H7" s="48">
        <f>Homelessness!J7</f>
        <v>26.1</v>
      </c>
      <c r="I7" s="48">
        <f>Homelessness!K7</f>
        <v>24.8</v>
      </c>
      <c r="J7" s="48">
        <f>Homelessness!L7</f>
        <v>21.3</v>
      </c>
      <c r="K7" s="48">
        <f>Homelessness!M7</f>
        <v>18.7</v>
      </c>
      <c r="L7" s="48">
        <f>Homelessness!N7</f>
        <v>21.9</v>
      </c>
      <c r="M7" s="48">
        <f>Homelessness!O7</f>
        <v>21.3</v>
      </c>
      <c r="N7" s="48">
        <f>Homelessness!P7</f>
        <v>18.7</v>
      </c>
    </row>
    <row r="8" spans="1:14" ht="15.95" customHeight="1">
      <c r="A8" s="13" t="s">
        <v>40</v>
      </c>
      <c r="B8" s="14" t="s">
        <v>5</v>
      </c>
      <c r="C8" s="14" t="s">
        <v>51</v>
      </c>
      <c r="D8" s="15" t="str">
        <f>VLOOKUP($C$1,CIN!$A$5:$P$27,6,FALSE)</f>
        <v>-</v>
      </c>
      <c r="E8" s="15" t="str">
        <f>VLOOKUP($C$1,CIN!$A$5:$P$27,7,FALSE)</f>
        <v>-</v>
      </c>
      <c r="F8" s="15" t="str">
        <f>VLOOKUP($C$1,CIN!$A$5:$P$27,8,FALSE)</f>
        <v>-</v>
      </c>
      <c r="G8" s="15" t="str">
        <f>VLOOKUP($C$1,CIN!$A$5:$P$27,9,FALSE)</f>
        <v>-</v>
      </c>
      <c r="H8" s="15" t="str">
        <f>VLOOKUP($C$1,CIN!$A$5:$P$27,10,FALSE)</f>
        <v>-</v>
      </c>
      <c r="I8" s="15" t="str">
        <f>VLOOKUP($C$1,CIN!$A$5:$P$27,11,FALSE)</f>
        <v>-</v>
      </c>
      <c r="J8" s="15" t="str">
        <f>VLOOKUP($C$1,CIN!$A$5:$P$27,12,FALSE)</f>
        <v>-</v>
      </c>
      <c r="K8" s="15" t="str">
        <f>VLOOKUP($C$1,CIN!$A$5:$P$27,13,FALSE)</f>
        <v>-</v>
      </c>
      <c r="L8" s="15">
        <f>VLOOKUP($C$1,CIN!$A$5:$P$27,14,FALSE)</f>
        <v>265</v>
      </c>
      <c r="M8" s="15">
        <f>VLOOKUP($C$1,CIN!$A$5:$P$27,15,FALSE)</f>
        <v>275</v>
      </c>
      <c r="N8" s="15">
        <f>VLOOKUP($C$1,CIN!$A$5:$P$27,16,FALSE)</f>
        <v>260</v>
      </c>
    </row>
    <row r="9" spans="1:14" ht="15.95" customHeight="1">
      <c r="A9" s="13"/>
      <c r="B9" s="14"/>
      <c r="C9" s="14" t="s">
        <v>16</v>
      </c>
      <c r="D9" s="15" t="str">
        <f>CIN!F$27</f>
        <v>-</v>
      </c>
      <c r="E9" s="15" t="str">
        <f>CIN!G$27</f>
        <v>-</v>
      </c>
      <c r="F9" s="15" t="str">
        <f>CIN!H$27</f>
        <v>-</v>
      </c>
      <c r="G9" s="15" t="str">
        <f>CIN!I$27</f>
        <v>-</v>
      </c>
      <c r="H9" s="15" t="str">
        <f>CIN!J$27</f>
        <v>-</v>
      </c>
      <c r="I9" s="15" t="str">
        <f>CIN!K$27</f>
        <v>-</v>
      </c>
      <c r="J9" s="15" t="str">
        <f>CIN!L$27</f>
        <v>-</v>
      </c>
      <c r="K9" s="15" t="str">
        <f>CIN!M$27</f>
        <v>-</v>
      </c>
      <c r="L9" s="15">
        <f>CIN!N$27</f>
        <v>300</v>
      </c>
      <c r="M9" s="15">
        <f>CIN!O$27</f>
        <v>315</v>
      </c>
      <c r="N9" s="15">
        <f>CIN!P$27</f>
        <v>320</v>
      </c>
    </row>
    <row r="10" spans="1:14" ht="15.95" customHeight="1">
      <c r="A10" s="11" t="s">
        <v>41</v>
      </c>
      <c r="B10" s="5" t="s">
        <v>6</v>
      </c>
      <c r="C10" s="5" t="s">
        <v>51</v>
      </c>
      <c r="D10" s="1" t="str">
        <f>VLOOKUP($C$1,'Childhood Obesity'!$A$5:$P$27,6,FALSE)</f>
        <v>-</v>
      </c>
      <c r="E10" s="1" t="str">
        <f>VLOOKUP($C$1,'Childhood Obesity'!$A$5:$P$27,7,FALSE)</f>
        <v>-</v>
      </c>
      <c r="F10" s="100" t="str">
        <f>VLOOKUP($C$1,'Childhood Obesity'!$A$5:$P$27,8,FALSE)</f>
        <v>-</v>
      </c>
      <c r="G10" s="100" t="str">
        <f>VLOOKUP($C$1,'Childhood Obesity'!$A$5:$P$27,9,FALSE)</f>
        <v>-</v>
      </c>
      <c r="H10" s="100" t="str">
        <f>VLOOKUP($C$1,'Childhood Obesity'!$A$5:$P$27,10,FALSE)</f>
        <v>-</v>
      </c>
      <c r="I10" s="100" t="str">
        <f>VLOOKUP($C$1,'Childhood Obesity'!$A$5:$P$27,11,FALSE)</f>
        <v>-</v>
      </c>
      <c r="J10" s="100" t="str">
        <f>VLOOKUP($C$1,'Childhood Obesity'!$A$5:$P$27,12,FALSE)</f>
        <v>-</v>
      </c>
      <c r="K10" s="100" t="str">
        <f>VLOOKUP($C$1,'Childhood Obesity'!$A$5:$P$27,13,FALSE)</f>
        <v>-</v>
      </c>
      <c r="L10" s="100" t="str">
        <f>VLOOKUP($C$1,'Childhood Obesity'!$A$5:$P$27,14,FALSE)</f>
        <v>-</v>
      </c>
      <c r="M10" s="100" t="str">
        <f>VLOOKUP($C$1,'Childhood Obesity'!$A$5:$P$27,15,FALSE)</f>
        <v>-</v>
      </c>
      <c r="N10" s="1" t="str">
        <f>VLOOKUP($C$1,'Childhood Obesity'!$A$5:$P$27,16,FALSE)</f>
        <v>-</v>
      </c>
    </row>
    <row r="11" spans="1:14" ht="15.95" customHeight="1">
      <c r="A11" s="11"/>
      <c r="B11" s="5"/>
      <c r="C11" s="5" t="s">
        <v>16</v>
      </c>
      <c r="D11" s="1" t="str">
        <f>'Childhood Obesity'!F$27</f>
        <v>-</v>
      </c>
      <c r="E11" s="1" t="str">
        <f>'Childhood Obesity'!G$27</f>
        <v>-</v>
      </c>
      <c r="F11" s="100" t="str">
        <f>'Childhood Obesity'!H$27</f>
        <v>-</v>
      </c>
      <c r="G11" s="100" t="str">
        <f>'Childhood Obesity'!I$27</f>
        <v>-</v>
      </c>
      <c r="H11" s="100" t="str">
        <f>'Childhood Obesity'!J$27</f>
        <v>-</v>
      </c>
      <c r="I11" s="100" t="str">
        <f>'Childhood Obesity'!K$27</f>
        <v>-</v>
      </c>
      <c r="J11" s="100" t="str">
        <f>'Childhood Obesity'!L$27</f>
        <v>-</v>
      </c>
      <c r="K11" s="100" t="str">
        <f>'Childhood Obesity'!M$27</f>
        <v>-</v>
      </c>
      <c r="L11" s="100" t="str">
        <f>'Childhood Obesity'!N$27</f>
        <v>-</v>
      </c>
      <c r="M11" s="100" t="str">
        <f>'Childhood Obesity'!O$27</f>
        <v>-</v>
      </c>
      <c r="N11" s="100" t="str">
        <f>'Childhood Obesity'!P$27</f>
        <v>-</v>
      </c>
    </row>
    <row r="12" spans="1:14" ht="15.95" customHeight="1">
      <c r="A12" s="13" t="s">
        <v>42</v>
      </c>
      <c r="B12" s="14" t="s">
        <v>7</v>
      </c>
      <c r="C12" s="14" t="s">
        <v>51</v>
      </c>
      <c r="D12" s="26">
        <f>VLOOKUP($C$1,Conceptions!$A$5:$P$27,6,FALSE)</f>
        <v>32.299999999999997</v>
      </c>
      <c r="E12" s="26">
        <f>VLOOKUP($C$1,Conceptions!$A$5:$P$27,7,FALSE)</f>
        <v>32.299999999999997</v>
      </c>
      <c r="F12" s="26">
        <f>VLOOKUP($C$1,Conceptions!$A$5:$P$27,8,FALSE)</f>
        <v>21.5</v>
      </c>
      <c r="G12" s="26">
        <f>VLOOKUP($C$1,Conceptions!$A$5:$P$27,9,FALSE)</f>
        <v>29.6</v>
      </c>
      <c r="H12" s="26">
        <f>VLOOKUP($C$1,Conceptions!$A$5:$P$27,10,FALSE)</f>
        <v>35.1</v>
      </c>
      <c r="I12" s="26">
        <f>VLOOKUP($C$1,Conceptions!$A$5:$P$27,11,FALSE)</f>
        <v>35.9</v>
      </c>
      <c r="J12" s="26">
        <f>VLOOKUP($C$1,Conceptions!$A$5:$P$27,12,FALSE)</f>
        <v>28.2</v>
      </c>
      <c r="K12" s="26">
        <f>VLOOKUP($C$1,Conceptions!$A$5:$P$27,13,FALSE)</f>
        <v>20.7</v>
      </c>
      <c r="L12" s="26">
        <f>VLOOKUP($C$1,Conceptions!$A$5:$P$27,14,FALSE)</f>
        <v>22.5</v>
      </c>
      <c r="M12" s="26">
        <f>VLOOKUP($C$1,Conceptions!$A$5:$P$27,15,FALSE)</f>
        <v>18.100000000000001</v>
      </c>
      <c r="N12" s="15" t="str">
        <f>VLOOKUP($C$1,Conceptions!$A$5:$P$27,16,FALSE)</f>
        <v>-</v>
      </c>
    </row>
    <row r="13" spans="1:14" ht="15.95" customHeight="1">
      <c r="A13" s="13"/>
      <c r="B13" s="14"/>
      <c r="C13" s="14" t="s">
        <v>16</v>
      </c>
      <c r="D13" s="15">
        <f>Conceptions!F$27</f>
        <v>46.2</v>
      </c>
      <c r="E13" s="26">
        <f>Conceptions!G$27</f>
        <v>46.1</v>
      </c>
      <c r="F13" s="26">
        <f>Conceptions!H$27</f>
        <v>45.5</v>
      </c>
      <c r="G13" s="26">
        <f>Conceptions!I$27</f>
        <v>44</v>
      </c>
      <c r="H13" s="26">
        <f>Conceptions!J$27</f>
        <v>45.1</v>
      </c>
      <c r="I13" s="26">
        <f>Conceptions!K$27</f>
        <v>44.7</v>
      </c>
      <c r="J13" s="26">
        <f>Conceptions!L$27</f>
        <v>43.7</v>
      </c>
      <c r="K13" s="26">
        <f>Conceptions!M$27</f>
        <v>39.299999999999997</v>
      </c>
      <c r="L13" s="26">
        <f>Conceptions!N$27</f>
        <v>36.9</v>
      </c>
      <c r="M13" s="26">
        <f>Conceptions!O$27</f>
        <v>34.200000000000003</v>
      </c>
      <c r="N13" s="15" t="str">
        <f>Conceptions!P$27</f>
        <v>-</v>
      </c>
    </row>
    <row r="14" spans="1:14" ht="15.95" customHeight="1">
      <c r="A14" s="115" t="s">
        <v>43</v>
      </c>
      <c r="B14" s="5" t="s">
        <v>96</v>
      </c>
      <c r="C14" s="5" t="s">
        <v>51</v>
      </c>
      <c r="D14" s="101">
        <f>VLOOKUP($C$1,'Live Births'!$A$5:$O$28,6,FALSE)</f>
        <v>14</v>
      </c>
      <c r="E14" s="101">
        <f>VLOOKUP($C$1,'Live Births'!$A$5:$O$28,7,FALSE)</f>
        <v>18.100000000000001</v>
      </c>
      <c r="F14" s="101">
        <f>VLOOKUP($C$1,'Live Births'!$A$5:$O$28,8,FALSE)</f>
        <v>19.7</v>
      </c>
      <c r="G14" s="101">
        <f>VLOOKUP($C$1,'Live Births'!$A$5:$O$28,9,FALSE)</f>
        <v>16.2</v>
      </c>
      <c r="H14" s="101">
        <f>VLOOKUP($C$1,'Live Births'!$A$5:$O$28,10,FALSE)</f>
        <v>23.6</v>
      </c>
      <c r="I14" s="101">
        <f>VLOOKUP($C$1,'Live Births'!$A$5:$O$28,11,FALSE)</f>
        <v>17.5</v>
      </c>
      <c r="J14" s="101">
        <f>VLOOKUP($C$1,'Live Births'!$A$5:$O$28,12,FALSE)</f>
        <v>21.7</v>
      </c>
      <c r="K14" s="101">
        <f>VLOOKUP($C$1,'Live Births'!$A$5:$O$28,13,FALSE)</f>
        <v>15</v>
      </c>
      <c r="L14" s="101">
        <f>VLOOKUP($C$1,'Live Births'!$A$5:$O$28,14,FALSE)</f>
        <v>14.8</v>
      </c>
      <c r="M14" s="101">
        <f>VLOOKUP($C$1,'Live Births'!$A$5:$O$28,15,FALSE)</f>
        <v>14.5</v>
      </c>
      <c r="N14" s="48" t="e">
        <f>'Live Births'!#REF!</f>
        <v>#REF!</v>
      </c>
    </row>
    <row r="15" spans="1:14" ht="15.95" customHeight="1">
      <c r="A15" s="5"/>
      <c r="B15" s="5"/>
      <c r="C15" s="5" t="s">
        <v>16</v>
      </c>
      <c r="D15" s="101">
        <f>'Live Births'!F27</f>
        <v>31.9</v>
      </c>
      <c r="E15" s="101">
        <f>'Live Births'!G27</f>
        <v>31.2</v>
      </c>
      <c r="F15" s="101">
        <f>'Live Births'!H27</f>
        <v>32.6</v>
      </c>
      <c r="G15" s="101">
        <f>'Live Births'!I27</f>
        <v>32.4</v>
      </c>
      <c r="H15" s="101">
        <f>'Live Births'!J27</f>
        <v>31.8</v>
      </c>
      <c r="I15" s="101">
        <f>'Live Births'!K27</f>
        <v>30.6</v>
      </c>
      <c r="J15" s="101">
        <f>'Live Births'!L27</f>
        <v>31.1</v>
      </c>
      <c r="K15" s="101">
        <f>'Live Births'!M27</f>
        <v>28.9</v>
      </c>
      <c r="L15" s="101">
        <f>'Live Births'!N27</f>
        <v>27.9</v>
      </c>
      <c r="M15" s="101">
        <f>'Live Births'!O27</f>
        <v>24.9</v>
      </c>
      <c r="N15" s="48" t="e">
        <f>'Live Births'!#REF!</f>
        <v>#REF!</v>
      </c>
    </row>
    <row r="16" spans="1:14" ht="15.95" customHeight="1">
      <c r="A16" s="13" t="s">
        <v>44</v>
      </c>
      <c r="B16" s="14" t="s">
        <v>8</v>
      </c>
      <c r="C16" s="14" t="s">
        <v>51</v>
      </c>
      <c r="D16" s="15" t="s">
        <v>54</v>
      </c>
      <c r="E16" s="15">
        <f>VLOOKUP($C$1,'4yrimms'!$A$5:$P$27,7,FALSE)</f>
        <v>0</v>
      </c>
      <c r="F16" s="26">
        <f>VLOOKUP($C$1,'4yrimms'!$A$5:$P$27,8,FALSE)</f>
        <v>0</v>
      </c>
      <c r="G16" s="26">
        <f>VLOOKUP($C$1,'4yrimms'!$A$5:$P$27,9,FALSE)</f>
        <v>0</v>
      </c>
      <c r="H16" s="26">
        <f>VLOOKUP($C$1,'4yrimms'!$A$5:$P$27,10,FALSE)</f>
        <v>0</v>
      </c>
      <c r="I16" s="26">
        <f>VLOOKUP($C$1,'4yrimms'!$A$5:$P$27,11,FALSE)</f>
        <v>0</v>
      </c>
      <c r="J16" s="26">
        <f>VLOOKUP($C$1,'4yrimms'!$A$5:$P$27,12,FALSE)</f>
        <v>0</v>
      </c>
      <c r="K16" s="26">
        <f>VLOOKUP($C$1,'4yrimms'!$A$5:$P$27,13,FALSE)</f>
        <v>0</v>
      </c>
      <c r="L16" s="26">
        <f>VLOOKUP($C$1,'4yrimms'!$A$5:$P$27,14,FALSE)</f>
        <v>0</v>
      </c>
      <c r="M16" s="26">
        <f>VLOOKUP($C$1,'4yrimms'!$A$5:$P$27,15,FALSE)</f>
        <v>0</v>
      </c>
      <c r="N16" s="15">
        <f>VLOOKUP($C$1,'4yrimms'!$A$5:$P$27,16,FALSE)</f>
        <v>0</v>
      </c>
    </row>
    <row r="17" spans="1:14" ht="15.95" customHeight="1">
      <c r="A17" s="13"/>
      <c r="B17" s="14"/>
      <c r="C17" s="14" t="s">
        <v>16</v>
      </c>
      <c r="D17" s="26" t="str">
        <f>'4yrimms'!F$27</f>
        <v>-</v>
      </c>
      <c r="E17" s="26">
        <f>'4yrimms'!G$27</f>
        <v>0</v>
      </c>
      <c r="F17" s="26">
        <f>'4yrimms'!H$27</f>
        <v>0</v>
      </c>
      <c r="G17" s="26">
        <f>'4yrimms'!I$27</f>
        <v>0</v>
      </c>
      <c r="H17" s="26">
        <f>'4yrimms'!J$27</f>
        <v>0</v>
      </c>
      <c r="I17" s="26">
        <f>'4yrimms'!K$27</f>
        <v>0</v>
      </c>
      <c r="J17" s="26">
        <f>'4yrimms'!L$27</f>
        <v>0</v>
      </c>
      <c r="K17" s="26">
        <f>'4yrimms'!M$27</f>
        <v>0</v>
      </c>
      <c r="L17" s="26">
        <f>'4yrimms'!N$27</f>
        <v>0</v>
      </c>
      <c r="M17" s="26">
        <f>'4yrimms'!O$27</f>
        <v>0</v>
      </c>
      <c r="N17" s="26">
        <f>'4yrimms'!P$27</f>
        <v>0</v>
      </c>
    </row>
    <row r="18" spans="1:14" ht="15.95" customHeight="1">
      <c r="A18" s="115" t="s">
        <v>45</v>
      </c>
      <c r="B18" s="5" t="s">
        <v>9</v>
      </c>
      <c r="C18" s="5" t="s">
        <v>51</v>
      </c>
      <c r="D18" s="56" t="str">
        <f>VLOOKUP($C$1,DMFT!$A$5:$P$27,6,FALSE)</f>
        <v>-</v>
      </c>
      <c r="E18" s="116" t="str">
        <f>VLOOKUP($C$1,DMFT!$A$5:$P$27,7,FALSE)</f>
        <v>-</v>
      </c>
      <c r="F18" s="116" t="str">
        <f>VLOOKUP($C$1,DMFT!$A$5:$P$27,8,FALSE)</f>
        <v>-</v>
      </c>
      <c r="G18" s="116" t="str">
        <f>VLOOKUP($C$1,DMFT!$A$5:$P$27,9,FALSE)</f>
        <v>-</v>
      </c>
      <c r="H18" s="116" t="str">
        <f>VLOOKUP($C$1,DMFT!$A$5:$P$27,10,FALSE)</f>
        <v>-</v>
      </c>
      <c r="I18" s="116">
        <f>VLOOKUP($C$1,DMFT!$A$5:$P$27,11,FALSE)</f>
        <v>1.3</v>
      </c>
      <c r="J18" s="116" t="str">
        <f>VLOOKUP($C$1,DMFT!$A$5:$P$27,12,FALSE)</f>
        <v>-</v>
      </c>
      <c r="K18" s="116" t="str">
        <f>VLOOKUP($C$1,DMFT!$A$5:$P$27,13,FALSE)</f>
        <v>-</v>
      </c>
      <c r="L18" s="116" t="str">
        <f>VLOOKUP($C$1,DMFT!$A$5:$P$27,14,FALSE)</f>
        <v>-</v>
      </c>
      <c r="M18" s="116">
        <f>VLOOKUP($C$1,DMFT!$A$5:$P$27,15,FALSE)</f>
        <v>1</v>
      </c>
      <c r="N18" s="56" t="str">
        <f>VLOOKUP($C$1,DMFT!$A$5:$P$27,16,FALSE)</f>
        <v>-</v>
      </c>
    </row>
    <row r="19" spans="1:14" ht="15.95" customHeight="1">
      <c r="A19" s="115"/>
      <c r="B19" s="5"/>
      <c r="C19" s="5" t="s">
        <v>16</v>
      </c>
      <c r="D19" s="56" t="str">
        <f>DMFT!F$27</f>
        <v>-</v>
      </c>
      <c r="E19" s="116" t="str">
        <f>DMFT!G$27</f>
        <v>-</v>
      </c>
      <c r="F19" s="116" t="str">
        <f>DMFT!H$27</f>
        <v>-</v>
      </c>
      <c r="G19" s="116" t="str">
        <f>DMFT!I$27</f>
        <v>-</v>
      </c>
      <c r="H19" s="116" t="str">
        <f>DMFT!J$27</f>
        <v>-</v>
      </c>
      <c r="I19" s="116">
        <f>DMFT!K$27</f>
        <v>2</v>
      </c>
      <c r="J19" s="116" t="str">
        <f>DMFT!L$27</f>
        <v>-</v>
      </c>
      <c r="K19" s="116" t="str">
        <f>DMFT!M$27</f>
        <v>-</v>
      </c>
      <c r="L19" s="116" t="str">
        <f>DMFT!N$27</f>
        <v>-</v>
      </c>
      <c r="M19" s="116">
        <f>DMFT!O$27</f>
        <v>1.6</v>
      </c>
      <c r="N19" s="56" t="str">
        <f>DMFT!P$27</f>
        <v>-</v>
      </c>
    </row>
    <row r="20" spans="1:14">
      <c r="A20" s="13" t="s">
        <v>46</v>
      </c>
      <c r="B20" s="14" t="s">
        <v>95</v>
      </c>
      <c r="C20" s="14" t="s">
        <v>51</v>
      </c>
      <c r="D20" s="175">
        <f>VLOOKUP($C$1,Injuries!$A$5:$O$28,6,FALSE)</f>
        <v>89</v>
      </c>
      <c r="E20" s="175">
        <f>VLOOKUP($C$1,Injuries!$A$5:$O$28,7,FALSE)</f>
        <v>114</v>
      </c>
      <c r="F20" s="175">
        <f>VLOOKUP($C$1,Injuries!$A$5:$O$28,8,FALSE)</f>
        <v>146</v>
      </c>
      <c r="G20" s="175">
        <f>VLOOKUP($C$1,Injuries!$A$5:$O$28,9,FALSE)</f>
        <v>146</v>
      </c>
      <c r="H20" s="175">
        <f>VLOOKUP($C$1,Injuries!$A$5:$O$28,10,FALSE)</f>
        <v>184</v>
      </c>
      <c r="I20" s="175">
        <f>VLOOKUP($C$1,Injuries!$A$5:$O$28,11,FALSE)</f>
        <v>134</v>
      </c>
      <c r="J20" s="175">
        <f>VLOOKUP($C$1,Injuries!$A$5:$O$28,12,FALSE)</f>
        <v>116</v>
      </c>
      <c r="K20" s="175">
        <f>VLOOKUP($C$1,Injuries!$A$5:$O$28,13,FALSE)</f>
        <v>137</v>
      </c>
      <c r="L20" s="175">
        <f>VLOOKUP($C$1,Injuries!$A$5:$O$28,14,FALSE)</f>
        <v>160</v>
      </c>
      <c r="M20" s="175">
        <f>VLOOKUP($C$1,Injuries!$A$5:$O$28,15,FALSE)</f>
        <v>181</v>
      </c>
      <c r="N20" s="14"/>
    </row>
    <row r="21" spans="1:14">
      <c r="A21" s="14"/>
      <c r="B21" s="14"/>
      <c r="C21" s="14" t="s">
        <v>16</v>
      </c>
      <c r="D21" s="110">
        <f>Injuries!F27</f>
        <v>153</v>
      </c>
      <c r="E21" s="110">
        <f>Injuries!G27</f>
        <v>134</v>
      </c>
      <c r="F21" s="110">
        <f>Injuries!H27</f>
        <v>161</v>
      </c>
      <c r="G21" s="110">
        <f>Injuries!I27</f>
        <v>167</v>
      </c>
      <c r="H21" s="110">
        <f>Injuries!J27</f>
        <v>184</v>
      </c>
      <c r="I21" s="110">
        <f>Injuries!K27</f>
        <v>181</v>
      </c>
      <c r="J21" s="110">
        <f>Injuries!L27</f>
        <v>172</v>
      </c>
      <c r="K21" s="110">
        <f>Injuries!M27</f>
        <v>183</v>
      </c>
      <c r="L21" s="110">
        <f>Injuries!N27</f>
        <v>186</v>
      </c>
      <c r="M21" s="110">
        <f>Injuries!O27</f>
        <v>189</v>
      </c>
      <c r="N21" s="14"/>
    </row>
    <row r="22" spans="1:14" ht="15.95" customHeight="1">
      <c r="A22" s="115" t="s">
        <v>47</v>
      </c>
      <c r="B22" s="5" t="s">
        <v>10</v>
      </c>
      <c r="C22" s="5" t="s">
        <v>51</v>
      </c>
      <c r="D22" s="56" t="str">
        <f>VLOOKUP($C$1,InfantMortality!$A$5:$P$27,6,FALSE)</f>
        <v>-</v>
      </c>
      <c r="E22" s="116" t="str">
        <f>VLOOKUP($C$1,InfantMortality!$A$5:$P$27,7,FALSE)</f>
        <v>-</v>
      </c>
      <c r="F22" s="116" t="str">
        <f>VLOOKUP($C$1,InfantMortality!$A$5:$P$27,8,FALSE)</f>
        <v>-</v>
      </c>
      <c r="G22" s="116" t="str">
        <f>VLOOKUP($C$1,InfantMortality!$A$5:$P$27,9,FALSE)</f>
        <v>-</v>
      </c>
      <c r="H22" s="116" t="str">
        <f>VLOOKUP($C$1,InfantMortality!$A$5:$P$27,10,FALSE)</f>
        <v>-</v>
      </c>
      <c r="I22" s="116" t="str">
        <f>VLOOKUP($C$1,InfantMortality!$A$5:$P$27,11,FALSE)</f>
        <v>-</v>
      </c>
      <c r="J22" s="116" t="str">
        <f>VLOOKUP($C$1,InfantMortality!$A$5:$P$27,12,FALSE)</f>
        <v>-</v>
      </c>
      <c r="K22" s="116" t="str">
        <f>VLOOKUP($C$1,InfantMortality!$A$5:$P$27,13,FALSE)</f>
        <v>-</v>
      </c>
      <c r="L22" s="116" t="str">
        <f>VLOOKUP($C$1,InfantMortality!$A$5:$P$27,14,FALSE)</f>
        <v>-</v>
      </c>
      <c r="M22" s="116" t="str">
        <f>VLOOKUP($C$1,InfantMortality!$A$5:$P$27,15,FALSE)</f>
        <v>-</v>
      </c>
      <c r="N22" s="56" t="str">
        <f>VLOOKUP($C$1,InfantMortality!$A$5:$P$27,16,FALSE)</f>
        <v>-</v>
      </c>
    </row>
    <row r="23" spans="1:14" ht="15.95" customHeight="1">
      <c r="A23" s="115"/>
      <c r="B23" s="5"/>
      <c r="C23" s="5" t="s">
        <v>16</v>
      </c>
      <c r="D23" s="116">
        <f>InfantMortality!F$27</f>
        <v>4.8</v>
      </c>
      <c r="E23" s="116">
        <f>InfantMortality!G$27</f>
        <v>4.4000000000000004</v>
      </c>
      <c r="F23" s="116">
        <f>InfantMortality!H$27</f>
        <v>5</v>
      </c>
      <c r="G23" s="116">
        <f>InfantMortality!I$27</f>
        <v>4.2</v>
      </c>
      <c r="H23" s="116">
        <f>InfantMortality!J$27</f>
        <v>4.3</v>
      </c>
      <c r="I23" s="116">
        <f>InfantMortality!K$27</f>
        <v>5.0999999999999996</v>
      </c>
      <c r="J23" s="116">
        <f>InfantMortality!L$27</f>
        <v>4.2</v>
      </c>
      <c r="K23" s="116">
        <f>InfantMortality!M$27</f>
        <v>4.8</v>
      </c>
      <c r="L23" s="116">
        <f>InfantMortality!N$27</f>
        <v>4.0999999999999996</v>
      </c>
      <c r="M23" s="116">
        <f>InfantMortality!O$27</f>
        <v>3.7</v>
      </c>
      <c r="N23" s="56" t="s">
        <v>54</v>
      </c>
    </row>
    <row r="24" spans="1:14" ht="15.95" customHeight="1">
      <c r="A24" s="13" t="s">
        <v>48</v>
      </c>
      <c r="B24" s="14" t="s">
        <v>11</v>
      </c>
      <c r="C24" s="14" t="s">
        <v>51</v>
      </c>
      <c r="D24" s="26" t="str">
        <f>VLOOKUP($C$1,'0to17mortality'!$A$5:$P$27,6,FALSE)</f>
        <v>-</v>
      </c>
      <c r="E24" s="26" t="str">
        <f>VLOOKUP($C$1,'0to17mortality'!$A$5:$P$27,7,FALSE)</f>
        <v>-</v>
      </c>
      <c r="F24" s="26" t="str">
        <f>VLOOKUP($C$1,'0to17mortality'!$A$5:$P$27,8,FALSE)</f>
        <v>-</v>
      </c>
      <c r="G24" s="26" t="str">
        <f>VLOOKUP($C$1,'0to17mortality'!$A$5:$P$27,9,FALSE)</f>
        <v>-</v>
      </c>
      <c r="H24" s="26" t="str">
        <f>VLOOKUP($C$1,'0to17mortality'!$A$5:$P$27,10,FALSE)</f>
        <v>-</v>
      </c>
      <c r="I24" s="26" t="str">
        <f>VLOOKUP($C$1,'0to17mortality'!$A$5:$P$27,11,FALSE)</f>
        <v>-</v>
      </c>
      <c r="J24" s="26" t="str">
        <f>VLOOKUP($C$1,'0to17mortality'!$A$5:$P$27,12,FALSE)</f>
        <v>-</v>
      </c>
      <c r="K24" s="26" t="str">
        <f>VLOOKUP($C$1,'0to17mortality'!$A$5:$P$27,13,FALSE)</f>
        <v>-</v>
      </c>
      <c r="L24" s="26" t="str">
        <f>VLOOKUP($C$1,'0to17mortality'!$A$5:$P$27,14,FALSE)</f>
        <v>-</v>
      </c>
      <c r="M24" s="26" t="str">
        <f>VLOOKUP($C$1,'0to17mortality'!$A$5:$P$27,15,FALSE)</f>
        <v>-</v>
      </c>
      <c r="N24" s="26" t="str">
        <f>VLOOKUP($C$1,'0to17mortality'!$A$5:$P$27,16,FALSE)</f>
        <v>-</v>
      </c>
    </row>
    <row r="25" spans="1:14" ht="15.75" customHeight="1">
      <c r="A25" s="13"/>
      <c r="B25" s="14"/>
      <c r="C25" s="14" t="s">
        <v>16</v>
      </c>
      <c r="D25" s="26">
        <f>'0to17mortality'!F27</f>
        <v>43.7</v>
      </c>
      <c r="E25" s="26">
        <f>'0to17mortality'!G27</f>
        <v>41</v>
      </c>
      <c r="F25" s="26">
        <f>'0to17mortality'!H27</f>
        <v>48.4</v>
      </c>
      <c r="G25" s="26">
        <f>'0to17mortality'!I27</f>
        <v>40.700000000000003</v>
      </c>
      <c r="H25" s="26">
        <f>'0to17mortality'!J27</f>
        <v>41.3</v>
      </c>
      <c r="I25" s="26">
        <f>'0to17mortality'!K27</f>
        <v>49.6</v>
      </c>
      <c r="J25" s="26">
        <f>'0to17mortality'!L27</f>
        <v>39.5</v>
      </c>
      <c r="K25" s="26">
        <f>'0to17mortality'!M27</f>
        <v>41.2</v>
      </c>
      <c r="L25" s="26">
        <f>'0to17mortality'!N27</f>
        <v>38.1</v>
      </c>
      <c r="M25" s="26">
        <f>'0to17mortality'!O27</f>
        <v>36.299999999999997</v>
      </c>
      <c r="N25" s="26" t="str">
        <f>'0to17mortality'!P27</f>
        <v>-</v>
      </c>
    </row>
    <row r="26" spans="1:14" s="82" customFormat="1" ht="15" customHeight="1">
      <c r="A26" s="115" t="s">
        <v>49</v>
      </c>
      <c r="B26" s="5" t="s">
        <v>90</v>
      </c>
      <c r="C26" s="5" t="s">
        <v>51</v>
      </c>
      <c r="D26" s="48" t="s">
        <v>54</v>
      </c>
      <c r="E26" s="48" t="s">
        <v>54</v>
      </c>
      <c r="F26" s="48" t="s">
        <v>54</v>
      </c>
      <c r="G26" s="48" t="s">
        <v>54</v>
      </c>
      <c r="H26" s="48" t="s">
        <v>54</v>
      </c>
      <c r="I26" s="48" t="s">
        <v>54</v>
      </c>
      <c r="J26" s="48" t="s">
        <v>54</v>
      </c>
      <c r="K26" s="48" t="s">
        <v>54</v>
      </c>
      <c r="L26" s="48" t="s">
        <v>54</v>
      </c>
      <c r="M26" s="48" t="s">
        <v>54</v>
      </c>
      <c r="N26" s="48" t="s">
        <v>54</v>
      </c>
    </row>
    <row r="27" spans="1:14" s="82" customFormat="1" ht="15" customHeight="1">
      <c r="A27" s="5"/>
      <c r="B27" s="5"/>
      <c r="C27" s="5" t="s">
        <v>16</v>
      </c>
      <c r="D27" s="48" t="s">
        <v>54</v>
      </c>
      <c r="E27" s="48" t="s">
        <v>54</v>
      </c>
      <c r="F27" s="48" t="s">
        <v>54</v>
      </c>
      <c r="G27" s="48" t="s">
        <v>54</v>
      </c>
      <c r="H27" s="48" t="s">
        <v>54</v>
      </c>
      <c r="I27" s="48" t="s">
        <v>54</v>
      </c>
      <c r="J27" s="48" t="s">
        <v>54</v>
      </c>
      <c r="K27" s="48" t="s">
        <v>54</v>
      </c>
      <c r="L27" s="48" t="s">
        <v>54</v>
      </c>
      <c r="M27" s="48" t="s">
        <v>54</v>
      </c>
      <c r="N27" s="48" t="s">
        <v>54</v>
      </c>
    </row>
    <row r="28" spans="1:14" ht="15" customHeight="1">
      <c r="A28" s="13" t="s">
        <v>50</v>
      </c>
      <c r="B28" s="14" t="s">
        <v>89</v>
      </c>
      <c r="C28" s="14" t="s">
        <v>51</v>
      </c>
      <c r="D28" s="103" t="s">
        <v>54</v>
      </c>
      <c r="E28" s="103" t="s">
        <v>54</v>
      </c>
      <c r="F28" s="160">
        <f>VLOOKUP($C$1,'Social Workers'!$A$5:$P$28,8,FALSE)</f>
        <v>5.3</v>
      </c>
      <c r="G28" s="160">
        <f>VLOOKUP($C$1,'Social Workers'!$A$5:$P$28,9,FALSE)</f>
        <v>5.4</v>
      </c>
      <c r="H28" s="160">
        <f>VLOOKUP($C$1,'Social Workers'!$A$5:$P$28,10,FALSE)</f>
        <v>6.1</v>
      </c>
      <c r="I28" s="160">
        <f>VLOOKUP($C$1,'Social Workers'!$A$5:$P$28,11,FALSE)</f>
        <v>5.4</v>
      </c>
      <c r="J28" s="160">
        <f>VLOOKUP($C$1,'Social Workers'!$A$5:$P$28,12,FALSE)</f>
        <v>7</v>
      </c>
      <c r="K28" s="160">
        <f>VLOOKUP($C$1,'Social Workers'!$A$5:$P$28,13,FALSE)</f>
        <v>7.1</v>
      </c>
      <c r="L28" s="160">
        <f>VLOOKUP($C$1,'Social Workers'!$A$5:$P$28,14,FALSE)</f>
        <v>7.4</v>
      </c>
      <c r="M28" s="160">
        <f>VLOOKUP($C$1,'Social Workers'!$A$5:$P$28,15,FALSE)</f>
        <v>7.4</v>
      </c>
      <c r="N28" s="160">
        <f>VLOOKUP($C$1,'Social Workers'!$A$5:$P$28,16,FALSE)</f>
        <v>7.3</v>
      </c>
    </row>
    <row r="29" spans="1:14" ht="15" customHeight="1">
      <c r="A29" s="14"/>
      <c r="B29" s="14"/>
      <c r="C29" s="14" t="s">
        <v>16</v>
      </c>
      <c r="D29" s="103" t="s">
        <v>54</v>
      </c>
      <c r="E29" s="103" t="s">
        <v>54</v>
      </c>
      <c r="F29" s="160">
        <f>'Social Workers'!H27</f>
        <v>6.8</v>
      </c>
      <c r="G29" s="160">
        <f>'Social Workers'!I27</f>
        <v>7</v>
      </c>
      <c r="H29" s="160">
        <f>'Social Workers'!J27</f>
        <v>7.6</v>
      </c>
      <c r="I29" s="160">
        <f>'Social Workers'!K27</f>
        <v>7.3</v>
      </c>
      <c r="J29" s="160">
        <f>'Social Workers'!L27</f>
        <v>7.8</v>
      </c>
      <c r="K29" s="160">
        <f>'Social Workers'!M27</f>
        <v>7.5</v>
      </c>
      <c r="L29" s="160">
        <f>'Social Workers'!N27</f>
        <v>8.1</v>
      </c>
      <c r="M29" s="160">
        <f>'Social Workers'!O27</f>
        <v>8.6</v>
      </c>
      <c r="N29" s="160">
        <f>'Social Workers'!P27</f>
        <v>9</v>
      </c>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N29"/>
  <sheetViews>
    <sheetView showGridLines="0" topLeftCell="B1" workbookViewId="0">
      <pane ySplit="3" topLeftCell="A4" activePane="bottomLeft" state="frozen"/>
      <selection activeCell="G51" sqref="G51"/>
      <selection pane="bottomLeft" activeCell="G51" sqref="G51"/>
    </sheetView>
  </sheetViews>
  <sheetFormatPr defaultRowHeight="11.25"/>
  <cols>
    <col min="1" max="1" width="2.75" style="98" customWidth="1"/>
    <col min="2" max="2" width="47.75" style="98" customWidth="1"/>
    <col min="3" max="3" width="8.625" style="98" customWidth="1"/>
    <col min="4" max="5" width="9" style="98"/>
    <col min="6" max="8" width="7.625" style="98" customWidth="1"/>
    <col min="9" max="13" width="9" style="98"/>
    <col min="14" max="14" width="9" style="1"/>
    <col min="15" max="16384" width="9" style="98"/>
  </cols>
  <sheetData>
    <row r="1" spans="1:14" ht="20.25" customHeight="1">
      <c r="A1" s="24"/>
      <c r="B1" s="25" t="s">
        <v>13</v>
      </c>
      <c r="C1" s="8" t="s">
        <v>37</v>
      </c>
      <c r="D1" s="7"/>
      <c r="E1" s="21" t="s">
        <v>86</v>
      </c>
      <c r="F1" s="22"/>
      <c r="G1" s="22"/>
      <c r="H1" s="22"/>
      <c r="I1" s="22"/>
      <c r="J1" s="22"/>
      <c r="K1" s="22"/>
    </row>
    <row r="3" spans="1:14" s="2" customFormat="1">
      <c r="D3" s="16">
        <v>2002</v>
      </c>
      <c r="E3" s="16">
        <v>2003</v>
      </c>
      <c r="F3" s="16">
        <v>2004</v>
      </c>
      <c r="G3" s="16">
        <v>2005</v>
      </c>
      <c r="H3" s="16">
        <v>2006</v>
      </c>
      <c r="I3" s="16">
        <v>2007</v>
      </c>
      <c r="J3" s="16">
        <v>2008</v>
      </c>
      <c r="K3" s="16">
        <v>2009</v>
      </c>
      <c r="L3" s="16">
        <v>2010</v>
      </c>
      <c r="M3" s="16">
        <v>2011</v>
      </c>
      <c r="N3" s="16">
        <v>2012</v>
      </c>
    </row>
    <row r="4" spans="1:14" ht="15.95" customHeight="1">
      <c r="A4" s="13" t="s">
        <v>38</v>
      </c>
      <c r="B4" s="14" t="s">
        <v>4</v>
      </c>
      <c r="C4" s="14" t="s">
        <v>51</v>
      </c>
      <c r="D4" s="15" t="str">
        <f>VLOOKUP($C$1,Poverty!$A$5:$P$27,6,FALSE)</f>
        <v>-</v>
      </c>
      <c r="E4" s="26" t="str">
        <f>VLOOKUP($C$1,Poverty!$A$5:$P$27,7,FALSE)</f>
        <v>-</v>
      </c>
      <c r="F4" s="26" t="str">
        <f>VLOOKUP($C$1,Poverty!$A$5:$P$27,8,FALSE)</f>
        <v>-</v>
      </c>
      <c r="G4" s="26" t="str">
        <f>VLOOKUP($C$1,Poverty!$A$5:$P$27,9,FALSE)</f>
        <v>-</v>
      </c>
      <c r="H4" s="26" t="str">
        <f>VLOOKUP($C$1,Poverty!$A$5:$P$27,10,FALSE)</f>
        <v>-</v>
      </c>
      <c r="I4" s="26" t="str">
        <f>VLOOKUP($C$1,Poverty!$A$5:$P$27,11,FALSE)</f>
        <v>-</v>
      </c>
      <c r="J4" s="26" t="str">
        <f>VLOOKUP($C$1,Poverty!$A$5:$P$27,12,FALSE)</f>
        <v>-</v>
      </c>
      <c r="K4" s="26">
        <f>VLOOKUP($C$1,Poverty!$A$5:$P$27,13,FALSE)</f>
        <v>26.6</v>
      </c>
      <c r="L4" s="26">
        <f>VLOOKUP($C$1,Poverty!$A$5:$P$27,14,FALSE)</f>
        <v>25.5</v>
      </c>
      <c r="M4" s="26" t="str">
        <f>VLOOKUP($C$1,Poverty!$A$5:$P$27,15,FALSE)</f>
        <v>-</v>
      </c>
      <c r="N4" s="15" t="str">
        <f>VLOOKUP($C$1,Poverty!$A$5:$P$27,16,FALSE)</f>
        <v>-</v>
      </c>
    </row>
    <row r="5" spans="1:14" ht="15.95" customHeight="1">
      <c r="A5" s="13"/>
      <c r="B5" s="14"/>
      <c r="C5" s="14" t="s">
        <v>16</v>
      </c>
      <c r="D5" s="15" t="str">
        <f>Poverty!F$27</f>
        <v>-</v>
      </c>
      <c r="E5" s="26" t="str">
        <f>Poverty!G$27</f>
        <v>-</v>
      </c>
      <c r="F5" s="26" t="str">
        <f>Poverty!H$27</f>
        <v>-</v>
      </c>
      <c r="G5" s="26" t="str">
        <f>Poverty!I$27</f>
        <v>-</v>
      </c>
      <c r="H5" s="26" t="str">
        <f>Poverty!J$27</f>
        <v>-</v>
      </c>
      <c r="I5" s="26" t="str">
        <f>Poverty!K$27</f>
        <v>-</v>
      </c>
      <c r="J5" s="26" t="str">
        <f>Poverty!L$27</f>
        <v>-</v>
      </c>
      <c r="K5" s="26">
        <f>Poverty!M$27</f>
        <v>22.7</v>
      </c>
      <c r="L5" s="26">
        <f>Poverty!N$27</f>
        <v>22.2</v>
      </c>
      <c r="M5" s="26" t="str">
        <f>Poverty!O$27</f>
        <v>-</v>
      </c>
      <c r="N5" s="15" t="str">
        <f>Poverty!P$27</f>
        <v>-</v>
      </c>
    </row>
    <row r="6" spans="1:14" ht="15.95" customHeight="1">
      <c r="A6" s="115" t="s">
        <v>39</v>
      </c>
      <c r="B6" s="5" t="s">
        <v>88</v>
      </c>
      <c r="C6" s="5" t="s">
        <v>51</v>
      </c>
      <c r="D6" s="145">
        <f>VLOOKUP($C$1,Homelessness!$A$7:$P$30,6,FALSE)</f>
        <v>12.2</v>
      </c>
      <c r="E6" s="145">
        <f>VLOOKUP($C$1,Homelessness!$A$7:$P$30,7,FALSE)</f>
        <v>24.2</v>
      </c>
      <c r="F6" s="145">
        <f>VLOOKUP($C$1,Homelessness!$A$7:$P$30,8,FALSE)</f>
        <v>19.8</v>
      </c>
      <c r="G6" s="145">
        <f>VLOOKUP($C$1,Homelessness!$A$7:$P$30,9,FALSE)</f>
        <v>28.3</v>
      </c>
      <c r="H6" s="145">
        <f>VLOOKUP($C$1,Homelessness!$A$7:$P$30,10,FALSE)</f>
        <v>48.6</v>
      </c>
      <c r="I6" s="145">
        <f>VLOOKUP($C$1,Homelessness!$A$7:$P$30,11,FALSE)</f>
        <v>44.1</v>
      </c>
      <c r="J6" s="145">
        <f>VLOOKUP($C$1,Homelessness!$A$7:$P$30,12,FALSE)</f>
        <v>44.5</v>
      </c>
      <c r="K6" s="145">
        <f>VLOOKUP($C$1,Homelessness!$A$7:$P$30,13,FALSE)</f>
        <v>29.9</v>
      </c>
      <c r="L6" s="145">
        <f>VLOOKUP($C$1,Homelessness!$A$7:$P$30,14,FALSE)</f>
        <v>36.200000000000003</v>
      </c>
      <c r="M6" s="145">
        <f>VLOOKUP($C$1,Homelessness!$A$7:$P$30,15,FALSE)</f>
        <v>41.1</v>
      </c>
      <c r="N6" s="145">
        <f>VLOOKUP($C$1,Homelessness!$A$7:$P$30,16,FALSE)</f>
        <v>37</v>
      </c>
    </row>
    <row r="7" spans="1:14" ht="15.95" customHeight="1">
      <c r="A7" s="5"/>
      <c r="B7" s="5"/>
      <c r="C7" s="5" t="s">
        <v>16</v>
      </c>
      <c r="D7" s="48">
        <f>Homelessness!F7</f>
        <v>28.5</v>
      </c>
      <c r="E7" s="48">
        <f>Homelessness!G7</f>
        <v>35</v>
      </c>
      <c r="F7" s="48">
        <f>Homelessness!H7</f>
        <v>37.200000000000003</v>
      </c>
      <c r="G7" s="48">
        <f>Homelessness!I7</f>
        <v>29.8</v>
      </c>
      <c r="H7" s="48">
        <f>Homelessness!J7</f>
        <v>26.1</v>
      </c>
      <c r="I7" s="48">
        <f>Homelessness!K7</f>
        <v>24.8</v>
      </c>
      <c r="J7" s="48">
        <f>Homelessness!L7</f>
        <v>21.3</v>
      </c>
      <c r="K7" s="48">
        <f>Homelessness!M7</f>
        <v>18.7</v>
      </c>
      <c r="L7" s="48">
        <f>Homelessness!N7</f>
        <v>21.9</v>
      </c>
      <c r="M7" s="48">
        <f>Homelessness!O7</f>
        <v>21.3</v>
      </c>
      <c r="N7" s="48">
        <f>Homelessness!P7</f>
        <v>18.7</v>
      </c>
    </row>
    <row r="8" spans="1:14" ht="15.95" customHeight="1">
      <c r="A8" s="13" t="s">
        <v>40</v>
      </c>
      <c r="B8" s="14" t="s">
        <v>5</v>
      </c>
      <c r="C8" s="14" t="s">
        <v>51</v>
      </c>
      <c r="D8" s="15" t="str">
        <f>VLOOKUP($C$1,CIN!$A$5:$P$27,6,FALSE)</f>
        <v>-</v>
      </c>
      <c r="E8" s="15" t="str">
        <f>VLOOKUP($C$1,CIN!$A$5:$P$27,7,FALSE)</f>
        <v>-</v>
      </c>
      <c r="F8" s="15" t="str">
        <f>VLOOKUP($C$1,CIN!$A$5:$P$27,8,FALSE)</f>
        <v>-</v>
      </c>
      <c r="G8" s="15" t="str">
        <f>VLOOKUP($C$1,CIN!$A$5:$P$27,9,FALSE)</f>
        <v>-</v>
      </c>
      <c r="H8" s="15" t="str">
        <f>VLOOKUP($C$1,CIN!$A$5:$P$27,10,FALSE)</f>
        <v>-</v>
      </c>
      <c r="I8" s="15" t="str">
        <f>VLOOKUP($C$1,CIN!$A$5:$P$27,11,FALSE)</f>
        <v>-</v>
      </c>
      <c r="J8" s="15" t="str">
        <f>VLOOKUP($C$1,CIN!$A$5:$P$27,12,FALSE)</f>
        <v>-</v>
      </c>
      <c r="K8" s="15" t="str">
        <f>VLOOKUP($C$1,CIN!$A$5:$P$27,13,FALSE)</f>
        <v>-</v>
      </c>
      <c r="L8" s="15">
        <f>VLOOKUP($C$1,CIN!$A$5:$P$27,14,FALSE)</f>
        <v>380</v>
      </c>
      <c r="M8" s="15">
        <f>VLOOKUP($C$1,CIN!$A$5:$P$27,15,FALSE)</f>
        <v>320</v>
      </c>
      <c r="N8" s="15">
        <f>VLOOKUP($C$1,CIN!$A$5:$P$27,16,FALSE)</f>
        <v>330</v>
      </c>
    </row>
    <row r="9" spans="1:14" ht="15.95" customHeight="1">
      <c r="A9" s="13"/>
      <c r="B9" s="14"/>
      <c r="C9" s="14" t="s">
        <v>16</v>
      </c>
      <c r="D9" s="15" t="str">
        <f>CIN!F$27</f>
        <v>-</v>
      </c>
      <c r="E9" s="15" t="str">
        <f>CIN!G$27</f>
        <v>-</v>
      </c>
      <c r="F9" s="15" t="str">
        <f>CIN!H$27</f>
        <v>-</v>
      </c>
      <c r="G9" s="15" t="str">
        <f>CIN!I$27</f>
        <v>-</v>
      </c>
      <c r="H9" s="15" t="str">
        <f>CIN!J$27</f>
        <v>-</v>
      </c>
      <c r="I9" s="15" t="str">
        <f>CIN!K$27</f>
        <v>-</v>
      </c>
      <c r="J9" s="15" t="str">
        <f>CIN!L$27</f>
        <v>-</v>
      </c>
      <c r="K9" s="15" t="str">
        <f>CIN!M$27</f>
        <v>-</v>
      </c>
      <c r="L9" s="15">
        <f>CIN!N$27</f>
        <v>300</v>
      </c>
      <c r="M9" s="15">
        <f>CIN!O$27</f>
        <v>315</v>
      </c>
      <c r="N9" s="15">
        <f>CIN!P$27</f>
        <v>320</v>
      </c>
    </row>
    <row r="10" spans="1:14" ht="15.95" customHeight="1">
      <c r="A10" s="11" t="s">
        <v>41</v>
      </c>
      <c r="B10" s="5" t="s">
        <v>6</v>
      </c>
      <c r="C10" s="5" t="s">
        <v>51</v>
      </c>
      <c r="D10" s="1" t="str">
        <f>VLOOKUP($C$1,'Childhood Obesity'!$A$5:$P$27,6,FALSE)</f>
        <v>-</v>
      </c>
      <c r="E10" s="1" t="str">
        <f>VLOOKUP($C$1,'Childhood Obesity'!$A$5:$P$27,7,FALSE)</f>
        <v>-</v>
      </c>
      <c r="F10" s="100" t="str">
        <f>VLOOKUP($C$1,'Childhood Obesity'!$A$5:$P$27,8,FALSE)</f>
        <v>-</v>
      </c>
      <c r="G10" s="100" t="str">
        <f>VLOOKUP($C$1,'Childhood Obesity'!$A$5:$P$27,9,FALSE)</f>
        <v>-</v>
      </c>
      <c r="H10" s="100" t="str">
        <f>VLOOKUP($C$1,'Childhood Obesity'!$A$5:$P$27,10,FALSE)</f>
        <v>-</v>
      </c>
      <c r="I10" s="100" t="str">
        <f>VLOOKUP($C$1,'Childhood Obesity'!$A$5:$P$27,11,FALSE)</f>
        <v>-</v>
      </c>
      <c r="J10" s="100" t="str">
        <f>VLOOKUP($C$1,'Childhood Obesity'!$A$5:$P$27,12,FALSE)</f>
        <v>-</v>
      </c>
      <c r="K10" s="100" t="str">
        <f>VLOOKUP($C$1,'Childhood Obesity'!$A$5:$P$27,13,FALSE)</f>
        <v>-</v>
      </c>
      <c r="L10" s="100" t="str">
        <f>VLOOKUP($C$1,'Childhood Obesity'!$A$5:$P$27,14,FALSE)</f>
        <v>-</v>
      </c>
      <c r="M10" s="100" t="str">
        <f>VLOOKUP($C$1,'Childhood Obesity'!$A$5:$P$27,15,FALSE)</f>
        <v>-</v>
      </c>
      <c r="N10" s="1" t="str">
        <f>VLOOKUP($C$1,'Childhood Obesity'!$A$5:$P$27,16,FALSE)</f>
        <v>-</v>
      </c>
    </row>
    <row r="11" spans="1:14" ht="15.95" customHeight="1">
      <c r="A11" s="11"/>
      <c r="B11" s="5"/>
      <c r="C11" s="5" t="s">
        <v>16</v>
      </c>
      <c r="D11" s="1" t="str">
        <f>'Childhood Obesity'!F$27</f>
        <v>-</v>
      </c>
      <c r="E11" s="1" t="str">
        <f>'Childhood Obesity'!G$27</f>
        <v>-</v>
      </c>
      <c r="F11" s="100" t="str">
        <f>'Childhood Obesity'!H$27</f>
        <v>-</v>
      </c>
      <c r="G11" s="100" t="str">
        <f>'Childhood Obesity'!I$27</f>
        <v>-</v>
      </c>
      <c r="H11" s="100" t="str">
        <f>'Childhood Obesity'!J$27</f>
        <v>-</v>
      </c>
      <c r="I11" s="100" t="str">
        <f>'Childhood Obesity'!K$27</f>
        <v>-</v>
      </c>
      <c r="J11" s="100" t="str">
        <f>'Childhood Obesity'!L$27</f>
        <v>-</v>
      </c>
      <c r="K11" s="100" t="str">
        <f>'Childhood Obesity'!M$27</f>
        <v>-</v>
      </c>
      <c r="L11" s="100" t="str">
        <f>'Childhood Obesity'!N$27</f>
        <v>-</v>
      </c>
      <c r="M11" s="100" t="str">
        <f>'Childhood Obesity'!O$27</f>
        <v>-</v>
      </c>
      <c r="N11" s="100" t="str">
        <f>'Childhood Obesity'!P$27</f>
        <v>-</v>
      </c>
    </row>
    <row r="12" spans="1:14" ht="15.95" customHeight="1">
      <c r="A12" s="13" t="s">
        <v>42</v>
      </c>
      <c r="B12" s="14" t="s">
        <v>7</v>
      </c>
      <c r="C12" s="14" t="s">
        <v>51</v>
      </c>
      <c r="D12" s="26">
        <f>VLOOKUP($C$1,Conceptions!$A$5:$P$27,6,FALSE)</f>
        <v>57.4</v>
      </c>
      <c r="E12" s="26">
        <f>VLOOKUP($C$1,Conceptions!$A$5:$P$27,7,FALSE)</f>
        <v>54.5</v>
      </c>
      <c r="F12" s="26">
        <f>VLOOKUP($C$1,Conceptions!$A$5:$P$27,8,FALSE)</f>
        <v>41.7</v>
      </c>
      <c r="G12" s="26">
        <f>VLOOKUP($C$1,Conceptions!$A$5:$P$27,9,FALSE)</f>
        <v>46.8</v>
      </c>
      <c r="H12" s="26">
        <f>VLOOKUP($C$1,Conceptions!$A$5:$P$27,10,FALSE)</f>
        <v>50.3</v>
      </c>
      <c r="I12" s="26">
        <f>VLOOKUP($C$1,Conceptions!$A$5:$P$27,11,FALSE)</f>
        <v>49.1</v>
      </c>
      <c r="J12" s="26">
        <f>VLOOKUP($C$1,Conceptions!$A$5:$P$27,12,FALSE)</f>
        <v>42.2</v>
      </c>
      <c r="K12" s="26">
        <f>VLOOKUP($C$1,Conceptions!$A$5:$P$27,13,FALSE)</f>
        <v>43.4</v>
      </c>
      <c r="L12" s="26">
        <f>VLOOKUP($C$1,Conceptions!$A$5:$P$27,14,FALSE)</f>
        <v>42.3</v>
      </c>
      <c r="M12" s="26">
        <f>VLOOKUP($C$1,Conceptions!$A$5:$P$27,15,FALSE)</f>
        <v>38.1</v>
      </c>
      <c r="N12" s="15" t="str">
        <f>VLOOKUP($C$1,Conceptions!$A$5:$P$27,16,FALSE)</f>
        <v>-</v>
      </c>
    </row>
    <row r="13" spans="1:14" ht="15.95" customHeight="1">
      <c r="A13" s="13"/>
      <c r="B13" s="14"/>
      <c r="C13" s="14" t="s">
        <v>16</v>
      </c>
      <c r="D13" s="15">
        <f>Conceptions!F$27</f>
        <v>46.2</v>
      </c>
      <c r="E13" s="26">
        <f>Conceptions!G$27</f>
        <v>46.1</v>
      </c>
      <c r="F13" s="26">
        <f>Conceptions!H$27</f>
        <v>45.5</v>
      </c>
      <c r="G13" s="26">
        <f>Conceptions!I$27</f>
        <v>44</v>
      </c>
      <c r="H13" s="26">
        <f>Conceptions!J$27</f>
        <v>45.1</v>
      </c>
      <c r="I13" s="26">
        <f>Conceptions!K$27</f>
        <v>44.7</v>
      </c>
      <c r="J13" s="26">
        <f>Conceptions!L$27</f>
        <v>43.7</v>
      </c>
      <c r="K13" s="26">
        <f>Conceptions!M$27</f>
        <v>39.299999999999997</v>
      </c>
      <c r="L13" s="26">
        <f>Conceptions!N$27</f>
        <v>36.9</v>
      </c>
      <c r="M13" s="26">
        <f>Conceptions!O$27</f>
        <v>34.200000000000003</v>
      </c>
      <c r="N13" s="15" t="str">
        <f>Conceptions!P$27</f>
        <v>-</v>
      </c>
    </row>
    <row r="14" spans="1:14" ht="15.95" customHeight="1">
      <c r="A14" s="115" t="s">
        <v>43</v>
      </c>
      <c r="B14" s="5" t="s">
        <v>96</v>
      </c>
      <c r="C14" s="5" t="s">
        <v>51</v>
      </c>
      <c r="D14" s="101">
        <f>VLOOKUP($C$1,'Live Births'!$A$5:$O$28,6,FALSE)</f>
        <v>38.4</v>
      </c>
      <c r="E14" s="101">
        <f>VLOOKUP($C$1,'Live Births'!$A$5:$O$28,7,FALSE)</f>
        <v>35.799999999999997</v>
      </c>
      <c r="F14" s="101">
        <f>VLOOKUP($C$1,'Live Births'!$A$5:$O$28,8,FALSE)</f>
        <v>41.5</v>
      </c>
      <c r="G14" s="101">
        <f>VLOOKUP($C$1,'Live Births'!$A$5:$O$28,9,FALSE)</f>
        <v>35.4</v>
      </c>
      <c r="H14" s="101">
        <f>VLOOKUP($C$1,'Live Births'!$A$5:$O$28,10,FALSE)</f>
        <v>37.200000000000003</v>
      </c>
      <c r="I14" s="101">
        <f>VLOOKUP($C$1,'Live Births'!$A$5:$O$28,11,FALSE)</f>
        <v>31.9</v>
      </c>
      <c r="J14" s="101">
        <f>VLOOKUP($C$1,'Live Births'!$A$5:$O$28,12,FALSE)</f>
        <v>37</v>
      </c>
      <c r="K14" s="101">
        <f>VLOOKUP($C$1,'Live Births'!$A$5:$O$28,13,FALSE)</f>
        <v>31.6</v>
      </c>
      <c r="L14" s="101">
        <f>VLOOKUP($C$1,'Live Births'!$A$5:$O$28,14,FALSE)</f>
        <v>31.6</v>
      </c>
      <c r="M14" s="101">
        <f>VLOOKUP($C$1,'Live Births'!$A$5:$O$28,15,FALSE)</f>
        <v>27.6</v>
      </c>
      <c r="N14" s="48" t="e">
        <f>'Live Births'!#REF!</f>
        <v>#REF!</v>
      </c>
    </row>
    <row r="15" spans="1:14" ht="15.95" customHeight="1">
      <c r="A15" s="5"/>
      <c r="B15" s="5"/>
      <c r="C15" s="5" t="s">
        <v>16</v>
      </c>
      <c r="D15" s="101">
        <f>'Live Births'!F27</f>
        <v>31.9</v>
      </c>
      <c r="E15" s="101">
        <f>'Live Births'!G27</f>
        <v>31.2</v>
      </c>
      <c r="F15" s="101">
        <f>'Live Births'!H27</f>
        <v>32.6</v>
      </c>
      <c r="G15" s="101">
        <f>'Live Births'!I27</f>
        <v>32.4</v>
      </c>
      <c r="H15" s="101">
        <f>'Live Births'!J27</f>
        <v>31.8</v>
      </c>
      <c r="I15" s="101">
        <f>'Live Births'!K27</f>
        <v>30.6</v>
      </c>
      <c r="J15" s="101">
        <f>'Live Births'!L27</f>
        <v>31.1</v>
      </c>
      <c r="K15" s="101">
        <f>'Live Births'!M27</f>
        <v>28.9</v>
      </c>
      <c r="L15" s="101">
        <f>'Live Births'!N27</f>
        <v>27.9</v>
      </c>
      <c r="M15" s="101">
        <f>'Live Births'!O27</f>
        <v>24.9</v>
      </c>
      <c r="N15" s="48" t="e">
        <f>'Live Births'!#REF!</f>
        <v>#REF!</v>
      </c>
    </row>
    <row r="16" spans="1:14" ht="15.95" customHeight="1">
      <c r="A16" s="13" t="s">
        <v>44</v>
      </c>
      <c r="B16" s="14" t="s">
        <v>8</v>
      </c>
      <c r="C16" s="14" t="s">
        <v>51</v>
      </c>
      <c r="D16" s="15" t="s">
        <v>54</v>
      </c>
      <c r="E16" s="15">
        <f>VLOOKUP($C$1,'4yrimms'!$A$5:$P$27,7,FALSE)</f>
        <v>0</v>
      </c>
      <c r="F16" s="26">
        <f>VLOOKUP($C$1,'4yrimms'!$A$5:$P$27,8,FALSE)</f>
        <v>0</v>
      </c>
      <c r="G16" s="26">
        <f>VLOOKUP($C$1,'4yrimms'!$A$5:$P$27,9,FALSE)</f>
        <v>0</v>
      </c>
      <c r="H16" s="26">
        <f>VLOOKUP($C$1,'4yrimms'!$A$5:$P$27,10,FALSE)</f>
        <v>0</v>
      </c>
      <c r="I16" s="26">
        <f>VLOOKUP($C$1,'4yrimms'!$A$5:$P$27,11,FALSE)</f>
        <v>0</v>
      </c>
      <c r="J16" s="26">
        <f>VLOOKUP($C$1,'4yrimms'!$A$5:$P$27,12,FALSE)</f>
        <v>0</v>
      </c>
      <c r="K16" s="26">
        <f>VLOOKUP($C$1,'4yrimms'!$A$5:$P$27,13,FALSE)</f>
        <v>0</v>
      </c>
      <c r="L16" s="26">
        <f>VLOOKUP($C$1,'4yrimms'!$A$5:$P$27,14,FALSE)</f>
        <v>0</v>
      </c>
      <c r="M16" s="26">
        <f>VLOOKUP($C$1,'4yrimms'!$A$5:$P$27,15,FALSE)</f>
        <v>0</v>
      </c>
      <c r="N16" s="15">
        <f>VLOOKUP($C$1,'4yrimms'!$A$5:$P$27,16,FALSE)</f>
        <v>0</v>
      </c>
    </row>
    <row r="17" spans="1:14" ht="15.95" customHeight="1">
      <c r="A17" s="13"/>
      <c r="B17" s="14"/>
      <c r="C17" s="14" t="s">
        <v>16</v>
      </c>
      <c r="D17" s="26" t="str">
        <f>'4yrimms'!F$27</f>
        <v>-</v>
      </c>
      <c r="E17" s="26">
        <f>'4yrimms'!G$27</f>
        <v>0</v>
      </c>
      <c r="F17" s="26">
        <f>'4yrimms'!H$27</f>
        <v>0</v>
      </c>
      <c r="G17" s="26">
        <f>'4yrimms'!I$27</f>
        <v>0</v>
      </c>
      <c r="H17" s="26">
        <f>'4yrimms'!J$27</f>
        <v>0</v>
      </c>
      <c r="I17" s="26">
        <f>'4yrimms'!K$27</f>
        <v>0</v>
      </c>
      <c r="J17" s="26">
        <f>'4yrimms'!L$27</f>
        <v>0</v>
      </c>
      <c r="K17" s="26">
        <f>'4yrimms'!M$27</f>
        <v>0</v>
      </c>
      <c r="L17" s="26">
        <f>'4yrimms'!N$27</f>
        <v>0</v>
      </c>
      <c r="M17" s="26">
        <f>'4yrimms'!O$27</f>
        <v>0</v>
      </c>
      <c r="N17" s="26">
        <f>'4yrimms'!P$27</f>
        <v>0</v>
      </c>
    </row>
    <row r="18" spans="1:14" ht="15.95" customHeight="1">
      <c r="A18" s="115" t="s">
        <v>45</v>
      </c>
      <c r="B18" s="5" t="s">
        <v>9</v>
      </c>
      <c r="C18" s="5" t="s">
        <v>51</v>
      </c>
      <c r="D18" s="56" t="str">
        <f>VLOOKUP($C$1,DMFT!$A$5:$P$27,6,FALSE)</f>
        <v>-</v>
      </c>
      <c r="E18" s="116" t="str">
        <f>VLOOKUP($C$1,DMFT!$A$5:$P$27,7,FALSE)</f>
        <v>-</v>
      </c>
      <c r="F18" s="116" t="str">
        <f>VLOOKUP($C$1,DMFT!$A$5:$P$27,8,FALSE)</f>
        <v>-</v>
      </c>
      <c r="G18" s="116" t="str">
        <f>VLOOKUP($C$1,DMFT!$A$5:$P$27,9,FALSE)</f>
        <v>-</v>
      </c>
      <c r="H18" s="116" t="str">
        <f>VLOOKUP($C$1,DMFT!$A$5:$P$27,10,FALSE)</f>
        <v>-</v>
      </c>
      <c r="I18" s="116">
        <f>VLOOKUP($C$1,DMFT!$A$5:$P$27,11,FALSE)</f>
        <v>2.6</v>
      </c>
      <c r="J18" s="116" t="str">
        <f>VLOOKUP($C$1,DMFT!$A$5:$P$27,12,FALSE)</f>
        <v>-</v>
      </c>
      <c r="K18" s="116" t="str">
        <f>VLOOKUP($C$1,DMFT!$A$5:$P$27,13,FALSE)</f>
        <v>-</v>
      </c>
      <c r="L18" s="116" t="str">
        <f>VLOOKUP($C$1,DMFT!$A$5:$P$27,14,FALSE)</f>
        <v>-</v>
      </c>
      <c r="M18" s="116">
        <f>VLOOKUP($C$1,DMFT!$A$5:$P$27,15,FALSE)</f>
        <v>2.2000000000000002</v>
      </c>
      <c r="N18" s="56" t="str">
        <f>VLOOKUP($C$1,DMFT!$A$5:$P$27,16,FALSE)</f>
        <v>-</v>
      </c>
    </row>
    <row r="19" spans="1:14" ht="15.95" customHeight="1">
      <c r="A19" s="115"/>
      <c r="B19" s="5"/>
      <c r="C19" s="5" t="s">
        <v>16</v>
      </c>
      <c r="D19" s="56" t="str">
        <f>DMFT!F$27</f>
        <v>-</v>
      </c>
      <c r="E19" s="116" t="str">
        <f>DMFT!G$27</f>
        <v>-</v>
      </c>
      <c r="F19" s="116" t="str">
        <f>DMFT!H$27</f>
        <v>-</v>
      </c>
      <c r="G19" s="116" t="str">
        <f>DMFT!I$27</f>
        <v>-</v>
      </c>
      <c r="H19" s="116" t="str">
        <f>DMFT!J$27</f>
        <v>-</v>
      </c>
      <c r="I19" s="116">
        <f>DMFT!K$27</f>
        <v>2</v>
      </c>
      <c r="J19" s="116" t="str">
        <f>DMFT!L$27</f>
        <v>-</v>
      </c>
      <c r="K19" s="116" t="str">
        <f>DMFT!M$27</f>
        <v>-</v>
      </c>
      <c r="L19" s="116" t="str">
        <f>DMFT!N$27</f>
        <v>-</v>
      </c>
      <c r="M19" s="116">
        <f>DMFT!O$27</f>
        <v>1.6</v>
      </c>
      <c r="N19" s="56" t="str">
        <f>DMFT!P$27</f>
        <v>-</v>
      </c>
    </row>
    <row r="20" spans="1:14">
      <c r="A20" s="13" t="s">
        <v>46</v>
      </c>
      <c r="B20" s="14" t="s">
        <v>95</v>
      </c>
      <c r="C20" s="14" t="s">
        <v>51</v>
      </c>
      <c r="D20" s="175">
        <f>VLOOKUP($C$1,Injuries!$A$5:$O$28,6,FALSE)</f>
        <v>136</v>
      </c>
      <c r="E20" s="175">
        <f>VLOOKUP($C$1,Injuries!$A$5:$O$28,7,FALSE)</f>
        <v>125</v>
      </c>
      <c r="F20" s="175">
        <f>VLOOKUP($C$1,Injuries!$A$5:$O$28,8,FALSE)</f>
        <v>124</v>
      </c>
      <c r="G20" s="175">
        <f>VLOOKUP($C$1,Injuries!$A$5:$O$28,9,FALSE)</f>
        <v>150</v>
      </c>
      <c r="H20" s="175">
        <f>VLOOKUP($C$1,Injuries!$A$5:$O$28,10,FALSE)</f>
        <v>150</v>
      </c>
      <c r="I20" s="175">
        <f>VLOOKUP($C$1,Injuries!$A$5:$O$28,11,FALSE)</f>
        <v>128</v>
      </c>
      <c r="J20" s="175">
        <f>VLOOKUP($C$1,Injuries!$A$5:$O$28,12,FALSE)</f>
        <v>138</v>
      </c>
      <c r="K20" s="175">
        <f>VLOOKUP($C$1,Injuries!$A$5:$O$28,13,FALSE)</f>
        <v>167</v>
      </c>
      <c r="L20" s="175">
        <f>VLOOKUP($C$1,Injuries!$A$5:$O$28,14,FALSE)</f>
        <v>199</v>
      </c>
      <c r="M20" s="175">
        <f>VLOOKUP($C$1,Injuries!$A$5:$O$28,15,FALSE)</f>
        <v>190</v>
      </c>
      <c r="N20" s="14"/>
    </row>
    <row r="21" spans="1:14">
      <c r="A21" s="14"/>
      <c r="B21" s="14"/>
      <c r="C21" s="14" t="s">
        <v>16</v>
      </c>
      <c r="D21" s="110">
        <f>Injuries!F27</f>
        <v>153</v>
      </c>
      <c r="E21" s="110">
        <f>Injuries!G27</f>
        <v>134</v>
      </c>
      <c r="F21" s="110">
        <f>Injuries!H27</f>
        <v>161</v>
      </c>
      <c r="G21" s="110">
        <f>Injuries!I27</f>
        <v>167</v>
      </c>
      <c r="H21" s="110">
        <f>Injuries!J27</f>
        <v>184</v>
      </c>
      <c r="I21" s="110">
        <f>Injuries!K27</f>
        <v>181</v>
      </c>
      <c r="J21" s="110">
        <f>Injuries!L27</f>
        <v>172</v>
      </c>
      <c r="K21" s="110">
        <f>Injuries!M27</f>
        <v>183</v>
      </c>
      <c r="L21" s="110">
        <f>Injuries!N27</f>
        <v>186</v>
      </c>
      <c r="M21" s="110">
        <f>Injuries!O27</f>
        <v>189</v>
      </c>
      <c r="N21" s="14"/>
    </row>
    <row r="22" spans="1:14" ht="15.95" customHeight="1">
      <c r="A22" s="115" t="s">
        <v>47</v>
      </c>
      <c r="B22" s="5" t="s">
        <v>10</v>
      </c>
      <c r="C22" s="5" t="s">
        <v>51</v>
      </c>
      <c r="D22" s="56" t="str">
        <f>VLOOKUP($C$1,InfantMortality!$A$5:$P$27,6,FALSE)</f>
        <v>-</v>
      </c>
      <c r="E22" s="116" t="str">
        <f>VLOOKUP($C$1,InfantMortality!$A$5:$P$27,7,FALSE)</f>
        <v>-</v>
      </c>
      <c r="F22" s="116" t="str">
        <f>VLOOKUP($C$1,InfantMortality!$A$5:$P$27,8,FALSE)</f>
        <v>-</v>
      </c>
      <c r="G22" s="116" t="str">
        <f>VLOOKUP($C$1,InfantMortality!$A$5:$P$27,9,FALSE)</f>
        <v>-</v>
      </c>
      <c r="H22" s="116" t="str">
        <f>VLOOKUP($C$1,InfantMortality!$A$5:$P$27,10,FALSE)</f>
        <v>-</v>
      </c>
      <c r="I22" s="116" t="str">
        <f>VLOOKUP($C$1,InfantMortality!$A$5:$P$27,11,FALSE)</f>
        <v>-</v>
      </c>
      <c r="J22" s="116" t="str">
        <f>VLOOKUP($C$1,InfantMortality!$A$5:$P$27,12,FALSE)</f>
        <v>-</v>
      </c>
      <c r="K22" s="116" t="str">
        <f>VLOOKUP($C$1,InfantMortality!$A$5:$P$27,13,FALSE)</f>
        <v>-</v>
      </c>
      <c r="L22" s="116" t="str">
        <f>VLOOKUP($C$1,InfantMortality!$A$5:$P$27,14,FALSE)</f>
        <v>-</v>
      </c>
      <c r="M22" s="116" t="str">
        <f>VLOOKUP($C$1,InfantMortality!$A$5:$P$27,15,FALSE)</f>
        <v>-</v>
      </c>
      <c r="N22" s="56" t="str">
        <f>VLOOKUP($C$1,InfantMortality!$A$5:$P$27,16,FALSE)</f>
        <v>-</v>
      </c>
    </row>
    <row r="23" spans="1:14" ht="15.95" customHeight="1">
      <c r="A23" s="115"/>
      <c r="B23" s="5"/>
      <c r="C23" s="5" t="s">
        <v>16</v>
      </c>
      <c r="D23" s="116">
        <f>InfantMortality!F$27</f>
        <v>4.8</v>
      </c>
      <c r="E23" s="116">
        <f>InfantMortality!G$27</f>
        <v>4.4000000000000004</v>
      </c>
      <c r="F23" s="116">
        <f>InfantMortality!H$27</f>
        <v>5</v>
      </c>
      <c r="G23" s="116">
        <f>InfantMortality!I$27</f>
        <v>4.2</v>
      </c>
      <c r="H23" s="116">
        <f>InfantMortality!J$27</f>
        <v>4.3</v>
      </c>
      <c r="I23" s="116">
        <f>InfantMortality!K$27</f>
        <v>5.0999999999999996</v>
      </c>
      <c r="J23" s="116">
        <f>InfantMortality!L$27</f>
        <v>4.2</v>
      </c>
      <c r="K23" s="116">
        <f>InfantMortality!M$27</f>
        <v>4.8</v>
      </c>
      <c r="L23" s="116">
        <f>InfantMortality!N$27</f>
        <v>4.0999999999999996</v>
      </c>
      <c r="M23" s="116">
        <f>InfantMortality!O$27</f>
        <v>3.7</v>
      </c>
      <c r="N23" s="56" t="s">
        <v>54</v>
      </c>
    </row>
    <row r="24" spans="1:14" ht="15.95" customHeight="1">
      <c r="A24" s="13" t="s">
        <v>48</v>
      </c>
      <c r="B24" s="14" t="s">
        <v>11</v>
      </c>
      <c r="C24" s="14" t="s">
        <v>51</v>
      </c>
      <c r="D24" s="26" t="str">
        <f>VLOOKUP($C$1,'0to17mortality'!$A$5:$P$27,6,FALSE)</f>
        <v>-</v>
      </c>
      <c r="E24" s="26" t="str">
        <f>VLOOKUP($C$1,'0to17mortality'!$A$5:$P$27,7,FALSE)</f>
        <v>-</v>
      </c>
      <c r="F24" s="26" t="str">
        <f>VLOOKUP($C$1,'0to17mortality'!$A$5:$P$27,8,FALSE)</f>
        <v>-</v>
      </c>
      <c r="G24" s="26" t="str">
        <f>VLOOKUP($C$1,'0to17mortality'!$A$5:$P$27,9,FALSE)</f>
        <v>-</v>
      </c>
      <c r="H24" s="26" t="str">
        <f>VLOOKUP($C$1,'0to17mortality'!$A$5:$P$27,10,FALSE)</f>
        <v>-</v>
      </c>
      <c r="I24" s="26" t="str">
        <f>VLOOKUP($C$1,'0to17mortality'!$A$5:$P$27,11,FALSE)</f>
        <v>-</v>
      </c>
      <c r="J24" s="26" t="str">
        <f>VLOOKUP($C$1,'0to17mortality'!$A$5:$P$27,12,FALSE)</f>
        <v>-</v>
      </c>
      <c r="K24" s="26" t="str">
        <f>VLOOKUP($C$1,'0to17mortality'!$A$5:$P$27,13,FALSE)</f>
        <v>-</v>
      </c>
      <c r="L24" s="26" t="str">
        <f>VLOOKUP($C$1,'0to17mortality'!$A$5:$P$27,14,FALSE)</f>
        <v>-</v>
      </c>
      <c r="M24" s="26" t="str">
        <f>VLOOKUP($C$1,'0to17mortality'!$A$5:$P$27,15,FALSE)</f>
        <v>-</v>
      </c>
      <c r="N24" s="26" t="str">
        <f>VLOOKUP($C$1,'0to17mortality'!$A$5:$P$27,16,FALSE)</f>
        <v>-</v>
      </c>
    </row>
    <row r="25" spans="1:14" ht="15.75" customHeight="1">
      <c r="A25" s="13"/>
      <c r="B25" s="14"/>
      <c r="C25" s="14" t="s">
        <v>16</v>
      </c>
      <c r="D25" s="26">
        <f>'0to17mortality'!F27</f>
        <v>43.7</v>
      </c>
      <c r="E25" s="26">
        <f>'0to17mortality'!G27</f>
        <v>41</v>
      </c>
      <c r="F25" s="26">
        <f>'0to17mortality'!H27</f>
        <v>48.4</v>
      </c>
      <c r="G25" s="26">
        <f>'0to17mortality'!I27</f>
        <v>40.700000000000003</v>
      </c>
      <c r="H25" s="26">
        <f>'0to17mortality'!J27</f>
        <v>41.3</v>
      </c>
      <c r="I25" s="26">
        <f>'0to17mortality'!K27</f>
        <v>49.6</v>
      </c>
      <c r="J25" s="26">
        <f>'0to17mortality'!L27</f>
        <v>39.5</v>
      </c>
      <c r="K25" s="26">
        <f>'0to17mortality'!M27</f>
        <v>41.2</v>
      </c>
      <c r="L25" s="26">
        <f>'0to17mortality'!N27</f>
        <v>38.1</v>
      </c>
      <c r="M25" s="26">
        <f>'0to17mortality'!O27</f>
        <v>36.299999999999997</v>
      </c>
      <c r="N25" s="26" t="str">
        <f>'0to17mortality'!P27</f>
        <v>-</v>
      </c>
    </row>
    <row r="26" spans="1:14" s="82" customFormat="1" ht="15" customHeight="1">
      <c r="A26" s="115" t="s">
        <v>49</v>
      </c>
      <c r="B26" s="5" t="s">
        <v>90</v>
      </c>
      <c r="C26" s="5" t="s">
        <v>51</v>
      </c>
      <c r="D26" s="48" t="s">
        <v>54</v>
      </c>
      <c r="E26" s="48" t="s">
        <v>54</v>
      </c>
      <c r="F26" s="48" t="s">
        <v>54</v>
      </c>
      <c r="G26" s="48" t="s">
        <v>54</v>
      </c>
      <c r="H26" s="48" t="s">
        <v>54</v>
      </c>
      <c r="I26" s="48" t="s">
        <v>54</v>
      </c>
      <c r="J26" s="48" t="s">
        <v>54</v>
      </c>
      <c r="K26" s="48" t="s">
        <v>54</v>
      </c>
      <c r="L26" s="48" t="s">
        <v>54</v>
      </c>
      <c r="M26" s="48" t="s">
        <v>54</v>
      </c>
      <c r="N26" s="48" t="s">
        <v>54</v>
      </c>
    </row>
    <row r="27" spans="1:14" s="82" customFormat="1" ht="15" customHeight="1">
      <c r="A27" s="5"/>
      <c r="B27" s="5"/>
      <c r="C27" s="5" t="s">
        <v>16</v>
      </c>
      <c r="D27" s="48" t="s">
        <v>54</v>
      </c>
      <c r="E27" s="48" t="s">
        <v>54</v>
      </c>
      <c r="F27" s="48" t="s">
        <v>54</v>
      </c>
      <c r="G27" s="48" t="s">
        <v>54</v>
      </c>
      <c r="H27" s="48" t="s">
        <v>54</v>
      </c>
      <c r="I27" s="48" t="s">
        <v>54</v>
      </c>
      <c r="J27" s="48" t="s">
        <v>54</v>
      </c>
      <c r="K27" s="48" t="s">
        <v>54</v>
      </c>
      <c r="L27" s="48" t="s">
        <v>54</v>
      </c>
      <c r="M27" s="48" t="s">
        <v>54</v>
      </c>
      <c r="N27" s="48" t="s">
        <v>54</v>
      </c>
    </row>
    <row r="28" spans="1:14" ht="15" customHeight="1">
      <c r="A28" s="13" t="s">
        <v>50</v>
      </c>
      <c r="B28" s="14" t="s">
        <v>89</v>
      </c>
      <c r="C28" s="14" t="s">
        <v>51</v>
      </c>
      <c r="D28" s="103" t="s">
        <v>54</v>
      </c>
      <c r="E28" s="103" t="s">
        <v>54</v>
      </c>
      <c r="F28" s="160">
        <f>VLOOKUP($C$1,'Social Workers'!$A$5:$P$28,8,FALSE)</f>
        <v>7.2</v>
      </c>
      <c r="G28" s="160">
        <f>VLOOKUP($C$1,'Social Workers'!$A$5:$P$28,9,FALSE)</f>
        <v>7.5</v>
      </c>
      <c r="H28" s="160">
        <f>VLOOKUP($C$1,'Social Workers'!$A$5:$P$28,10,FALSE)</f>
        <v>8.8000000000000007</v>
      </c>
      <c r="I28" s="160">
        <f>VLOOKUP($C$1,'Social Workers'!$A$5:$P$28,11,FALSE)</f>
        <v>9.3000000000000007</v>
      </c>
      <c r="J28" s="160">
        <f>VLOOKUP($C$1,'Social Workers'!$A$5:$P$28,12,FALSE)</f>
        <v>9.3000000000000007</v>
      </c>
      <c r="K28" s="160">
        <f>VLOOKUP($C$1,'Social Workers'!$A$5:$P$28,13,FALSE)</f>
        <v>9</v>
      </c>
      <c r="L28" s="160">
        <f>VLOOKUP($C$1,'Social Workers'!$A$5:$P$28,14,FALSE)</f>
        <v>9.1999999999999993</v>
      </c>
      <c r="M28" s="160">
        <f>VLOOKUP($C$1,'Social Workers'!$A$5:$P$28,15,FALSE)</f>
        <v>8.5</v>
      </c>
      <c r="N28" s="160">
        <f>VLOOKUP($C$1,'Social Workers'!$A$5:$P$28,16,FALSE)</f>
        <v>10</v>
      </c>
    </row>
    <row r="29" spans="1:14" ht="15" customHeight="1">
      <c r="A29" s="14"/>
      <c r="B29" s="14"/>
      <c r="C29" s="14" t="s">
        <v>16</v>
      </c>
      <c r="D29" s="103" t="s">
        <v>54</v>
      </c>
      <c r="E29" s="103" t="s">
        <v>54</v>
      </c>
      <c r="F29" s="160">
        <f>'Social Workers'!H27</f>
        <v>6.8</v>
      </c>
      <c r="G29" s="160">
        <f>'Social Workers'!I27</f>
        <v>7</v>
      </c>
      <c r="H29" s="160">
        <f>'Social Workers'!J27</f>
        <v>7.6</v>
      </c>
      <c r="I29" s="160">
        <f>'Social Workers'!K27</f>
        <v>7.3</v>
      </c>
      <c r="J29" s="160">
        <f>'Social Workers'!L27</f>
        <v>7.8</v>
      </c>
      <c r="K29" s="160">
        <f>'Social Workers'!M27</f>
        <v>7.5</v>
      </c>
      <c r="L29" s="160">
        <f>'Social Workers'!N27</f>
        <v>8.1</v>
      </c>
      <c r="M29" s="160">
        <f>'Social Workers'!O27</f>
        <v>8.6</v>
      </c>
      <c r="N29" s="160">
        <f>'Social Workers'!P27</f>
        <v>9</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codeName="Sheet8"/>
  <dimension ref="A1:P30"/>
  <sheetViews>
    <sheetView workbookViewId="0">
      <selection activeCell="A4" sqref="A4:XFD4"/>
    </sheetView>
  </sheetViews>
  <sheetFormatPr defaultRowHeight="11.25"/>
  <cols>
    <col min="1" max="1" width="16.375" bestFit="1" customWidth="1"/>
  </cols>
  <sheetData>
    <row r="1" spans="1:16" ht="18">
      <c r="A1" s="276" t="s">
        <v>4</v>
      </c>
      <c r="B1" s="277"/>
      <c r="C1" s="277"/>
      <c r="D1" s="277"/>
      <c r="E1" s="277"/>
      <c r="F1" s="278" t="s">
        <v>63</v>
      </c>
      <c r="G1" s="278"/>
      <c r="H1" s="65" t="s">
        <v>260</v>
      </c>
      <c r="I1" s="56"/>
      <c r="J1" s="56"/>
      <c r="K1" s="56"/>
      <c r="L1" s="56"/>
      <c r="M1" s="20"/>
      <c r="N1" s="1"/>
      <c r="O1" s="1"/>
      <c r="P1" s="1"/>
    </row>
    <row r="2" spans="1:16">
      <c r="B2" s="1"/>
      <c r="C2" s="1"/>
      <c r="D2" s="1"/>
      <c r="E2" s="1"/>
      <c r="F2" s="1"/>
      <c r="G2" s="1"/>
      <c r="H2" s="1"/>
      <c r="I2" s="1"/>
      <c r="J2" s="1"/>
      <c r="K2" s="1"/>
      <c r="L2" s="1"/>
      <c r="M2" s="1"/>
      <c r="N2" s="1"/>
      <c r="O2" s="1"/>
      <c r="P2" s="1"/>
    </row>
    <row r="3" spans="1:16">
      <c r="B3" s="279" t="s">
        <v>78</v>
      </c>
      <c r="C3" s="279"/>
      <c r="D3" s="279"/>
      <c r="E3" s="279"/>
      <c r="F3" s="280" t="s">
        <v>53</v>
      </c>
      <c r="G3" s="280"/>
      <c r="H3" s="280"/>
      <c r="I3" s="280"/>
      <c r="J3" s="280"/>
      <c r="K3" s="280"/>
      <c r="L3" s="280"/>
      <c r="M3" s="280"/>
      <c r="N3" s="280"/>
      <c r="O3" s="280"/>
      <c r="P3" s="280"/>
    </row>
    <row r="4" spans="1:16">
      <c r="A4" s="2"/>
      <c r="B4" s="6" t="s">
        <v>52</v>
      </c>
      <c r="C4" s="6" t="s">
        <v>81</v>
      </c>
      <c r="D4" s="6" t="s">
        <v>55</v>
      </c>
      <c r="E4" s="6" t="s">
        <v>56</v>
      </c>
      <c r="F4" s="6">
        <v>2002</v>
      </c>
      <c r="G4" s="6">
        <v>2003</v>
      </c>
      <c r="H4" s="6">
        <v>2004</v>
      </c>
      <c r="I4" s="6">
        <v>2005</v>
      </c>
      <c r="J4" s="6">
        <v>2006</v>
      </c>
      <c r="K4" s="6">
        <v>2007</v>
      </c>
      <c r="L4" s="6">
        <v>2008</v>
      </c>
      <c r="M4" s="6">
        <v>2009</v>
      </c>
      <c r="N4" s="6">
        <v>2010</v>
      </c>
      <c r="O4" s="6">
        <v>2011</v>
      </c>
      <c r="P4" s="6">
        <v>2012</v>
      </c>
    </row>
    <row r="5" spans="1:16">
      <c r="A5" t="s">
        <v>12</v>
      </c>
      <c r="B5" s="37">
        <v>2840</v>
      </c>
      <c r="C5" s="23">
        <v>20.2</v>
      </c>
      <c r="D5" s="23">
        <v>19.5</v>
      </c>
      <c r="E5" s="23">
        <v>20.8</v>
      </c>
      <c r="F5" s="1" t="s">
        <v>54</v>
      </c>
      <c r="G5" s="1" t="s">
        <v>54</v>
      </c>
      <c r="H5" s="1" t="s">
        <v>54</v>
      </c>
      <c r="I5" s="1" t="s">
        <v>54</v>
      </c>
      <c r="J5" s="1" t="s">
        <v>54</v>
      </c>
      <c r="K5" s="1" t="s">
        <v>54</v>
      </c>
      <c r="L5" s="1" t="s">
        <v>54</v>
      </c>
      <c r="M5" s="212">
        <f>VLOOKUP(A5,'[23]Data for LA table'!$A$5:$C$27,3,0)</f>
        <v>19.5</v>
      </c>
      <c r="N5" s="212">
        <f>VLOOKUP(A5,'[23]Data for table &amp; chart'!$A$4:$C$33,3,0)</f>
        <v>20.2</v>
      </c>
      <c r="O5" s="1" t="s">
        <v>54</v>
      </c>
      <c r="P5" s="1" t="s">
        <v>54</v>
      </c>
    </row>
    <row r="6" spans="1:16">
      <c r="A6" t="s">
        <v>17</v>
      </c>
      <c r="B6" s="37">
        <v>3930</v>
      </c>
      <c r="C6" s="23">
        <v>16.7</v>
      </c>
      <c r="D6" s="23">
        <v>16.2</v>
      </c>
      <c r="E6" s="23">
        <v>17.2</v>
      </c>
      <c r="F6" s="1" t="s">
        <v>54</v>
      </c>
      <c r="G6" s="1" t="s">
        <v>54</v>
      </c>
      <c r="H6" s="1" t="s">
        <v>54</v>
      </c>
      <c r="I6" s="1" t="s">
        <v>54</v>
      </c>
      <c r="J6" s="1" t="s">
        <v>54</v>
      </c>
      <c r="K6" s="1" t="s">
        <v>54</v>
      </c>
      <c r="L6" s="1" t="s">
        <v>54</v>
      </c>
      <c r="M6" s="212">
        <f>VLOOKUP(A6,'[23]Data for LA table'!$A$5:$C$27,3,0)</f>
        <v>17.2</v>
      </c>
      <c r="N6" s="212">
        <f>VLOOKUP(A6,'[23]Data for table &amp; chart'!$A$4:$C$33,3,0)</f>
        <v>16.7</v>
      </c>
      <c r="O6" s="1" t="s">
        <v>54</v>
      </c>
      <c r="P6" s="1" t="s">
        <v>54</v>
      </c>
    </row>
    <row r="7" spans="1:16">
      <c r="A7" t="s">
        <v>18</v>
      </c>
      <c r="B7" s="37">
        <v>4510</v>
      </c>
      <c r="C7" s="23">
        <v>19.8</v>
      </c>
      <c r="D7" s="23">
        <v>19.3</v>
      </c>
      <c r="E7" s="23">
        <v>20.3</v>
      </c>
      <c r="F7" s="1" t="s">
        <v>54</v>
      </c>
      <c r="G7" s="1" t="s">
        <v>54</v>
      </c>
      <c r="H7" s="1" t="s">
        <v>54</v>
      </c>
      <c r="I7" s="1" t="s">
        <v>54</v>
      </c>
      <c r="J7" s="1" t="s">
        <v>54</v>
      </c>
      <c r="K7" s="1" t="s">
        <v>54</v>
      </c>
      <c r="L7" s="1" t="s">
        <v>54</v>
      </c>
      <c r="M7" s="212">
        <f>VLOOKUP(A7,'[23]Data for LA table'!$A$5:$C$27,3,0)</f>
        <v>20.5</v>
      </c>
      <c r="N7" s="212">
        <f>VLOOKUP(A7,'[23]Data for table &amp; chart'!$A$4:$C$33,3,0)</f>
        <v>19.8</v>
      </c>
      <c r="O7" s="1" t="s">
        <v>54</v>
      </c>
      <c r="P7" s="1" t="s">
        <v>54</v>
      </c>
    </row>
    <row r="8" spans="1:16">
      <c r="A8" t="s">
        <v>19</v>
      </c>
      <c r="B8" s="37">
        <v>4480</v>
      </c>
      <c r="C8" s="23">
        <v>22.1</v>
      </c>
      <c r="D8" s="23">
        <v>21.5</v>
      </c>
      <c r="E8" s="23">
        <v>22.7</v>
      </c>
      <c r="F8" s="1" t="s">
        <v>54</v>
      </c>
      <c r="G8" s="1" t="s">
        <v>54</v>
      </c>
      <c r="H8" s="1" t="s">
        <v>54</v>
      </c>
      <c r="I8" s="1" t="s">
        <v>54</v>
      </c>
      <c r="J8" s="1" t="s">
        <v>54</v>
      </c>
      <c r="K8" s="1" t="s">
        <v>54</v>
      </c>
      <c r="L8" s="1" t="s">
        <v>54</v>
      </c>
      <c r="M8" s="212">
        <f>VLOOKUP(A8,'[23]Data for LA table'!$A$5:$C$27,3,0)</f>
        <v>21.9</v>
      </c>
      <c r="N8" s="212">
        <f>VLOOKUP(A8,'[23]Data for table &amp; chart'!$A$4:$C$33,3,0)</f>
        <v>22.1</v>
      </c>
      <c r="O8" s="1" t="s">
        <v>54</v>
      </c>
      <c r="P8" s="1" t="s">
        <v>54</v>
      </c>
    </row>
    <row r="9" spans="1:16">
      <c r="A9" t="s">
        <v>20</v>
      </c>
      <c r="B9" s="37">
        <v>5640</v>
      </c>
      <c r="C9" s="23">
        <v>16.899999999999999</v>
      </c>
      <c r="D9" s="23">
        <v>16.5</v>
      </c>
      <c r="E9" s="23">
        <v>17.3</v>
      </c>
      <c r="F9" s="1" t="s">
        <v>54</v>
      </c>
      <c r="G9" s="1" t="s">
        <v>54</v>
      </c>
      <c r="H9" s="1" t="s">
        <v>54</v>
      </c>
      <c r="I9" s="1" t="s">
        <v>54</v>
      </c>
      <c r="J9" s="1" t="s">
        <v>54</v>
      </c>
      <c r="K9" s="1" t="s">
        <v>54</v>
      </c>
      <c r="L9" s="1" t="s">
        <v>54</v>
      </c>
      <c r="M9" s="212">
        <f>VLOOKUP(A9,'[23]Data for LA table'!$A$5:$C$27,3,0)</f>
        <v>17</v>
      </c>
      <c r="N9" s="212">
        <f>VLOOKUP(A9,'[23]Data for table &amp; chart'!$A$4:$C$33,3,0)</f>
        <v>16.899999999999999</v>
      </c>
      <c r="O9" s="1" t="s">
        <v>54</v>
      </c>
      <c r="P9" s="1" t="s">
        <v>54</v>
      </c>
    </row>
    <row r="10" spans="1:16">
      <c r="A10" t="s">
        <v>21</v>
      </c>
      <c r="B10" s="37">
        <v>5875</v>
      </c>
      <c r="C10" s="23">
        <v>20.100000000000001</v>
      </c>
      <c r="D10" s="23">
        <v>19.600000000000001</v>
      </c>
      <c r="E10" s="23">
        <v>20.5</v>
      </c>
      <c r="F10" s="1" t="s">
        <v>54</v>
      </c>
      <c r="G10" s="1" t="s">
        <v>54</v>
      </c>
      <c r="H10" s="1" t="s">
        <v>54</v>
      </c>
      <c r="I10" s="1" t="s">
        <v>54</v>
      </c>
      <c r="J10" s="1" t="s">
        <v>54</v>
      </c>
      <c r="K10" s="1" t="s">
        <v>54</v>
      </c>
      <c r="L10" s="1" t="s">
        <v>54</v>
      </c>
      <c r="M10" s="212">
        <f>VLOOKUP(A10,'[23]Data for LA table'!$A$5:$C$27,3,0)</f>
        <v>20.399999999999999</v>
      </c>
      <c r="N10" s="212">
        <f>VLOOKUP(A10,'[23]Data for table &amp; chart'!$A$4:$C$33,3,0)</f>
        <v>20.100000000000001</v>
      </c>
      <c r="O10" s="1" t="s">
        <v>54</v>
      </c>
      <c r="P10" s="1" t="s">
        <v>54</v>
      </c>
    </row>
    <row r="11" spans="1:16">
      <c r="A11" t="s">
        <v>22</v>
      </c>
      <c r="B11" s="37">
        <v>3535</v>
      </c>
      <c r="C11" s="23">
        <v>13.4</v>
      </c>
      <c r="D11" s="23">
        <v>13</v>
      </c>
      <c r="E11" s="23">
        <v>13.9</v>
      </c>
      <c r="F11" s="1" t="s">
        <v>54</v>
      </c>
      <c r="G11" s="1" t="s">
        <v>54</v>
      </c>
      <c r="H11" s="1" t="s">
        <v>54</v>
      </c>
      <c r="I11" s="1" t="s">
        <v>54</v>
      </c>
      <c r="J11" s="1" t="s">
        <v>54</v>
      </c>
      <c r="K11" s="1" t="s">
        <v>54</v>
      </c>
      <c r="L11" s="1" t="s">
        <v>54</v>
      </c>
      <c r="M11" s="212">
        <f>VLOOKUP(A11,'[23]Data for LA table'!$A$5:$C$27,3,0)</f>
        <v>13.8</v>
      </c>
      <c r="N11" s="212">
        <f>VLOOKUP(A11,'[23]Data for table &amp; chart'!$A$4:$C$33,3,0)</f>
        <v>13.4</v>
      </c>
      <c r="O11" s="1" t="s">
        <v>54</v>
      </c>
      <c r="P11" s="1" t="s">
        <v>54</v>
      </c>
    </row>
    <row r="12" spans="1:16">
      <c r="A12" t="s">
        <v>23</v>
      </c>
      <c r="B12" s="37">
        <v>2170</v>
      </c>
      <c r="C12" s="23">
        <v>16.899999999999999</v>
      </c>
      <c r="D12" s="23">
        <v>16.3</v>
      </c>
      <c r="E12" s="23">
        <v>17.600000000000001</v>
      </c>
      <c r="F12" s="1" t="s">
        <v>54</v>
      </c>
      <c r="G12" s="1" t="s">
        <v>54</v>
      </c>
      <c r="H12" s="1" t="s">
        <v>54</v>
      </c>
      <c r="I12" s="1" t="s">
        <v>54</v>
      </c>
      <c r="J12" s="1" t="s">
        <v>54</v>
      </c>
      <c r="K12" s="1" t="s">
        <v>54</v>
      </c>
      <c r="L12" s="1" t="s">
        <v>54</v>
      </c>
      <c r="M12" s="212">
        <f>VLOOKUP(A12,'[23]Data for LA table'!$A$5:$C$27,3,0)</f>
        <v>17.5</v>
      </c>
      <c r="N12" s="212">
        <f>VLOOKUP(A12,'[23]Data for table &amp; chart'!$A$4:$C$33,3,0)</f>
        <v>16.899999999999999</v>
      </c>
      <c r="O12" s="1" t="s">
        <v>54</v>
      </c>
      <c r="P12" s="1" t="s">
        <v>54</v>
      </c>
    </row>
    <row r="13" spans="1:16">
      <c r="A13" t="s">
        <v>24</v>
      </c>
      <c r="B13" s="37">
        <v>4945</v>
      </c>
      <c r="C13" s="23">
        <v>19.8</v>
      </c>
      <c r="D13" s="23">
        <v>19.3</v>
      </c>
      <c r="E13" s="23">
        <v>20.3</v>
      </c>
      <c r="F13" s="1" t="s">
        <v>54</v>
      </c>
      <c r="G13" s="1" t="s">
        <v>54</v>
      </c>
      <c r="H13" s="1" t="s">
        <v>54</v>
      </c>
      <c r="I13" s="1" t="s">
        <v>54</v>
      </c>
      <c r="J13" s="1" t="s">
        <v>54</v>
      </c>
      <c r="K13" s="1" t="s">
        <v>54</v>
      </c>
      <c r="L13" s="1" t="s">
        <v>54</v>
      </c>
      <c r="M13" s="212">
        <f>VLOOKUP(A13,'[23]Data for LA table'!$A$5:$C$27,3,0)</f>
        <v>19.8</v>
      </c>
      <c r="N13" s="212">
        <f>VLOOKUP(A13,'[23]Data for table &amp; chart'!$A$4:$C$33,3,0)</f>
        <v>19.8</v>
      </c>
      <c r="O13" s="1" t="s">
        <v>54</v>
      </c>
      <c r="P13" s="1" t="s">
        <v>54</v>
      </c>
    </row>
    <row r="14" spans="1:16">
      <c r="A14" t="s">
        <v>25</v>
      </c>
      <c r="B14" s="37">
        <v>7635</v>
      </c>
      <c r="C14" s="23">
        <v>20.399999999999999</v>
      </c>
      <c r="D14" s="23">
        <v>20</v>
      </c>
      <c r="E14" s="23">
        <v>20.8</v>
      </c>
      <c r="F14" s="1" t="s">
        <v>54</v>
      </c>
      <c r="G14" s="1" t="s">
        <v>54</v>
      </c>
      <c r="H14" s="1" t="s">
        <v>54</v>
      </c>
      <c r="I14" s="1" t="s">
        <v>54</v>
      </c>
      <c r="J14" s="1" t="s">
        <v>54</v>
      </c>
      <c r="K14" s="1" t="s">
        <v>54</v>
      </c>
      <c r="L14" s="1" t="s">
        <v>54</v>
      </c>
      <c r="M14" s="212">
        <f>VLOOKUP(A14,'[23]Data for LA table'!$A$5:$C$27,3,0)</f>
        <v>20.9</v>
      </c>
      <c r="N14" s="212">
        <f>VLOOKUP(A14,'[23]Data for table &amp; chart'!$A$4:$C$33,3,0)</f>
        <v>20.399999999999999</v>
      </c>
      <c r="O14" s="1" t="s">
        <v>54</v>
      </c>
      <c r="P14" s="1" t="s">
        <v>54</v>
      </c>
    </row>
    <row r="15" spans="1:16">
      <c r="A15" t="s">
        <v>26</v>
      </c>
      <c r="B15" s="37">
        <v>10880</v>
      </c>
      <c r="C15" s="23">
        <v>22.8</v>
      </c>
      <c r="D15" s="23">
        <v>22.4</v>
      </c>
      <c r="E15" s="23">
        <v>23.2</v>
      </c>
      <c r="F15" s="1" t="s">
        <v>54</v>
      </c>
      <c r="G15" s="1" t="s">
        <v>54</v>
      </c>
      <c r="H15" s="1" t="s">
        <v>54</v>
      </c>
      <c r="I15" s="1" t="s">
        <v>54</v>
      </c>
      <c r="J15" s="1" t="s">
        <v>54</v>
      </c>
      <c r="K15" s="1" t="s">
        <v>54</v>
      </c>
      <c r="L15" s="1" t="s">
        <v>54</v>
      </c>
      <c r="M15" s="212">
        <f>VLOOKUP(A15,'[23]Data for LA table'!$A$5:$C$27,3,0)</f>
        <v>24.1</v>
      </c>
      <c r="N15" s="212">
        <f>VLOOKUP(A15,'[23]Data for table &amp; chart'!$A$4:$C$33,3,0)</f>
        <v>22.8</v>
      </c>
      <c r="O15" s="1" t="s">
        <v>54</v>
      </c>
      <c r="P15" s="1" t="s">
        <v>54</v>
      </c>
    </row>
    <row r="16" spans="1:16">
      <c r="A16" t="s">
        <v>27</v>
      </c>
      <c r="B16" s="37">
        <v>7690</v>
      </c>
      <c r="C16" s="23">
        <v>26.2</v>
      </c>
      <c r="D16" s="23">
        <v>25.7</v>
      </c>
      <c r="E16" s="23">
        <v>26.7</v>
      </c>
      <c r="F16" s="1" t="s">
        <v>54</v>
      </c>
      <c r="G16" s="1" t="s">
        <v>54</v>
      </c>
      <c r="H16" s="1" t="s">
        <v>54</v>
      </c>
      <c r="I16" s="1" t="s">
        <v>54</v>
      </c>
      <c r="J16" s="1" t="s">
        <v>54</v>
      </c>
      <c r="K16" s="1" t="s">
        <v>54</v>
      </c>
      <c r="L16" s="1" t="s">
        <v>54</v>
      </c>
      <c r="M16" s="212">
        <f>VLOOKUP(A16,'[23]Data for LA table'!$A$5:$C$27,3,0)</f>
        <v>26.9</v>
      </c>
      <c r="N16" s="212">
        <f>VLOOKUP(A16,'[23]Data for table &amp; chart'!$A$4:$C$33,3,0)</f>
        <v>26.2</v>
      </c>
      <c r="O16" s="1" t="s">
        <v>54</v>
      </c>
      <c r="P16" s="1" t="s">
        <v>54</v>
      </c>
    </row>
    <row r="17" spans="1:16">
      <c r="A17" t="s">
        <v>28</v>
      </c>
      <c r="B17" s="37">
        <v>6815</v>
      </c>
      <c r="C17" s="23">
        <v>22.7</v>
      </c>
      <c r="D17" s="23">
        <v>22.2</v>
      </c>
      <c r="E17" s="23">
        <v>23.2</v>
      </c>
      <c r="F17" s="1" t="s">
        <v>54</v>
      </c>
      <c r="G17" s="1" t="s">
        <v>54</v>
      </c>
      <c r="H17" s="1" t="s">
        <v>54</v>
      </c>
      <c r="I17" s="1" t="s">
        <v>54</v>
      </c>
      <c r="J17" s="1" t="s">
        <v>54</v>
      </c>
      <c r="K17" s="1" t="s">
        <v>54</v>
      </c>
      <c r="L17" s="1" t="s">
        <v>54</v>
      </c>
      <c r="M17" s="212">
        <f>VLOOKUP(A17,'[23]Data for LA table'!$A$5:$C$27,3,0)</f>
        <v>23.1</v>
      </c>
      <c r="N17" s="212">
        <f>VLOOKUP(A17,'[23]Data for table &amp; chart'!$A$4:$C$33,3,0)</f>
        <v>22.7</v>
      </c>
      <c r="O17" s="1" t="s">
        <v>54</v>
      </c>
      <c r="P17" s="1" t="s">
        <v>54</v>
      </c>
    </row>
    <row r="18" spans="1:16">
      <c r="A18" t="s">
        <v>29</v>
      </c>
      <c r="B18" s="37">
        <v>4860</v>
      </c>
      <c r="C18" s="23">
        <v>17.7</v>
      </c>
      <c r="D18" s="23">
        <v>17.2</v>
      </c>
      <c r="E18" s="23">
        <v>18.100000000000001</v>
      </c>
      <c r="F18" s="1" t="s">
        <v>54</v>
      </c>
      <c r="G18" s="1" t="s">
        <v>54</v>
      </c>
      <c r="H18" s="1" t="s">
        <v>54</v>
      </c>
      <c r="I18" s="1" t="s">
        <v>54</v>
      </c>
      <c r="J18" s="1" t="s">
        <v>54</v>
      </c>
      <c r="K18" s="1" t="s">
        <v>54</v>
      </c>
      <c r="L18" s="1" t="s">
        <v>54</v>
      </c>
      <c r="M18" s="212">
        <f>VLOOKUP(A18,'[23]Data for LA table'!$A$5:$C$27,3,0)</f>
        <v>17.8</v>
      </c>
      <c r="N18" s="212">
        <f>VLOOKUP(A18,'[23]Data for table &amp; chart'!$A$4:$C$33,3,0)</f>
        <v>17.7</v>
      </c>
      <c r="O18" s="1" t="s">
        <v>54</v>
      </c>
      <c r="P18" s="1" t="s">
        <v>54</v>
      </c>
    </row>
    <row r="19" spans="1:16">
      <c r="A19" t="s">
        <v>30</v>
      </c>
      <c r="B19" s="37">
        <v>18870</v>
      </c>
      <c r="C19" s="23">
        <v>26.4</v>
      </c>
      <c r="D19" s="23">
        <v>26.1</v>
      </c>
      <c r="E19" s="23">
        <v>26.7</v>
      </c>
      <c r="F19" s="1" t="s">
        <v>54</v>
      </c>
      <c r="G19" s="1" t="s">
        <v>54</v>
      </c>
      <c r="H19" s="1" t="s">
        <v>54</v>
      </c>
      <c r="I19" s="1" t="s">
        <v>54</v>
      </c>
      <c r="J19" s="1" t="s">
        <v>54</v>
      </c>
      <c r="K19" s="1" t="s">
        <v>54</v>
      </c>
      <c r="L19" s="1" t="s">
        <v>54</v>
      </c>
      <c r="M19" s="212">
        <f>VLOOKUP(A19,'[23]Data for LA table'!$A$5:$C$27,3,0)</f>
        <v>27.4</v>
      </c>
      <c r="N19" s="212">
        <f>VLOOKUP(A19,'[23]Data for table &amp; chart'!$A$4:$C$33,3,0)</f>
        <v>26.4</v>
      </c>
      <c r="O19" s="1" t="s">
        <v>54</v>
      </c>
      <c r="P19" s="1" t="s">
        <v>54</v>
      </c>
    </row>
    <row r="20" spans="1:16">
      <c r="A20" t="s">
        <v>31</v>
      </c>
      <c r="B20" s="37">
        <v>13545</v>
      </c>
      <c r="C20" s="23">
        <v>26.2</v>
      </c>
      <c r="D20" s="23">
        <v>25.8</v>
      </c>
      <c r="E20" s="23">
        <v>26.6</v>
      </c>
      <c r="F20" s="1" t="s">
        <v>54</v>
      </c>
      <c r="G20" s="1" t="s">
        <v>54</v>
      </c>
      <c r="H20" s="1" t="s">
        <v>54</v>
      </c>
      <c r="I20" s="1" t="s">
        <v>54</v>
      </c>
      <c r="J20" s="1" t="s">
        <v>54</v>
      </c>
      <c r="K20" s="1" t="s">
        <v>54</v>
      </c>
      <c r="L20" s="1" t="s">
        <v>54</v>
      </c>
      <c r="M20" s="212">
        <f>VLOOKUP(A20,'[23]Data for LA table'!$A$5:$C$27,3,0)</f>
        <v>26.7</v>
      </c>
      <c r="N20" s="212">
        <f>VLOOKUP(A20,'[23]Data for table &amp; chart'!$A$4:$C$33,3,0)</f>
        <v>26.2</v>
      </c>
      <c r="O20" s="1" t="s">
        <v>54</v>
      </c>
      <c r="P20" s="1" t="s">
        <v>54</v>
      </c>
    </row>
    <row r="21" spans="1:16">
      <c r="A21" t="s">
        <v>32</v>
      </c>
      <c r="B21" s="37">
        <v>3685</v>
      </c>
      <c r="C21" s="23">
        <v>28.2</v>
      </c>
      <c r="D21" s="23">
        <v>27.5</v>
      </c>
      <c r="E21" s="23">
        <v>29</v>
      </c>
      <c r="F21" s="1" t="s">
        <v>54</v>
      </c>
      <c r="G21" s="1" t="s">
        <v>54</v>
      </c>
      <c r="H21" s="1" t="s">
        <v>54</v>
      </c>
      <c r="I21" s="1" t="s">
        <v>54</v>
      </c>
      <c r="J21" s="1" t="s">
        <v>54</v>
      </c>
      <c r="K21" s="1" t="s">
        <v>54</v>
      </c>
      <c r="L21" s="1" t="s">
        <v>54</v>
      </c>
      <c r="M21" s="212">
        <f>VLOOKUP(A21,'[23]Data for LA table'!$A$5:$C$27,3,0)</f>
        <v>29.1</v>
      </c>
      <c r="N21" s="212">
        <f>VLOOKUP(A21,'[23]Data for table &amp; chart'!$A$4:$C$33,3,0)</f>
        <v>28.2</v>
      </c>
      <c r="O21" s="1" t="s">
        <v>54</v>
      </c>
      <c r="P21" s="1" t="s">
        <v>54</v>
      </c>
    </row>
    <row r="22" spans="1:16">
      <c r="A22" t="s">
        <v>33</v>
      </c>
      <c r="B22" s="37">
        <v>10365</v>
      </c>
      <c r="C22" s="23">
        <v>25.7</v>
      </c>
      <c r="D22" s="23">
        <v>25.3</v>
      </c>
      <c r="E22" s="23">
        <v>26.2</v>
      </c>
      <c r="F22" s="1" t="s">
        <v>54</v>
      </c>
      <c r="G22" s="1" t="s">
        <v>54</v>
      </c>
      <c r="H22" s="1" t="s">
        <v>54</v>
      </c>
      <c r="I22" s="1" t="s">
        <v>54</v>
      </c>
      <c r="J22" s="1" t="s">
        <v>54</v>
      </c>
      <c r="K22" s="1" t="s">
        <v>54</v>
      </c>
      <c r="L22" s="1" t="s">
        <v>54</v>
      </c>
      <c r="M22" s="212">
        <f>VLOOKUP(A22,'[23]Data for LA table'!$A$5:$C$27,3,0)</f>
        <v>26</v>
      </c>
      <c r="N22" s="212">
        <f>VLOOKUP(A22,'[23]Data for table &amp; chart'!$A$4:$C$33,3,0)</f>
        <v>25.7</v>
      </c>
      <c r="O22" s="1" t="s">
        <v>54</v>
      </c>
      <c r="P22" s="1" t="s">
        <v>54</v>
      </c>
    </row>
    <row r="23" spans="1:16">
      <c r="A23" t="s">
        <v>34</v>
      </c>
      <c r="B23" s="37">
        <v>4525</v>
      </c>
      <c r="C23" s="23">
        <v>30.4</v>
      </c>
      <c r="D23" s="23">
        <v>29.6</v>
      </c>
      <c r="E23" s="23">
        <v>31.1</v>
      </c>
      <c r="F23" s="1" t="s">
        <v>54</v>
      </c>
      <c r="G23" s="1" t="s">
        <v>54</v>
      </c>
      <c r="H23" s="1" t="s">
        <v>54</v>
      </c>
      <c r="I23" s="1" t="s">
        <v>54</v>
      </c>
      <c r="J23" s="1" t="s">
        <v>54</v>
      </c>
      <c r="K23" s="1" t="s">
        <v>54</v>
      </c>
      <c r="L23" s="1" t="s">
        <v>54</v>
      </c>
      <c r="M23" s="212">
        <f>VLOOKUP(A23,'[23]Data for LA table'!$A$5:$C$27,3,0)</f>
        <v>30.2</v>
      </c>
      <c r="N23" s="212">
        <f>VLOOKUP(A23,'[23]Data for table &amp; chart'!$A$4:$C$33,3,0)</f>
        <v>30.4</v>
      </c>
      <c r="O23" s="1" t="s">
        <v>54</v>
      </c>
      <c r="P23" s="1" t="s">
        <v>54</v>
      </c>
    </row>
    <row r="24" spans="1:16">
      <c r="A24" t="s">
        <v>35</v>
      </c>
      <c r="B24" s="37">
        <v>4830</v>
      </c>
      <c r="C24" s="23">
        <v>23.8</v>
      </c>
      <c r="D24" s="23">
        <v>23.2</v>
      </c>
      <c r="E24" s="23">
        <v>24.4</v>
      </c>
      <c r="F24" s="1" t="s">
        <v>54</v>
      </c>
      <c r="G24" s="1" t="s">
        <v>54</v>
      </c>
      <c r="H24" s="1" t="s">
        <v>54</v>
      </c>
      <c r="I24" s="1" t="s">
        <v>54</v>
      </c>
      <c r="J24" s="1" t="s">
        <v>54</v>
      </c>
      <c r="K24" s="1" t="s">
        <v>54</v>
      </c>
      <c r="L24" s="1" t="s">
        <v>54</v>
      </c>
      <c r="M24" s="212">
        <f>VLOOKUP(A24,'[23]Data for LA table'!$A$5:$C$27,3,0)</f>
        <v>24.5</v>
      </c>
      <c r="N24" s="212">
        <f>VLOOKUP(A24,'[23]Data for table &amp; chart'!$A$4:$C$33,3,0)</f>
        <v>23.8</v>
      </c>
      <c r="O24" s="1" t="s">
        <v>54</v>
      </c>
      <c r="P24" s="1" t="s">
        <v>54</v>
      </c>
    </row>
    <row r="25" spans="1:16">
      <c r="A25" t="s">
        <v>36</v>
      </c>
      <c r="B25" s="37">
        <v>2425</v>
      </c>
      <c r="C25" s="23">
        <v>13.1</v>
      </c>
      <c r="D25" s="23">
        <v>12.7</v>
      </c>
      <c r="E25" s="23">
        <v>13.6</v>
      </c>
      <c r="F25" s="1" t="s">
        <v>54</v>
      </c>
      <c r="G25" s="1" t="s">
        <v>54</v>
      </c>
      <c r="H25" s="1" t="s">
        <v>54</v>
      </c>
      <c r="I25" s="1" t="s">
        <v>54</v>
      </c>
      <c r="J25" s="1" t="s">
        <v>54</v>
      </c>
      <c r="K25" s="1" t="s">
        <v>54</v>
      </c>
      <c r="L25" s="1" t="s">
        <v>54</v>
      </c>
      <c r="M25" s="212">
        <f>VLOOKUP(A25,'[23]Data for LA table'!$A$5:$C$27,3,0)</f>
        <v>13.2</v>
      </c>
      <c r="N25" s="212">
        <f>VLOOKUP(A25,'[23]Data for table &amp; chart'!$A$4:$C$33,3,0)</f>
        <v>13.1</v>
      </c>
      <c r="O25" s="1" t="s">
        <v>54</v>
      </c>
      <c r="P25" s="1" t="s">
        <v>54</v>
      </c>
    </row>
    <row r="26" spans="1:16">
      <c r="A26" t="s">
        <v>37</v>
      </c>
      <c r="B26" s="37">
        <v>8555</v>
      </c>
      <c r="C26" s="23">
        <v>25.5</v>
      </c>
      <c r="D26" s="23">
        <v>25</v>
      </c>
      <c r="E26" s="23">
        <v>26</v>
      </c>
      <c r="F26" s="1" t="s">
        <v>54</v>
      </c>
      <c r="G26" s="1" t="s">
        <v>54</v>
      </c>
      <c r="H26" s="1" t="s">
        <v>54</v>
      </c>
      <c r="I26" s="1" t="s">
        <v>54</v>
      </c>
      <c r="J26" s="1" t="s">
        <v>54</v>
      </c>
      <c r="K26" s="1" t="s">
        <v>54</v>
      </c>
      <c r="L26" s="1" t="s">
        <v>54</v>
      </c>
      <c r="M26" s="212">
        <f>VLOOKUP(A26,'[23]Data for LA table'!$A$5:$C$27,3,0)</f>
        <v>26.6</v>
      </c>
      <c r="N26" s="212">
        <f>VLOOKUP(A26,'[23]Data for table &amp; chart'!$A$4:$C$33,3,0)</f>
        <v>25.5</v>
      </c>
      <c r="O26" s="1" t="s">
        <v>54</v>
      </c>
      <c r="P26" s="1" t="s">
        <v>54</v>
      </c>
    </row>
    <row r="27" spans="1:16">
      <c r="A27" t="s">
        <v>16</v>
      </c>
      <c r="B27" s="37">
        <v>142595</v>
      </c>
      <c r="C27" s="23">
        <v>22.2</v>
      </c>
      <c r="D27" s="23">
        <v>22.1</v>
      </c>
      <c r="E27" s="23">
        <v>22.3</v>
      </c>
      <c r="F27" s="1" t="s">
        <v>54</v>
      </c>
      <c r="G27" s="1" t="s">
        <v>54</v>
      </c>
      <c r="H27" s="1" t="s">
        <v>54</v>
      </c>
      <c r="I27" s="1" t="s">
        <v>54</v>
      </c>
      <c r="J27" s="1" t="s">
        <v>54</v>
      </c>
      <c r="K27" s="1" t="s">
        <v>54</v>
      </c>
      <c r="L27" s="1" t="s">
        <v>54</v>
      </c>
      <c r="M27" s="212">
        <f>VLOOKUP(A27,'[23]Data for LA table'!$A$5:$C$27,3,0)</f>
        <v>22.7</v>
      </c>
      <c r="N27" s="212">
        <f>VLOOKUP(A27,'[23]Data for table &amp; chart'!$A$4:$C$33,3,0)</f>
        <v>22.2</v>
      </c>
      <c r="O27" s="1" t="s">
        <v>54</v>
      </c>
      <c r="P27" s="1" t="s">
        <v>54</v>
      </c>
    </row>
    <row r="28" spans="1:16">
      <c r="A28" t="s">
        <v>87</v>
      </c>
      <c r="B28" s="37">
        <v>30700</v>
      </c>
      <c r="C28" s="23">
        <v>24.1</v>
      </c>
      <c r="D28" s="23">
        <v>23.8</v>
      </c>
      <c r="E28" s="23">
        <v>24.3</v>
      </c>
      <c r="M28" s="212" t="e">
        <f>VLOOKUP(A28,'[23]Data for LA table'!$A$5:$C$27,3,0)</f>
        <v>#N/A</v>
      </c>
      <c r="N28" s="212">
        <f>VLOOKUP(A28,'[23]Data for table &amp; chart'!$A$4:$C$33,3,0)</f>
        <v>24.1</v>
      </c>
    </row>
    <row r="29" spans="1:16">
      <c r="G29" s="1" t="s">
        <v>64</v>
      </c>
      <c r="H29" s="23">
        <f>MIN(F5:P27)</f>
        <v>13.1</v>
      </c>
    </row>
    <row r="30" spans="1:16">
      <c r="G30" s="1" t="s">
        <v>65</v>
      </c>
      <c r="H30" s="23">
        <f>MAX(F5:P27)</f>
        <v>30.4</v>
      </c>
    </row>
  </sheetData>
  <mergeCells count="4">
    <mergeCell ref="A1:E1"/>
    <mergeCell ref="F1:G1"/>
    <mergeCell ref="B3:E3"/>
    <mergeCell ref="F3:P3"/>
  </mergeCells>
  <hyperlinks>
    <hyperlink ref="H1"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X43"/>
  <sheetViews>
    <sheetView showGridLines="0" showRowColHeaders="0" zoomScaleNormal="100" zoomScaleSheetLayoutView="100" workbookViewId="0">
      <selection activeCell="B10" sqref="B10:B11"/>
    </sheetView>
  </sheetViews>
  <sheetFormatPr defaultRowHeight="11.25"/>
  <cols>
    <col min="1" max="1" width="2.625" customWidth="1"/>
    <col min="2" max="2" width="26.875" customWidth="1"/>
    <col min="3" max="3" width="8.5" customWidth="1"/>
    <col min="4" max="4" width="6" customWidth="1"/>
    <col min="5" max="6" width="7.875" customWidth="1"/>
    <col min="7" max="7" width="7.125" customWidth="1"/>
    <col min="8" max="8" width="24.625" customWidth="1"/>
    <col min="9" max="9" width="4.875" customWidth="1"/>
    <col min="10" max="10" width="26.125" customWidth="1"/>
    <col min="11" max="11" width="10.5" style="68" hidden="1" customWidth="1"/>
    <col min="12" max="12" width="0" style="32" hidden="1" customWidth="1"/>
    <col min="13" max="16" width="9" style="32"/>
  </cols>
  <sheetData>
    <row r="1" spans="1:18" ht="15">
      <c r="A1" s="104"/>
      <c r="B1" s="104"/>
      <c r="J1" s="117"/>
      <c r="K1" s="118"/>
      <c r="L1" s="118"/>
      <c r="M1" s="118"/>
      <c r="N1" s="118"/>
      <c r="O1" s="118"/>
      <c r="P1" s="118"/>
      <c r="R1" s="254"/>
    </row>
    <row r="2" spans="1:18" ht="29.25" customHeight="1">
      <c r="B2" s="252" t="s">
        <v>248</v>
      </c>
      <c r="J2" s="118"/>
      <c r="K2" s="118"/>
      <c r="L2" s="118"/>
      <c r="M2" s="118"/>
      <c r="N2" s="118"/>
      <c r="O2" s="118"/>
      <c r="P2" s="118"/>
      <c r="Q2" s="32"/>
    </row>
    <row r="3" spans="1:18" ht="6.95" customHeight="1">
      <c r="A3" s="254"/>
      <c r="J3" s="118"/>
      <c r="K3" s="118"/>
      <c r="L3" s="117"/>
      <c r="M3" s="118"/>
      <c r="N3" s="118"/>
      <c r="O3" s="118"/>
      <c r="P3" s="118"/>
      <c r="Q3" s="32"/>
    </row>
    <row r="4" spans="1:18">
      <c r="B4" s="35"/>
      <c r="C4" s="34"/>
      <c r="D4" s="34"/>
      <c r="E4" s="34"/>
      <c r="F4" s="34"/>
      <c r="G4" s="34"/>
      <c r="H4" s="34"/>
      <c r="I4" s="34"/>
      <c r="J4" s="118"/>
      <c r="K4" s="118"/>
      <c r="L4" s="117"/>
      <c r="M4" s="118"/>
      <c r="N4" s="118"/>
      <c r="O4" s="118"/>
      <c r="P4" s="118"/>
      <c r="Q4" s="32"/>
    </row>
    <row r="5" spans="1:18">
      <c r="B5" s="33"/>
      <c r="C5" s="33"/>
      <c r="D5" s="33"/>
      <c r="E5" s="33"/>
      <c r="F5" s="33"/>
      <c r="G5" s="33"/>
      <c r="H5" s="33"/>
      <c r="I5" s="33"/>
      <c r="J5" s="118"/>
      <c r="K5" s="118"/>
      <c r="L5" s="117"/>
      <c r="M5" s="118"/>
      <c r="N5" s="118"/>
      <c r="O5" s="118"/>
      <c r="P5" s="118"/>
      <c r="Q5" s="32"/>
    </row>
    <row r="6" spans="1:18" ht="15" customHeight="1">
      <c r="B6" s="88" t="s">
        <v>33</v>
      </c>
      <c r="C6" s="2" t="s">
        <v>61</v>
      </c>
      <c r="J6" s="118"/>
      <c r="K6" s="117"/>
      <c r="L6" s="118"/>
      <c r="M6" s="118"/>
      <c r="N6" s="118"/>
      <c r="O6" s="118"/>
      <c r="P6" s="118"/>
    </row>
    <row r="7" spans="1:18" ht="14.25" customHeight="1">
      <c r="B7" s="88"/>
      <c r="C7" t="s">
        <v>60</v>
      </c>
      <c r="E7" t="s">
        <v>59</v>
      </c>
      <c r="G7" s="98" t="s">
        <v>98</v>
      </c>
      <c r="H7" s="98" t="s">
        <v>99</v>
      </c>
      <c r="J7" s="118"/>
      <c r="K7" s="117"/>
      <c r="L7" s="118"/>
      <c r="M7" s="118"/>
      <c r="N7" s="118"/>
      <c r="O7" s="118"/>
      <c r="P7" s="118"/>
    </row>
    <row r="8" spans="1:18" ht="6.95" customHeight="1">
      <c r="B8" s="98"/>
      <c r="C8" s="88"/>
      <c r="D8" s="88"/>
      <c r="J8" s="118"/>
      <c r="K8" s="118"/>
      <c r="L8" s="118"/>
      <c r="M8" s="117"/>
      <c r="N8" s="118"/>
      <c r="O8" s="118"/>
      <c r="P8" s="118"/>
      <c r="Q8" s="32"/>
      <c r="R8" s="32"/>
    </row>
    <row r="9" spans="1:18" ht="5.0999999999999996" customHeight="1">
      <c r="B9" s="71"/>
      <c r="J9" s="118"/>
      <c r="K9" s="117"/>
      <c r="L9" s="118"/>
      <c r="M9" s="118"/>
      <c r="N9" s="118"/>
      <c r="O9" s="118"/>
      <c r="P9" s="118"/>
    </row>
    <row r="10" spans="1:18" ht="22.5">
      <c r="B10" s="269" t="s">
        <v>0</v>
      </c>
      <c r="C10" s="271" t="s">
        <v>57</v>
      </c>
      <c r="D10" s="265" t="s">
        <v>1</v>
      </c>
      <c r="E10" s="265" t="s">
        <v>103</v>
      </c>
      <c r="F10" s="265" t="s">
        <v>104</v>
      </c>
      <c r="G10" s="267" t="s">
        <v>16</v>
      </c>
      <c r="H10" s="187" t="s">
        <v>80</v>
      </c>
      <c r="J10" s="118"/>
      <c r="K10" s="119" t="s">
        <v>58</v>
      </c>
      <c r="L10" s="120"/>
      <c r="M10" s="118"/>
      <c r="N10" s="118"/>
      <c r="O10" s="118"/>
      <c r="P10" s="118"/>
    </row>
    <row r="11" spans="1:18" ht="21" customHeight="1" thickBot="1">
      <c r="B11" s="270"/>
      <c r="C11" s="272"/>
      <c r="D11" s="273"/>
      <c r="E11" s="273"/>
      <c r="F11" s="266"/>
      <c r="G11" s="268"/>
      <c r="H11" s="17"/>
      <c r="J11" s="118"/>
      <c r="K11" s="117"/>
      <c r="L11" s="118"/>
      <c r="M11" s="118"/>
      <c r="N11" s="118"/>
      <c r="O11" s="118"/>
      <c r="P11" s="118"/>
    </row>
    <row r="12" spans="1:18" s="4" customFormat="1" ht="27" customHeight="1" thickTop="1">
      <c r="B12" s="222" t="s">
        <v>131</v>
      </c>
      <c r="C12" s="192">
        <f>ROUND('Data for table - Caerphilly'!C4,-1)</f>
        <v>10370</v>
      </c>
      <c r="D12" s="29">
        <f>'Data for table - Caerphilly'!D4</f>
        <v>25.7</v>
      </c>
      <c r="E12" s="194">
        <f>ROUND('Data for table - Caerphilly'!H4,-1)</f>
        <v>30700</v>
      </c>
      <c r="F12" s="29">
        <f>'Data for table - Caerphilly'!I4</f>
        <v>24.1</v>
      </c>
      <c r="G12" s="29">
        <f>'Data for table - Caerphilly'!K4</f>
        <v>22.2</v>
      </c>
      <c r="H12" s="67"/>
      <c r="J12" s="121"/>
      <c r="K12" s="122" t="str">
        <f>'Data for table - Caerphilly'!G4</f>
        <v>Sig High</v>
      </c>
      <c r="L12" s="121"/>
      <c r="M12" s="121"/>
      <c r="N12" s="121"/>
      <c r="O12" s="121"/>
      <c r="P12" s="121"/>
    </row>
    <row r="13" spans="1:18" s="4" customFormat="1" ht="27" customHeight="1">
      <c r="B13" s="222" t="s">
        <v>219</v>
      </c>
      <c r="C13" s="192">
        <f>ROUND('Data for table - Caerphilly'!C5,-1)</f>
        <v>80</v>
      </c>
      <c r="D13" s="188">
        <f>'Data for table - Caerphilly'!D5</f>
        <v>10</v>
      </c>
      <c r="E13" s="194">
        <f>ROUND('Data for table - Caerphilly'!H5,-1)</f>
        <v>500</v>
      </c>
      <c r="F13" s="29">
        <f>'Data for table - Caerphilly'!I5</f>
        <v>20.2</v>
      </c>
      <c r="G13" s="29">
        <f>'Data for table - Caerphilly'!K5</f>
        <v>18.7</v>
      </c>
      <c r="H13" s="27"/>
      <c r="J13" s="123"/>
      <c r="K13" s="122" t="str">
        <f>'Data for table - Caerphilly'!G5</f>
        <v>Sig Low</v>
      </c>
      <c r="L13" s="121"/>
      <c r="M13" s="121"/>
      <c r="N13" s="121"/>
      <c r="O13" s="121"/>
      <c r="P13" s="121"/>
    </row>
    <row r="14" spans="1:18" s="4" customFormat="1" ht="27" customHeight="1">
      <c r="B14" s="256" t="s">
        <v>132</v>
      </c>
      <c r="C14" s="192">
        <f>ROUND('Data for table - Caerphilly'!C6,-1)</f>
        <v>1360</v>
      </c>
      <c r="D14" s="189">
        <f>'Data for table - Caerphilly'!D6</f>
        <v>340</v>
      </c>
      <c r="E14" s="194">
        <f>ROUND('Data for table - Caerphilly'!H6,-1)</f>
        <v>4190</v>
      </c>
      <c r="F14" s="66">
        <f>'Data for table - Caerphilly'!I6</f>
        <v>333</v>
      </c>
      <c r="G14" s="66">
        <f>'Data for table - Caerphilly'!K6</f>
        <v>320</v>
      </c>
      <c r="H14" s="27"/>
      <c r="J14" s="121"/>
      <c r="K14" s="122" t="str">
        <f>'Data for table - Caerphilly'!G6</f>
        <v>Not known</v>
      </c>
      <c r="L14" s="121"/>
      <c r="M14" s="121"/>
      <c r="N14" s="121"/>
      <c r="O14" s="121"/>
      <c r="P14" s="121"/>
    </row>
    <row r="15" spans="1:18" s="4" customFormat="1" ht="27" customHeight="1">
      <c r="B15" s="257" t="s">
        <v>133</v>
      </c>
      <c r="C15" s="193">
        <f>ROUND('Data for table - Caerphilly'!C7,-1)</f>
        <v>580</v>
      </c>
      <c r="D15" s="29">
        <f>'Data for table - Caerphilly'!D7</f>
        <v>29.2</v>
      </c>
      <c r="E15" s="194">
        <f>ROUND('Data for table - Caerphilly'!H7,-1)</f>
        <v>1720</v>
      </c>
      <c r="F15" s="29">
        <f>'Data for table - Caerphilly'!I7</f>
        <v>27.7</v>
      </c>
      <c r="G15" s="29">
        <f>'Data for table - Caerphilly'!K7</f>
        <v>28.2</v>
      </c>
      <c r="H15" s="191" t="s">
        <v>66</v>
      </c>
      <c r="J15" s="121"/>
      <c r="K15" s="122" t="str">
        <f>'Data for table - Caerphilly'!G7</f>
        <v>Comparable</v>
      </c>
      <c r="L15" s="121"/>
      <c r="M15" s="121"/>
      <c r="N15" s="121"/>
      <c r="O15" s="121"/>
      <c r="P15" s="121"/>
    </row>
    <row r="16" spans="1:18" s="4" customFormat="1" ht="27" customHeight="1">
      <c r="B16" s="256" t="s">
        <v>250</v>
      </c>
      <c r="C16" s="192">
        <f>ROUND('Data for table - Caerphilly'!C8,-1)</f>
        <v>110</v>
      </c>
      <c r="D16" s="31">
        <f>'Data for table - Caerphilly'!D8</f>
        <v>30.7</v>
      </c>
      <c r="E16" s="194">
        <f>ROUND('Data for table - Caerphilly'!H8,-1)</f>
        <v>340</v>
      </c>
      <c r="F16" s="165">
        <f>'Data for table - Caerphilly'!I8</f>
        <v>30.1</v>
      </c>
      <c r="G16" s="31">
        <f>'Data for table - Caerphilly'!K8</f>
        <v>34.200000000000003</v>
      </c>
      <c r="H16" s="27"/>
      <c r="J16" s="121"/>
      <c r="K16" s="122" t="str">
        <f>'Data for table - Caerphilly'!G8</f>
        <v>Comparable</v>
      </c>
      <c r="L16" s="121"/>
      <c r="M16" s="121"/>
      <c r="N16" s="121"/>
      <c r="O16" s="121"/>
      <c r="P16" s="121"/>
    </row>
    <row r="17" spans="2:16" s="4" customFormat="1" ht="27" customHeight="1">
      <c r="B17" s="256" t="s">
        <v>165</v>
      </c>
      <c r="C17" s="192">
        <f>ROUND('Data for table - Caerphilly'!C9,-1)</f>
        <v>160</v>
      </c>
      <c r="D17" s="30">
        <f>'Data for table - Caerphilly'!D9</f>
        <v>27.4</v>
      </c>
      <c r="E17" s="194">
        <f>ROUND('Data for table - Caerphilly'!H9,-1)</f>
        <v>480</v>
      </c>
      <c r="F17" s="30">
        <f>'Data for table - Caerphilly'!I9</f>
        <v>25.6</v>
      </c>
      <c r="G17" s="31">
        <f>'Data for table - Caerphilly'!K9</f>
        <v>24.9</v>
      </c>
      <c r="H17" s="27"/>
      <c r="J17" s="121"/>
      <c r="K17" s="122" t="str">
        <f>'Data for table - Caerphilly'!G9</f>
        <v>Comparable</v>
      </c>
      <c r="L17" s="121"/>
      <c r="M17" s="121"/>
      <c r="N17" s="121"/>
      <c r="O17" s="121"/>
      <c r="P17" s="121"/>
    </row>
    <row r="18" spans="2:16" s="4" customFormat="1" ht="26.25" customHeight="1">
      <c r="B18" s="258" t="s">
        <v>134</v>
      </c>
      <c r="C18" s="192">
        <f>ROUND('Data for table - Caerphilly'!C10,-1)</f>
        <v>1760</v>
      </c>
      <c r="D18" s="30">
        <f>'Data for table - Caerphilly'!D10</f>
        <v>81</v>
      </c>
      <c r="E18" s="194">
        <f>ROUND('Data for table - Caerphilly'!H10,-1)</f>
        <v>5700</v>
      </c>
      <c r="F18" s="30">
        <f>'Data for table - Caerphilly'!I10</f>
        <v>80.7</v>
      </c>
      <c r="G18" s="30">
        <f>'Data for table - Caerphilly'!K10</f>
        <v>82.4</v>
      </c>
      <c r="H18" s="191" t="s">
        <v>66</v>
      </c>
      <c r="J18" s="121"/>
      <c r="K18" s="122" t="str">
        <f>'Data for table - Caerphilly'!G10</f>
        <v>Comparable</v>
      </c>
      <c r="L18" s="121"/>
      <c r="M18" s="121"/>
      <c r="N18" s="121"/>
      <c r="O18" s="121"/>
      <c r="P18" s="121"/>
    </row>
    <row r="19" spans="2:16" s="4" customFormat="1" ht="27" customHeight="1">
      <c r="B19" s="256" t="s">
        <v>251</v>
      </c>
      <c r="C19" s="192">
        <f>ROUND('Data for table - Caerphilly'!C11,-1)</f>
        <v>320</v>
      </c>
      <c r="D19" s="30">
        <f>'Data for table - Caerphilly'!D11</f>
        <v>1.7</v>
      </c>
      <c r="E19" s="194">
        <f>ROUND('Data for table - Caerphilly'!H11,-1)</f>
        <v>1370</v>
      </c>
      <c r="F19" s="30">
        <f>'Data for table - Caerphilly'!I11</f>
        <v>2</v>
      </c>
      <c r="G19" s="30">
        <f>'Data for table - Caerphilly'!K11</f>
        <v>1.6</v>
      </c>
      <c r="H19" s="67"/>
      <c r="J19" s="121"/>
      <c r="K19" s="122" t="str">
        <f>'Data for table - Caerphilly'!G11</f>
        <v>Comparable</v>
      </c>
      <c r="L19" s="121"/>
      <c r="M19" s="121"/>
      <c r="N19" s="121"/>
      <c r="O19" s="121"/>
      <c r="P19" s="121"/>
    </row>
    <row r="20" spans="2:16" s="4" customFormat="1" ht="27" customHeight="1">
      <c r="B20" s="257" t="s">
        <v>188</v>
      </c>
      <c r="C20" s="192">
        <f>ROUND('Data for table - Caerphilly'!C12,-1)</f>
        <v>210</v>
      </c>
      <c r="D20" s="66">
        <f>'Data for table - Caerphilly'!D12</f>
        <v>184</v>
      </c>
      <c r="E20" s="194">
        <f>ROUND('Data for table - Caerphilly'!H12,-1)</f>
        <v>640</v>
      </c>
      <c r="F20" s="66">
        <f>'Data for table - Caerphilly'!I12</f>
        <v>182</v>
      </c>
      <c r="G20" s="66">
        <f>'Data for table - Caerphilly'!K12</f>
        <v>189</v>
      </c>
      <c r="H20" s="67"/>
      <c r="J20" s="121"/>
      <c r="K20" s="122" t="str">
        <f>'Data for table - Caerphilly'!G12</f>
        <v>Comparable</v>
      </c>
      <c r="L20" s="121"/>
      <c r="M20" s="121"/>
      <c r="N20" s="121"/>
      <c r="O20" s="121"/>
      <c r="P20" s="121"/>
    </row>
    <row r="21" spans="2:16" s="4" customFormat="1" ht="27" customHeight="1">
      <c r="B21" s="257" t="s">
        <v>246</v>
      </c>
      <c r="C21" s="193">
        <f>IF('Data for table - Caerphilly'!C13="&lt;5","&lt;5",ROUND('Data for table - Caerphilly'!C13,-1))</f>
        <v>10</v>
      </c>
      <c r="D21" s="29">
        <f>'Data for table - Caerphilly'!D13</f>
        <v>4.2</v>
      </c>
      <c r="E21" s="194">
        <f>ROUND('Data for table - Caerphilly'!H13,-1)</f>
        <v>30</v>
      </c>
      <c r="F21" s="29">
        <f>'Data for table - Caerphilly'!I13</f>
        <v>4.4000000000000004</v>
      </c>
      <c r="G21" s="29">
        <f>'Data for table - Caerphilly'!K13</f>
        <v>4.4000000000000004</v>
      </c>
      <c r="H21" s="62" t="s">
        <v>16</v>
      </c>
      <c r="J21" s="121"/>
      <c r="K21" s="122" t="str">
        <f>'Data for table - Caerphilly'!G13</f>
        <v>Comparable</v>
      </c>
      <c r="L21" s="121"/>
      <c r="M21" s="121"/>
      <c r="N21" s="121"/>
      <c r="O21" s="121"/>
      <c r="P21" s="121"/>
    </row>
    <row r="22" spans="2:16" s="4" customFormat="1" ht="27" customHeight="1">
      <c r="B22" s="259" t="s">
        <v>247</v>
      </c>
      <c r="C22" s="192">
        <f>IF('Data for table - Caerphilly'!C14="&lt;5","&lt;5",ROUND('Data for table - Caerphilly'!C14,-1))</f>
        <v>10</v>
      </c>
      <c r="D22" s="29">
        <f>'Data for table - Caerphilly'!D14</f>
        <v>29.1</v>
      </c>
      <c r="E22" s="194">
        <f>ROUND('Data for table - Caerphilly'!H14,-1)</f>
        <v>30</v>
      </c>
      <c r="F22" s="30">
        <f>'Data for table - Caerphilly'!I14</f>
        <v>28.4</v>
      </c>
      <c r="G22" s="30">
        <f>'Data for table - Caerphilly'!K14</f>
        <v>38.5</v>
      </c>
      <c r="H22" s="62" t="s">
        <v>16</v>
      </c>
      <c r="J22" s="121"/>
      <c r="K22" s="122" t="str">
        <f>'Data for table - Caerphilly'!G14</f>
        <v>Comparable</v>
      </c>
      <c r="L22" s="121"/>
      <c r="M22" s="121"/>
      <c r="N22" s="121"/>
      <c r="O22" s="121"/>
      <c r="P22" s="121"/>
    </row>
    <row r="23" spans="2:16" s="4" customFormat="1" ht="27" customHeight="1">
      <c r="B23" s="258" t="s">
        <v>127</v>
      </c>
      <c r="C23" s="158">
        <f>'Data for table - Caerphilly'!C15</f>
        <v>17.600000000000001</v>
      </c>
      <c r="D23" s="196">
        <f>'Data for table - Caerphilly'!D15</f>
        <v>8.8000000000000007</v>
      </c>
      <c r="E23" s="194">
        <f>ROUND('Data for table - Caerphilly'!H15,-1)</f>
        <v>60</v>
      </c>
      <c r="F23" s="30">
        <f>'Data for table - Caerphilly'!I15</f>
        <v>9</v>
      </c>
      <c r="G23" s="30" t="str">
        <f>'Data for table - Caerphilly'!K15</f>
        <v>-</v>
      </c>
      <c r="H23" s="191" t="s">
        <v>66</v>
      </c>
      <c r="J23" s="121"/>
      <c r="K23" s="122" t="str">
        <f>'Data for table - Caerphilly'!G15</f>
        <v>Not known</v>
      </c>
      <c r="L23" s="121"/>
      <c r="M23" s="121"/>
      <c r="N23" s="121"/>
      <c r="O23" s="121"/>
      <c r="P23" s="121"/>
    </row>
    <row r="24" spans="2:16" s="4" customFormat="1" ht="27" customHeight="1">
      <c r="B24" s="258" t="s">
        <v>189</v>
      </c>
      <c r="C24" s="158">
        <f>'Data for table - Caerphilly'!C16</f>
        <v>92.9</v>
      </c>
      <c r="D24" s="196">
        <f>'Data for table - Caerphilly'!D16</f>
        <v>8.4</v>
      </c>
      <c r="E24" s="194">
        <f>ROUND('Data for table - Caerphilly'!H16,-1)</f>
        <v>330</v>
      </c>
      <c r="F24" s="30">
        <f>'Data for table - Caerphilly'!I16</f>
        <v>9.6</v>
      </c>
      <c r="G24" s="30">
        <f>'Data for table - Caerphilly'!K16</f>
        <v>9</v>
      </c>
      <c r="H24" s="191"/>
      <c r="J24" s="121"/>
      <c r="K24" s="122" t="str">
        <f>'Data for table - Caerphilly'!G16</f>
        <v>Not known</v>
      </c>
      <c r="L24" s="121"/>
      <c r="M24" s="121"/>
      <c r="N24" s="121"/>
      <c r="O24" s="121"/>
      <c r="P24" s="121"/>
    </row>
    <row r="25" spans="2:16" s="4" customFormat="1" ht="10.5" customHeight="1">
      <c r="B25" s="49"/>
      <c r="C25" s="47"/>
      <c r="D25" s="48"/>
      <c r="E25" s="48"/>
      <c r="F25" s="48"/>
      <c r="G25" s="48"/>
      <c r="H25" s="5"/>
      <c r="J25" s="121"/>
      <c r="K25" s="122"/>
      <c r="L25" s="121"/>
      <c r="M25" s="121"/>
      <c r="N25" s="121"/>
      <c r="O25" s="121"/>
      <c r="P25" s="121"/>
    </row>
    <row r="26" spans="2:16" s="4" customFormat="1" ht="10.5" customHeight="1">
      <c r="B26" s="50" t="s">
        <v>70</v>
      </c>
      <c r="C26" s="47"/>
      <c r="D26" s="48"/>
      <c r="E26" s="48"/>
      <c r="F26" s="48"/>
      <c r="G26" s="48"/>
      <c r="H26" s="5"/>
      <c r="K26" s="69"/>
      <c r="L26" s="70"/>
      <c r="M26" s="70"/>
      <c r="N26" s="70"/>
      <c r="O26" s="70"/>
      <c r="P26" s="70"/>
    </row>
    <row r="27" spans="2:16">
      <c r="B27" s="61" t="s">
        <v>79</v>
      </c>
      <c r="C27" s="34"/>
      <c r="D27" s="34"/>
      <c r="E27" s="34"/>
      <c r="F27" s="34"/>
      <c r="G27" s="34"/>
      <c r="H27" s="34"/>
    </row>
    <row r="29" spans="2:16" s="210" customFormat="1" ht="21" customHeight="1">
      <c r="B29" s="220"/>
      <c r="C29" s="220"/>
      <c r="D29" s="220"/>
      <c r="E29" s="220"/>
      <c r="F29" s="220"/>
      <c r="G29" s="220"/>
      <c r="H29" s="220"/>
      <c r="K29" s="68"/>
      <c r="L29" s="32"/>
      <c r="M29" s="32"/>
      <c r="N29" s="32"/>
      <c r="O29" s="32"/>
      <c r="P29" s="32"/>
    </row>
    <row r="30" spans="2:16" s="210" customFormat="1" ht="13.5" customHeight="1">
      <c r="B30" s="220"/>
      <c r="C30" s="220"/>
      <c r="D30" s="220"/>
      <c r="E30" s="220"/>
      <c r="F30" s="220"/>
      <c r="G30" s="220"/>
      <c r="H30" s="220"/>
      <c r="K30" s="68"/>
      <c r="L30" s="32"/>
      <c r="M30" s="32"/>
      <c r="N30" s="32"/>
      <c r="O30" s="32"/>
      <c r="P30" s="32"/>
    </row>
    <row r="31" spans="2:16" s="210" customFormat="1" ht="13.5" customHeight="1">
      <c r="B31" s="220"/>
      <c r="C31" s="220"/>
      <c r="D31" s="220"/>
      <c r="E31" s="220"/>
      <c r="F31" s="220"/>
      <c r="G31" s="220"/>
      <c r="H31" s="220"/>
      <c r="K31" s="68"/>
      <c r="L31" s="32"/>
      <c r="M31" s="32"/>
      <c r="N31" s="32"/>
      <c r="O31" s="32"/>
      <c r="P31" s="32"/>
    </row>
    <row r="32" spans="2:16" s="210" customFormat="1" ht="13.5" customHeight="1">
      <c r="B32" s="220"/>
      <c r="C32" s="220"/>
      <c r="D32" s="220"/>
      <c r="E32" s="220"/>
      <c r="F32" s="220"/>
      <c r="G32" s="220"/>
      <c r="H32" s="220"/>
      <c r="K32" s="68"/>
      <c r="L32" s="32"/>
      <c r="M32" s="32"/>
      <c r="N32" s="32"/>
      <c r="O32" s="32"/>
      <c r="P32" s="32"/>
    </row>
    <row r="33" spans="2:24" s="210" customFormat="1" ht="13.5" customHeight="1">
      <c r="B33" s="220"/>
      <c r="C33" s="220"/>
      <c r="D33" s="220"/>
      <c r="E33" s="220"/>
      <c r="F33" s="220"/>
      <c r="G33" s="220"/>
      <c r="H33" s="220"/>
      <c r="K33" s="68"/>
      <c r="L33" s="32"/>
      <c r="M33" s="32"/>
      <c r="N33" s="32"/>
      <c r="O33" s="32"/>
      <c r="P33" s="32"/>
    </row>
    <row r="34" spans="2:24" s="210" customFormat="1" ht="13.5" customHeight="1">
      <c r="B34" s="220"/>
      <c r="C34" s="220"/>
      <c r="D34" s="220"/>
      <c r="E34" s="220"/>
      <c r="F34" s="220"/>
      <c r="G34" s="220"/>
      <c r="H34" s="220"/>
      <c r="K34" s="68"/>
      <c r="L34" s="32"/>
      <c r="M34" s="32"/>
      <c r="N34" s="32"/>
      <c r="O34" s="32"/>
      <c r="P34" s="32"/>
    </row>
    <row r="35" spans="2:24" s="210" customFormat="1" ht="13.5" customHeight="1">
      <c r="B35" s="220"/>
      <c r="C35" s="220"/>
      <c r="D35" s="220"/>
      <c r="E35" s="220"/>
      <c r="F35" s="220"/>
      <c r="G35" s="220"/>
      <c r="H35" s="220"/>
      <c r="K35" s="68"/>
      <c r="L35" s="32"/>
      <c r="M35" s="32"/>
      <c r="N35" s="32"/>
      <c r="O35" s="32"/>
      <c r="P35" s="32"/>
    </row>
    <row r="36" spans="2:24" s="210" customFormat="1" ht="13.5" customHeight="1">
      <c r="B36" s="221"/>
      <c r="C36" s="221"/>
      <c r="D36" s="221"/>
      <c r="E36" s="221"/>
      <c r="F36" s="221"/>
      <c r="G36" s="221"/>
      <c r="H36" s="221"/>
      <c r="K36" s="68"/>
      <c r="L36" s="32"/>
      <c r="M36" s="32"/>
      <c r="N36" s="32"/>
      <c r="O36" s="32"/>
      <c r="P36" s="32"/>
    </row>
    <row r="37" spans="2:24" s="210" customFormat="1" ht="13.5" customHeight="1">
      <c r="B37" s="221"/>
      <c r="C37" s="221"/>
      <c r="D37" s="221"/>
      <c r="E37" s="221"/>
      <c r="F37" s="221"/>
      <c r="G37" s="221"/>
      <c r="H37" s="221"/>
      <c r="K37" s="68"/>
      <c r="L37" s="32"/>
      <c r="M37" s="32"/>
      <c r="N37" s="32"/>
      <c r="O37" s="32"/>
      <c r="P37" s="32"/>
    </row>
    <row r="38" spans="2:24" s="210" customFormat="1" ht="13.5" customHeight="1">
      <c r="B38" s="221"/>
      <c r="C38" s="221"/>
      <c r="D38" s="221"/>
      <c r="E38" s="221"/>
      <c r="F38" s="221"/>
      <c r="G38" s="221"/>
      <c r="H38" s="221"/>
      <c r="K38" s="68"/>
      <c r="L38" s="32"/>
      <c r="M38" s="32"/>
      <c r="N38" s="32"/>
      <c r="O38" s="32"/>
      <c r="P38" s="32"/>
    </row>
    <row r="39" spans="2:24" s="210" customFormat="1" ht="13.5" customHeight="1">
      <c r="B39" s="221"/>
      <c r="C39" s="221"/>
      <c r="D39" s="221"/>
      <c r="E39" s="221"/>
      <c r="F39" s="221"/>
      <c r="G39" s="221"/>
      <c r="H39" s="221"/>
      <c r="K39" s="68"/>
      <c r="L39" s="32"/>
      <c r="M39" s="32"/>
      <c r="N39" s="32"/>
      <c r="O39" s="32"/>
      <c r="P39" s="32"/>
    </row>
    <row r="40" spans="2:24" s="210" customFormat="1" ht="13.5" customHeight="1">
      <c r="B40" s="221"/>
      <c r="C40" s="221"/>
      <c r="D40" s="221"/>
      <c r="E40" s="221"/>
      <c r="F40" s="221"/>
      <c r="G40" s="221"/>
      <c r="H40" s="221"/>
      <c r="K40" s="68"/>
      <c r="L40" s="32"/>
      <c r="M40" s="32"/>
      <c r="N40" s="32"/>
      <c r="O40" s="32"/>
      <c r="P40" s="32"/>
    </row>
    <row r="41" spans="2:24" ht="13.5" customHeight="1">
      <c r="B41" s="197"/>
      <c r="C41" s="197"/>
      <c r="D41" s="197"/>
      <c r="E41" s="197"/>
      <c r="F41" s="197"/>
      <c r="G41" s="197"/>
      <c r="H41" s="197"/>
    </row>
    <row r="42" spans="2:24" ht="13.5" customHeight="1">
      <c r="B42" s="197"/>
      <c r="C42" s="197"/>
      <c r="D42" s="197"/>
      <c r="E42" s="197"/>
      <c r="F42" s="197"/>
      <c r="G42" s="197"/>
      <c r="H42" s="197"/>
    </row>
    <row r="43" spans="2:24" ht="13.5" customHeight="1">
      <c r="B43" s="197"/>
      <c r="C43" s="197"/>
      <c r="D43" s="197"/>
      <c r="E43" s="197"/>
      <c r="F43" s="197"/>
      <c r="G43" s="197"/>
      <c r="H43" s="197"/>
      <c r="X43" s="253"/>
    </row>
  </sheetData>
  <sheetProtection sheet="1" objects="1" scenarios="1" selectLockedCells="1"/>
  <mergeCells count="6">
    <mergeCell ref="F10:F11"/>
    <mergeCell ref="G10:G11"/>
    <mergeCell ref="B10:B11"/>
    <mergeCell ref="C10:C11"/>
    <mergeCell ref="D10:D11"/>
    <mergeCell ref="E10:E11"/>
  </mergeCells>
  <conditionalFormatting sqref="D12:D22 D25:D26">
    <cfRule type="expression" dxfId="14" priority="6">
      <formula>$K12="Comparable"</formula>
    </cfRule>
  </conditionalFormatting>
  <conditionalFormatting sqref="D12:D22 D25:D26">
    <cfRule type="expression" dxfId="13" priority="4">
      <formula>$K12="Sig High"</formula>
    </cfRule>
    <cfRule type="expression" dxfId="12" priority="5">
      <formula>$K12="Sig Low"</formula>
    </cfRule>
  </conditionalFormatting>
  <hyperlinks>
    <hyperlink ref="B12" location="'Indicator Guide'!B7:C15" tooltip="% children living in poverty" display="% children living in poverty 1,a,b"/>
    <hyperlink ref="B14" location="'Indicator Guide'!B29:C37" tooltip="Children in need" display="Children in need 3,a,e"/>
    <hyperlink ref="B15" location="'Indicator Guide'!B40:C47" tooltip="% 4/5 year olds overweight or obese" display="% 4/5 year olds overweight or obese 4,f"/>
    <hyperlink ref="B16" location="'Indicator Guide'!B50:C57" tooltip="Teenage conceptions &lt;18" display="Teenage conceptions &lt;18 5,a,g"/>
    <hyperlink ref="B17" location="'Indicator Guide'!B60:C67" tooltip="Live births to females &lt;20" display="Live births to females &lt;20 6,a,h"/>
    <hyperlink ref="B18" location="'Indicator Guide'!B70:C76" tooltip="% 4 year olds up to date with immunisations" display="% 4 year olds up to date with immunisations 7,i"/>
    <hyperlink ref="B19" location="'Indicator Guide'!B79:C87" tooltip="5 year olds dmft" display="5 year olds dmft 8,j"/>
    <hyperlink ref="B20" location="'Indicator Guide'!B90:C97" tooltip="Emergency admissions for injury" display="Emergency admissions for injury 9,a,k"/>
    <hyperlink ref="B21" location="'Indicator Guide'!B100:C109" tooltip="Infant mortality" display="Infant mortality*˜ 10,l,m,n"/>
    <hyperlink ref="B22" location="'Indicator Guide'!B112:C119" tooltip="Child mortality" display="Child mortality*˜ 11,a,l"/>
    <hyperlink ref="B23" location="'Indicator Guide'!B122:C128" tooltip="Health visitor provision" display="Health visitor provision 12,o"/>
    <hyperlink ref="B24" location="'Indicator Guide'!B131:C137" tooltip="Social worker provision" display="Social worker provision 13,a,p"/>
    <hyperlink ref="B13" location="'Indicator Guide'!B18:C26" tooltip="Homelessness" display="Homelessness* 2,c,d"/>
  </hyperlinks>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20.xml><?xml version="1.0" encoding="utf-8"?>
<worksheet xmlns="http://schemas.openxmlformats.org/spreadsheetml/2006/main" xmlns:r="http://schemas.openxmlformats.org/officeDocument/2006/relationships">
  <dimension ref="A1:P30"/>
  <sheetViews>
    <sheetView workbookViewId="0">
      <selection activeCell="F12" sqref="F12"/>
    </sheetView>
  </sheetViews>
  <sheetFormatPr defaultRowHeight="14.25"/>
  <cols>
    <col min="1" max="1" width="13.125" style="89" customWidth="1"/>
    <col min="2" max="2" width="14" style="89" customWidth="1"/>
    <col min="3" max="3" width="12.5" style="89" customWidth="1"/>
    <col min="4" max="4" width="6.5" style="89" customWidth="1"/>
    <col min="5" max="16384" width="9" style="89"/>
  </cols>
  <sheetData>
    <row r="1" spans="1:16">
      <c r="A1" s="89" t="s">
        <v>102</v>
      </c>
      <c r="C1" s="102" t="s">
        <v>119</v>
      </c>
    </row>
    <row r="3" spans="1:16" ht="18">
      <c r="A3" s="281" t="s">
        <v>97</v>
      </c>
      <c r="B3" s="281"/>
      <c r="C3" s="281"/>
      <c r="D3" s="281"/>
      <c r="E3" s="281"/>
      <c r="F3" s="281"/>
      <c r="G3" s="281"/>
      <c r="H3" s="281"/>
      <c r="I3" s="281"/>
      <c r="J3" s="281"/>
      <c r="K3" s="281"/>
    </row>
    <row r="4" spans="1:16" s="91" customFormat="1" ht="18">
      <c r="A4" s="90"/>
      <c r="B4" s="90"/>
    </row>
    <row r="5" spans="1:16">
      <c r="A5" s="141"/>
      <c r="B5" s="92">
        <v>2012</v>
      </c>
      <c r="C5" s="92"/>
      <c r="D5" s="92"/>
      <c r="E5" s="92"/>
      <c r="F5" s="282"/>
      <c r="G5" s="282"/>
      <c r="H5" s="282"/>
      <c r="I5" s="282"/>
      <c r="J5" s="282"/>
      <c r="K5" s="282"/>
      <c r="L5" s="282"/>
      <c r="M5" s="282"/>
      <c r="N5" s="282"/>
      <c r="O5" s="282"/>
      <c r="P5" s="282"/>
    </row>
    <row r="6" spans="1:16">
      <c r="A6" s="141"/>
      <c r="B6" s="93" t="s">
        <v>52</v>
      </c>
      <c r="C6" s="93" t="s">
        <v>15</v>
      </c>
      <c r="D6" s="93" t="s">
        <v>55</v>
      </c>
      <c r="E6" s="93" t="s">
        <v>56</v>
      </c>
      <c r="F6" s="129">
        <v>2002</v>
      </c>
      <c r="G6" s="129">
        <v>2003</v>
      </c>
      <c r="H6" s="129">
        <v>2004</v>
      </c>
      <c r="I6" s="129">
        <v>2005</v>
      </c>
      <c r="J6" s="129">
        <v>2006</v>
      </c>
      <c r="K6" s="129">
        <v>2007</v>
      </c>
      <c r="L6" s="129">
        <v>2008</v>
      </c>
      <c r="M6" s="129">
        <v>2009</v>
      </c>
      <c r="N6" s="129">
        <v>2010</v>
      </c>
      <c r="O6" s="129">
        <v>2011</v>
      </c>
      <c r="P6" s="129">
        <v>2012</v>
      </c>
    </row>
    <row r="7" spans="1:16">
      <c r="A7" s="94" t="s">
        <v>16</v>
      </c>
      <c r="B7" s="142">
        <v>2465</v>
      </c>
      <c r="C7" s="166">
        <v>18.7</v>
      </c>
      <c r="D7" s="143">
        <v>18</v>
      </c>
      <c r="E7" s="143">
        <v>19.399999999999999</v>
      </c>
      <c r="F7" s="143">
        <v>28.5</v>
      </c>
      <c r="G7" s="143">
        <v>35</v>
      </c>
      <c r="H7" s="143">
        <v>37.200000000000003</v>
      </c>
      <c r="I7" s="143">
        <v>29.8</v>
      </c>
      <c r="J7" s="143">
        <v>26.1</v>
      </c>
      <c r="K7" s="143">
        <v>24.8</v>
      </c>
      <c r="L7" s="143">
        <v>21.3</v>
      </c>
      <c r="M7" s="143">
        <v>18.7</v>
      </c>
      <c r="N7" s="143">
        <v>21.9</v>
      </c>
      <c r="O7" s="143">
        <v>21.3</v>
      </c>
      <c r="P7" s="143">
        <v>18.7</v>
      </c>
    </row>
    <row r="8" spans="1:16">
      <c r="A8" s="94" t="s">
        <v>12</v>
      </c>
      <c r="B8" s="142">
        <v>30</v>
      </c>
      <c r="C8" s="166">
        <v>9.6999999999999993</v>
      </c>
      <c r="D8" s="143">
        <v>6.6</v>
      </c>
      <c r="E8" s="143">
        <v>13.9</v>
      </c>
      <c r="F8" s="143">
        <v>29.3</v>
      </c>
      <c r="G8" s="143">
        <v>40.9</v>
      </c>
      <c r="H8" s="143">
        <v>55.7</v>
      </c>
      <c r="I8" s="143">
        <v>26.8</v>
      </c>
      <c r="J8" s="143">
        <v>29.9</v>
      </c>
      <c r="K8" s="143">
        <v>47.7</v>
      </c>
      <c r="L8" s="143">
        <v>31</v>
      </c>
      <c r="M8" s="143">
        <v>26</v>
      </c>
      <c r="N8" s="143">
        <v>24.3</v>
      </c>
      <c r="O8" s="143">
        <v>11.3</v>
      </c>
      <c r="P8" s="143">
        <v>9.6999999999999993</v>
      </c>
    </row>
    <row r="9" spans="1:16">
      <c r="A9" s="94" t="s">
        <v>17</v>
      </c>
      <c r="B9" s="142">
        <v>75</v>
      </c>
      <c r="C9" s="166">
        <v>14.3</v>
      </c>
      <c r="D9" s="143">
        <v>11.2</v>
      </c>
      <c r="E9" s="143">
        <v>17.899999999999999</v>
      </c>
      <c r="F9" s="143">
        <v>28.2</v>
      </c>
      <c r="G9" s="143">
        <v>32.9</v>
      </c>
      <c r="H9" s="143">
        <v>39.4</v>
      </c>
      <c r="I9" s="143">
        <v>37.299999999999997</v>
      </c>
      <c r="J9" s="143">
        <v>28.3</v>
      </c>
      <c r="K9" s="143">
        <v>31</v>
      </c>
      <c r="L9" s="143">
        <v>27</v>
      </c>
      <c r="M9" s="143">
        <v>24</v>
      </c>
      <c r="N9" s="143">
        <v>19.100000000000001</v>
      </c>
      <c r="O9" s="143">
        <v>19.100000000000001</v>
      </c>
      <c r="P9" s="143">
        <v>14.3</v>
      </c>
    </row>
    <row r="10" spans="1:16">
      <c r="A10" s="94" t="s">
        <v>18</v>
      </c>
      <c r="B10" s="142">
        <v>60</v>
      </c>
      <c r="C10" s="166">
        <v>11.8</v>
      </c>
      <c r="D10" s="143">
        <v>9</v>
      </c>
      <c r="E10" s="143">
        <v>15.1</v>
      </c>
      <c r="F10" s="143">
        <v>28.8</v>
      </c>
      <c r="G10" s="143">
        <v>28.6</v>
      </c>
      <c r="H10" s="143">
        <v>33.4</v>
      </c>
      <c r="I10" s="143">
        <v>32.299999999999997</v>
      </c>
      <c r="J10" s="143">
        <v>23.1</v>
      </c>
      <c r="K10" s="143">
        <v>14.9</v>
      </c>
      <c r="L10" s="143">
        <v>10.9</v>
      </c>
      <c r="M10" s="143">
        <v>10.8</v>
      </c>
      <c r="N10" s="143">
        <v>14.7</v>
      </c>
      <c r="O10" s="143">
        <v>16.7</v>
      </c>
      <c r="P10" s="143">
        <v>11.8</v>
      </c>
    </row>
    <row r="11" spans="1:16">
      <c r="A11" s="94" t="s">
        <v>19</v>
      </c>
      <c r="B11" s="142">
        <v>25</v>
      </c>
      <c r="C11" s="166">
        <v>5.7</v>
      </c>
      <c r="D11" s="143">
        <v>3.7</v>
      </c>
      <c r="E11" s="143">
        <v>8.5</v>
      </c>
      <c r="F11" s="143">
        <v>14.8</v>
      </c>
      <c r="G11" s="143">
        <v>30.5</v>
      </c>
      <c r="H11" s="143">
        <v>33.799999999999997</v>
      </c>
      <c r="I11" s="143">
        <v>26.3</v>
      </c>
      <c r="J11" s="143">
        <v>24.9</v>
      </c>
      <c r="K11" s="143">
        <v>16.399999999999999</v>
      </c>
      <c r="L11" s="143">
        <v>13.9</v>
      </c>
      <c r="M11" s="143">
        <v>12.7</v>
      </c>
      <c r="N11" s="143">
        <v>9.1999999999999993</v>
      </c>
      <c r="O11" s="143">
        <v>9.1999999999999993</v>
      </c>
      <c r="P11" s="143">
        <v>5.7</v>
      </c>
    </row>
    <row r="12" spans="1:16">
      <c r="A12" s="94" t="s">
        <v>20</v>
      </c>
      <c r="B12" s="142">
        <v>40</v>
      </c>
      <c r="C12" s="166">
        <v>6.1</v>
      </c>
      <c r="D12" s="143">
        <v>4.4000000000000004</v>
      </c>
      <c r="E12" s="143">
        <v>8.4</v>
      </c>
      <c r="F12" s="143">
        <v>19.600000000000001</v>
      </c>
      <c r="G12" s="143">
        <v>31.7</v>
      </c>
      <c r="H12" s="143">
        <v>37.799999999999997</v>
      </c>
      <c r="I12" s="143">
        <v>27.2</v>
      </c>
      <c r="J12" s="143">
        <v>17.5</v>
      </c>
      <c r="K12" s="143">
        <v>15.7</v>
      </c>
      <c r="L12" s="143">
        <v>10.9</v>
      </c>
      <c r="M12" s="143">
        <v>6.2</v>
      </c>
      <c r="N12" s="143">
        <v>3.8</v>
      </c>
      <c r="O12" s="143">
        <v>6.9</v>
      </c>
      <c r="P12" s="143">
        <v>6.1</v>
      </c>
    </row>
    <row r="13" spans="1:16">
      <c r="A13" s="94" t="s">
        <v>21</v>
      </c>
      <c r="B13" s="142">
        <v>135</v>
      </c>
      <c r="C13" s="166">
        <v>23.2</v>
      </c>
      <c r="D13" s="143">
        <v>19.5</v>
      </c>
      <c r="E13" s="143">
        <v>27.5</v>
      </c>
      <c r="F13" s="143">
        <v>16.8</v>
      </c>
      <c r="G13" s="143">
        <v>28.6</v>
      </c>
      <c r="H13" s="143">
        <v>24.7</v>
      </c>
      <c r="I13" s="143">
        <v>25.4</v>
      </c>
      <c r="J13" s="143">
        <v>30.5</v>
      </c>
      <c r="K13" s="143">
        <v>23</v>
      </c>
      <c r="L13" s="143">
        <v>29.7</v>
      </c>
      <c r="M13" s="143">
        <v>21.7</v>
      </c>
      <c r="N13" s="143">
        <v>24.9</v>
      </c>
      <c r="O13" s="143">
        <v>31.8</v>
      </c>
      <c r="P13" s="143">
        <v>23.2</v>
      </c>
    </row>
    <row r="14" spans="1:16">
      <c r="A14" s="94" t="s">
        <v>22</v>
      </c>
      <c r="B14" s="142">
        <v>95</v>
      </c>
      <c r="C14" s="166">
        <v>15.9</v>
      </c>
      <c r="D14" s="143">
        <v>12.9</v>
      </c>
      <c r="E14" s="143">
        <v>19.399999999999999</v>
      </c>
      <c r="F14" s="143">
        <v>30.2</v>
      </c>
      <c r="G14" s="143">
        <v>43.3</v>
      </c>
      <c r="H14" s="143">
        <v>40.9</v>
      </c>
      <c r="I14" s="143">
        <v>22.9</v>
      </c>
      <c r="J14" s="143">
        <v>18.3</v>
      </c>
      <c r="K14" s="143">
        <v>17.2</v>
      </c>
      <c r="L14" s="143">
        <v>18.600000000000001</v>
      </c>
      <c r="M14" s="143">
        <v>11.8</v>
      </c>
      <c r="N14" s="143">
        <v>21.7</v>
      </c>
      <c r="O14" s="143">
        <v>26.8</v>
      </c>
      <c r="P14" s="143">
        <v>15.9</v>
      </c>
    </row>
    <row r="15" spans="1:16">
      <c r="A15" s="94" t="s">
        <v>23</v>
      </c>
      <c r="B15" s="142">
        <v>70</v>
      </c>
      <c r="C15" s="166">
        <v>21.1</v>
      </c>
      <c r="D15" s="143">
        <v>16.5</v>
      </c>
      <c r="E15" s="143">
        <v>26.7</v>
      </c>
      <c r="F15" s="143">
        <v>7.9</v>
      </c>
      <c r="G15" s="143">
        <v>14.2</v>
      </c>
      <c r="H15" s="143">
        <v>45.6</v>
      </c>
      <c r="I15" s="143">
        <v>21.9</v>
      </c>
      <c r="J15" s="143">
        <v>17.100000000000001</v>
      </c>
      <c r="K15" s="143">
        <v>16.899999999999999</v>
      </c>
      <c r="L15" s="143">
        <v>16.8</v>
      </c>
      <c r="M15" s="143">
        <v>21.3</v>
      </c>
      <c r="N15" s="143">
        <v>19.600000000000001</v>
      </c>
      <c r="O15" s="143">
        <v>19.600000000000001</v>
      </c>
      <c r="P15" s="143">
        <v>21.1</v>
      </c>
    </row>
    <row r="16" spans="1:16">
      <c r="A16" s="94" t="s">
        <v>24</v>
      </c>
      <c r="B16" s="142">
        <v>110</v>
      </c>
      <c r="C16" s="166">
        <v>20.9</v>
      </c>
      <c r="D16" s="143">
        <v>17.2</v>
      </c>
      <c r="E16" s="143">
        <v>25.2</v>
      </c>
      <c r="F16" s="143">
        <v>37.299999999999997</v>
      </c>
      <c r="G16" s="143">
        <v>58.7</v>
      </c>
      <c r="H16" s="143">
        <v>61.1</v>
      </c>
      <c r="I16" s="143">
        <v>58.7</v>
      </c>
      <c r="J16" s="143">
        <v>49.2</v>
      </c>
      <c r="K16" s="143">
        <v>36</v>
      </c>
      <c r="L16" s="143">
        <v>28.8</v>
      </c>
      <c r="M16" s="143">
        <v>17.2</v>
      </c>
      <c r="N16" s="143">
        <v>17.100000000000001</v>
      </c>
      <c r="O16" s="143">
        <v>20</v>
      </c>
      <c r="P16" s="143">
        <v>20.9</v>
      </c>
    </row>
    <row r="17" spans="1:16">
      <c r="A17" s="94" t="s">
        <v>25</v>
      </c>
      <c r="B17" s="142">
        <v>250</v>
      </c>
      <c r="C17" s="166">
        <v>30.7</v>
      </c>
      <c r="D17" s="143">
        <v>27</v>
      </c>
      <c r="E17" s="143">
        <v>34.700000000000003</v>
      </c>
      <c r="F17" s="143">
        <v>28.9</v>
      </c>
      <c r="G17" s="143">
        <v>45.8</v>
      </c>
      <c r="H17" s="143">
        <v>41.9</v>
      </c>
      <c r="I17" s="143">
        <v>27.2</v>
      </c>
      <c r="J17" s="143">
        <v>35.200000000000003</v>
      </c>
      <c r="K17" s="143">
        <v>39.700000000000003</v>
      </c>
      <c r="L17" s="143">
        <v>28</v>
      </c>
      <c r="M17" s="143">
        <v>44.5</v>
      </c>
      <c r="N17" s="143">
        <v>42.3</v>
      </c>
      <c r="O17" s="143">
        <v>36.200000000000003</v>
      </c>
      <c r="P17" s="143">
        <v>30.7</v>
      </c>
    </row>
    <row r="18" spans="1:16">
      <c r="A18" s="94" t="s">
        <v>26</v>
      </c>
      <c r="B18" s="142">
        <v>415</v>
      </c>
      <c r="C18" s="166">
        <v>40.5</v>
      </c>
      <c r="D18" s="143">
        <v>36.700000000000003</v>
      </c>
      <c r="E18" s="143">
        <v>44.5</v>
      </c>
      <c r="F18" s="143">
        <v>31</v>
      </c>
      <c r="G18" s="143">
        <v>41.6</v>
      </c>
      <c r="H18" s="143">
        <v>51.5</v>
      </c>
      <c r="I18" s="143">
        <v>50.1</v>
      </c>
      <c r="J18" s="143">
        <v>37</v>
      </c>
      <c r="K18" s="143">
        <v>39.700000000000003</v>
      </c>
      <c r="L18" s="143">
        <v>37.799999999999997</v>
      </c>
      <c r="M18" s="143">
        <v>39.4</v>
      </c>
      <c r="N18" s="143">
        <v>52.2</v>
      </c>
      <c r="O18" s="143">
        <v>35.1</v>
      </c>
      <c r="P18" s="143">
        <v>40.5</v>
      </c>
    </row>
    <row r="19" spans="1:16">
      <c r="A19" s="94" t="s">
        <v>27</v>
      </c>
      <c r="B19" s="142">
        <v>15</v>
      </c>
      <c r="C19" s="166">
        <v>2.4</v>
      </c>
      <c r="D19" s="143">
        <v>1.3</v>
      </c>
      <c r="E19" s="143">
        <v>3.9</v>
      </c>
      <c r="F19" s="143">
        <v>14.6</v>
      </c>
      <c r="G19" s="143">
        <v>22.9</v>
      </c>
      <c r="H19" s="143">
        <v>27.6</v>
      </c>
      <c r="I19" s="143">
        <v>17.399999999999999</v>
      </c>
      <c r="J19" s="143">
        <v>9</v>
      </c>
      <c r="K19" s="143">
        <v>7.3</v>
      </c>
      <c r="L19" s="143">
        <v>4.8</v>
      </c>
      <c r="M19" s="143">
        <v>4.8</v>
      </c>
      <c r="N19" s="143">
        <v>4.8</v>
      </c>
      <c r="O19" s="143">
        <v>4</v>
      </c>
      <c r="P19" s="143">
        <v>2.4</v>
      </c>
    </row>
    <row r="20" spans="1:16">
      <c r="A20" s="94" t="s">
        <v>28</v>
      </c>
      <c r="B20" s="142">
        <v>70</v>
      </c>
      <c r="C20" s="166">
        <v>11.8</v>
      </c>
      <c r="D20" s="143">
        <v>9.1999999999999993</v>
      </c>
      <c r="E20" s="143">
        <v>14.9</v>
      </c>
      <c r="F20" s="143">
        <v>57.5</v>
      </c>
      <c r="G20" s="143">
        <v>75.900000000000006</v>
      </c>
      <c r="H20" s="143">
        <v>70.5</v>
      </c>
      <c r="I20" s="143">
        <v>76.900000000000006</v>
      </c>
      <c r="J20" s="143">
        <v>39.799999999999997</v>
      </c>
      <c r="K20" s="143">
        <v>34.799999999999997</v>
      </c>
      <c r="L20" s="143">
        <v>27.5</v>
      </c>
      <c r="M20" s="143">
        <v>18.7</v>
      </c>
      <c r="N20" s="143">
        <v>13.5</v>
      </c>
      <c r="O20" s="143">
        <v>13.5</v>
      </c>
      <c r="P20" s="143">
        <v>11.8</v>
      </c>
    </row>
    <row r="21" spans="1:16">
      <c r="A21" s="94" t="s">
        <v>29</v>
      </c>
      <c r="B21" s="142">
        <v>80</v>
      </c>
      <c r="C21" s="166">
        <v>14.9</v>
      </c>
      <c r="D21" s="143">
        <v>11.8</v>
      </c>
      <c r="E21" s="143">
        <v>18.5</v>
      </c>
      <c r="F21" s="143">
        <v>25.4</v>
      </c>
      <c r="G21" s="143">
        <v>23.1</v>
      </c>
      <c r="H21" s="143">
        <v>23.8</v>
      </c>
      <c r="I21" s="143">
        <v>11.8</v>
      </c>
      <c r="J21" s="143">
        <v>12.6</v>
      </c>
      <c r="K21" s="143">
        <v>23</v>
      </c>
      <c r="L21" s="143">
        <v>25.6</v>
      </c>
      <c r="M21" s="143">
        <v>14.1</v>
      </c>
      <c r="N21" s="143">
        <v>23.2</v>
      </c>
      <c r="O21" s="143">
        <v>28.8</v>
      </c>
      <c r="P21" s="143">
        <v>14.9</v>
      </c>
    </row>
    <row r="22" spans="1:16">
      <c r="A22" s="94" t="s">
        <v>30</v>
      </c>
      <c r="B22" s="142">
        <v>400</v>
      </c>
      <c r="C22" s="166">
        <v>28.2</v>
      </c>
      <c r="D22" s="143">
        <v>25.5</v>
      </c>
      <c r="E22" s="143">
        <v>31.1</v>
      </c>
      <c r="F22" s="143">
        <v>41.9</v>
      </c>
      <c r="G22" s="143">
        <v>21.7</v>
      </c>
      <c r="H22" s="143">
        <v>28.8</v>
      </c>
      <c r="I22" s="143">
        <v>20.399999999999999</v>
      </c>
      <c r="J22" s="143">
        <v>31.4</v>
      </c>
      <c r="K22" s="143">
        <v>32.4</v>
      </c>
      <c r="L22" s="143">
        <v>21.6</v>
      </c>
      <c r="M22" s="143">
        <v>22.2</v>
      </c>
      <c r="N22" s="143">
        <v>31</v>
      </c>
      <c r="O22" s="143">
        <v>28.9</v>
      </c>
      <c r="P22" s="143">
        <v>28.2</v>
      </c>
    </row>
    <row r="23" spans="1:16">
      <c r="A23" s="94" t="s">
        <v>31</v>
      </c>
      <c r="B23" s="142">
        <v>70</v>
      </c>
      <c r="C23" s="166">
        <v>7</v>
      </c>
      <c r="D23" s="143">
        <v>5.4</v>
      </c>
      <c r="E23" s="143">
        <v>8.8000000000000007</v>
      </c>
      <c r="F23" s="143">
        <v>25.3</v>
      </c>
      <c r="G23" s="143">
        <v>29.2</v>
      </c>
      <c r="H23" s="143">
        <v>24.2</v>
      </c>
      <c r="I23" s="143">
        <v>7.7</v>
      </c>
      <c r="J23" s="143">
        <v>5.6</v>
      </c>
      <c r="K23" s="143">
        <v>4.5999999999999996</v>
      </c>
      <c r="L23" s="143">
        <v>3</v>
      </c>
      <c r="M23" s="143">
        <v>3.5</v>
      </c>
      <c r="N23" s="143">
        <v>6</v>
      </c>
      <c r="O23" s="143">
        <v>7</v>
      </c>
      <c r="P23" s="143">
        <v>7</v>
      </c>
    </row>
    <row r="24" spans="1:16">
      <c r="A24" s="94" t="s">
        <v>32</v>
      </c>
      <c r="B24" s="142">
        <v>20</v>
      </c>
      <c r="C24" s="166">
        <v>8.1999999999999993</v>
      </c>
      <c r="D24" s="143">
        <v>5</v>
      </c>
      <c r="E24" s="143">
        <v>12.7</v>
      </c>
      <c r="F24" s="143">
        <v>28</v>
      </c>
      <c r="G24" s="143">
        <v>68.8</v>
      </c>
      <c r="H24" s="143">
        <v>42.9</v>
      </c>
      <c r="I24" s="143">
        <v>27.7</v>
      </c>
      <c r="J24" s="143">
        <v>25.5</v>
      </c>
      <c r="K24" s="143">
        <v>23.2</v>
      </c>
      <c r="L24" s="143">
        <v>25.1</v>
      </c>
      <c r="M24" s="143">
        <v>26.9</v>
      </c>
      <c r="N24" s="143">
        <v>26.7</v>
      </c>
      <c r="O24" s="143">
        <v>10.3</v>
      </c>
      <c r="P24" s="143">
        <v>8.1999999999999993</v>
      </c>
    </row>
    <row r="25" spans="1:16">
      <c r="A25" s="94" t="s">
        <v>33</v>
      </c>
      <c r="B25" s="142">
        <v>75</v>
      </c>
      <c r="C25" s="166">
        <v>10</v>
      </c>
      <c r="D25" s="143">
        <v>7.8</v>
      </c>
      <c r="E25" s="143">
        <v>12.5</v>
      </c>
      <c r="F25" s="143">
        <v>34.200000000000003</v>
      </c>
      <c r="G25" s="143">
        <v>29</v>
      </c>
      <c r="H25" s="143">
        <v>27.3</v>
      </c>
      <c r="I25" s="143">
        <v>23</v>
      </c>
      <c r="J25" s="143">
        <v>17.899999999999999</v>
      </c>
      <c r="K25" s="143">
        <v>9.6</v>
      </c>
      <c r="L25" s="143">
        <v>9.5</v>
      </c>
      <c r="M25" s="143">
        <v>6</v>
      </c>
      <c r="N25" s="143">
        <v>9.3000000000000007</v>
      </c>
      <c r="O25" s="143">
        <v>11.9</v>
      </c>
      <c r="P25" s="143">
        <v>10</v>
      </c>
    </row>
    <row r="26" spans="1:16">
      <c r="A26" s="94" t="s">
        <v>34</v>
      </c>
      <c r="B26" s="142">
        <v>45</v>
      </c>
      <c r="C26" s="166">
        <v>14.5</v>
      </c>
      <c r="D26" s="143">
        <v>10.6</v>
      </c>
      <c r="E26" s="143">
        <v>19.399999999999999</v>
      </c>
      <c r="F26" s="143">
        <v>10.199999999999999</v>
      </c>
      <c r="G26" s="143">
        <v>6.7</v>
      </c>
      <c r="H26" s="143">
        <v>10.1</v>
      </c>
      <c r="I26" s="143">
        <v>18.399999999999999</v>
      </c>
      <c r="J26" s="143">
        <v>26.4</v>
      </c>
      <c r="K26" s="143">
        <v>19.7</v>
      </c>
      <c r="L26" s="143">
        <v>14.7</v>
      </c>
      <c r="M26" s="143">
        <v>8.1</v>
      </c>
      <c r="N26" s="143">
        <v>11.3</v>
      </c>
      <c r="O26" s="143">
        <v>16.100000000000001</v>
      </c>
      <c r="P26" s="143">
        <v>14.5</v>
      </c>
    </row>
    <row r="27" spans="1:16">
      <c r="A27" s="94" t="s">
        <v>35</v>
      </c>
      <c r="B27" s="142">
        <v>55</v>
      </c>
      <c r="C27" s="166">
        <v>14</v>
      </c>
      <c r="D27" s="143">
        <v>10.6</v>
      </c>
      <c r="E27" s="143">
        <v>18.3</v>
      </c>
      <c r="F27" s="143">
        <v>59.7</v>
      </c>
      <c r="G27" s="143">
        <v>68.7</v>
      </c>
      <c r="H27" s="143">
        <v>59.3</v>
      </c>
      <c r="I27" s="143">
        <v>55</v>
      </c>
      <c r="J27" s="143">
        <v>19.5</v>
      </c>
      <c r="K27" s="143">
        <v>20.7</v>
      </c>
      <c r="L27" s="143">
        <v>20.6</v>
      </c>
      <c r="M27" s="143">
        <v>16.600000000000001</v>
      </c>
      <c r="N27" s="143">
        <v>23</v>
      </c>
      <c r="O27" s="143">
        <v>23</v>
      </c>
      <c r="P27" s="143">
        <v>14</v>
      </c>
    </row>
    <row r="28" spans="1:16">
      <c r="A28" s="94" t="s">
        <v>36</v>
      </c>
      <c r="B28" s="142">
        <v>95</v>
      </c>
      <c r="C28" s="166">
        <v>24.5</v>
      </c>
      <c r="D28" s="143">
        <v>19.899999999999999</v>
      </c>
      <c r="E28" s="143">
        <v>30</v>
      </c>
      <c r="F28" s="143">
        <v>15.5</v>
      </c>
      <c r="G28" s="143">
        <v>26.3</v>
      </c>
      <c r="H28" s="143">
        <v>40.9</v>
      </c>
      <c r="I28" s="143">
        <v>28.3</v>
      </c>
      <c r="J28" s="143">
        <v>20.100000000000001</v>
      </c>
      <c r="K28" s="143">
        <v>19.899999999999999</v>
      </c>
      <c r="L28" s="143">
        <v>18.399999999999999</v>
      </c>
      <c r="M28" s="143">
        <v>9.1</v>
      </c>
      <c r="N28" s="143">
        <v>10.3</v>
      </c>
      <c r="O28" s="143">
        <v>22</v>
      </c>
      <c r="P28" s="143">
        <v>24.5</v>
      </c>
    </row>
    <row r="29" spans="1:16">
      <c r="A29" s="94" t="s">
        <v>37</v>
      </c>
      <c r="B29" s="142">
        <v>225</v>
      </c>
      <c r="C29" s="166">
        <v>37</v>
      </c>
      <c r="D29" s="143">
        <v>32.299999999999997</v>
      </c>
      <c r="E29" s="143">
        <v>42.1</v>
      </c>
      <c r="F29" s="143">
        <v>12.2</v>
      </c>
      <c r="G29" s="143">
        <v>24.2</v>
      </c>
      <c r="H29" s="143">
        <v>19.8</v>
      </c>
      <c r="I29" s="143">
        <v>28.3</v>
      </c>
      <c r="J29" s="143">
        <v>48.6</v>
      </c>
      <c r="K29" s="143">
        <v>44.1</v>
      </c>
      <c r="L29" s="143">
        <v>44.5</v>
      </c>
      <c r="M29" s="143">
        <v>29.9</v>
      </c>
      <c r="N29" s="143">
        <v>36.200000000000003</v>
      </c>
      <c r="O29" s="143">
        <v>41.1</v>
      </c>
      <c r="P29" s="143">
        <v>37</v>
      </c>
    </row>
    <row r="30" spans="1:16">
      <c r="A30" s="144" t="s">
        <v>87</v>
      </c>
      <c r="B30" s="142">
        <v>495</v>
      </c>
      <c r="C30" s="166">
        <v>20.2</v>
      </c>
      <c r="D30" s="143">
        <v>18.5</v>
      </c>
      <c r="E30" s="143">
        <v>22.1</v>
      </c>
      <c r="F30" s="143">
        <v>26.9</v>
      </c>
      <c r="G30" s="143">
        <v>31</v>
      </c>
      <c r="H30" s="143">
        <v>30.6</v>
      </c>
      <c r="I30" s="143">
        <v>29.7</v>
      </c>
      <c r="J30" s="143">
        <v>27.2</v>
      </c>
      <c r="K30" s="143">
        <v>22.8</v>
      </c>
      <c r="L30" s="143">
        <v>22</v>
      </c>
      <c r="M30" s="143">
        <v>14.4</v>
      </c>
      <c r="N30" s="143">
        <v>18.600000000000001</v>
      </c>
      <c r="O30" s="143">
        <v>23.1</v>
      </c>
      <c r="P30" s="143">
        <v>20.2</v>
      </c>
    </row>
  </sheetData>
  <mergeCells count="2">
    <mergeCell ref="A3:K3"/>
    <mergeCell ref="F5:P5"/>
  </mergeCells>
  <hyperlinks>
    <hyperlink ref="C1" r:id="rId1"/>
  </hyperlinks>
  <pageMargins left="0.7" right="0.7" top="0.75" bottom="0.75" header="0.3" footer="0.3"/>
  <pageSetup orientation="portrait" r:id="rId2"/>
</worksheet>
</file>

<file path=xl/worksheets/sheet21.xml><?xml version="1.0" encoding="utf-8"?>
<worksheet xmlns="http://schemas.openxmlformats.org/spreadsheetml/2006/main" xmlns:r="http://schemas.openxmlformats.org/officeDocument/2006/relationships">
  <sheetPr codeName="Sheet9"/>
  <dimension ref="A1:S57"/>
  <sheetViews>
    <sheetView workbookViewId="0">
      <selection activeCell="B24" sqref="B24"/>
    </sheetView>
  </sheetViews>
  <sheetFormatPr defaultRowHeight="11.25"/>
  <cols>
    <col min="1" max="1" width="16.375" bestFit="1" customWidth="1"/>
  </cols>
  <sheetData>
    <row r="1" spans="1:19" ht="18">
      <c r="A1" s="10" t="s">
        <v>67</v>
      </c>
      <c r="B1" s="10"/>
      <c r="C1" s="10"/>
      <c r="D1" s="278" t="s">
        <v>63</v>
      </c>
      <c r="E1" s="278"/>
      <c r="F1" s="19" t="s">
        <v>106</v>
      </c>
      <c r="G1" s="1"/>
      <c r="H1" s="1"/>
      <c r="I1" s="1"/>
      <c r="J1" s="1"/>
      <c r="K1" s="1"/>
      <c r="L1" s="1"/>
      <c r="M1" s="1"/>
      <c r="N1" s="1"/>
      <c r="O1" s="1"/>
      <c r="P1" s="1"/>
    </row>
    <row r="2" spans="1:19">
      <c r="A2" s="125"/>
      <c r="B2" s="126"/>
      <c r="C2" s="126"/>
      <c r="D2" s="126"/>
      <c r="E2" s="126"/>
      <c r="F2" s="126"/>
      <c r="G2" s="126"/>
      <c r="H2" s="126"/>
      <c r="I2" s="126"/>
      <c r="J2" s="126"/>
      <c r="K2" s="126"/>
      <c r="L2" s="126"/>
      <c r="M2" s="126"/>
      <c r="N2" s="126"/>
      <c r="O2" s="126"/>
      <c r="P2" s="126"/>
      <c r="Q2" s="98"/>
      <c r="R2" s="98"/>
      <c r="S2" s="98"/>
    </row>
    <row r="3" spans="1:19">
      <c r="A3" s="125"/>
      <c r="B3" s="283">
        <v>2012</v>
      </c>
      <c r="C3" s="283"/>
      <c r="D3" s="283"/>
      <c r="E3" s="283"/>
      <c r="F3" s="282" t="s">
        <v>53</v>
      </c>
      <c r="G3" s="282"/>
      <c r="H3" s="282"/>
      <c r="I3" s="282"/>
      <c r="J3" s="282"/>
      <c r="K3" s="282"/>
      <c r="L3" s="282"/>
      <c r="M3" s="282"/>
      <c r="N3" s="282"/>
      <c r="O3" s="282"/>
      <c r="P3" s="282"/>
      <c r="Q3" s="98"/>
      <c r="R3" s="98"/>
      <c r="S3" s="98"/>
    </row>
    <row r="4" spans="1:19">
      <c r="A4" s="128"/>
      <c r="B4" s="129" t="s">
        <v>52</v>
      </c>
      <c r="C4" s="129" t="s">
        <v>15</v>
      </c>
      <c r="D4" s="129" t="s">
        <v>55</v>
      </c>
      <c r="E4" s="129" t="s">
        <v>56</v>
      </c>
      <c r="F4" s="129">
        <v>2002</v>
      </c>
      <c r="G4" s="129">
        <v>2003</v>
      </c>
      <c r="H4" s="129">
        <v>2004</v>
      </c>
      <c r="I4" s="129">
        <v>2005</v>
      </c>
      <c r="J4" s="129">
        <v>2006</v>
      </c>
      <c r="K4" s="129">
        <v>2007</v>
      </c>
      <c r="L4" s="129">
        <v>2008</v>
      </c>
      <c r="M4" s="129">
        <v>2009</v>
      </c>
      <c r="N4" s="129">
        <v>2010</v>
      </c>
      <c r="O4" s="129">
        <v>2011</v>
      </c>
      <c r="P4" s="129">
        <v>2012</v>
      </c>
      <c r="Q4" s="98"/>
      <c r="R4" s="98"/>
      <c r="S4" s="98"/>
    </row>
    <row r="5" spans="1:19">
      <c r="A5" s="130" t="s">
        <v>12</v>
      </c>
      <c r="B5" s="126">
        <v>375</v>
      </c>
      <c r="C5" s="126">
        <v>275</v>
      </c>
      <c r="D5" s="131" t="s">
        <v>54</v>
      </c>
      <c r="E5" s="131" t="s">
        <v>54</v>
      </c>
      <c r="F5" s="126" t="s">
        <v>54</v>
      </c>
      <c r="G5" s="126" t="s">
        <v>54</v>
      </c>
      <c r="H5" s="126" t="s">
        <v>54</v>
      </c>
      <c r="I5" s="126" t="s">
        <v>54</v>
      </c>
      <c r="J5" s="126" t="s">
        <v>54</v>
      </c>
      <c r="K5" s="126" t="s">
        <v>54</v>
      </c>
      <c r="L5" s="126" t="s">
        <v>54</v>
      </c>
      <c r="M5" s="126" t="s">
        <v>54</v>
      </c>
      <c r="N5" s="126">
        <v>265</v>
      </c>
      <c r="O5" s="126">
        <v>235</v>
      </c>
      <c r="P5" s="126">
        <v>275</v>
      </c>
      <c r="Q5" s="98"/>
      <c r="R5" s="98"/>
      <c r="S5" s="98"/>
    </row>
    <row r="6" spans="1:19">
      <c r="A6" s="127" t="s">
        <v>17</v>
      </c>
      <c r="B6" s="126">
        <v>665</v>
      </c>
      <c r="C6" s="126">
        <v>280</v>
      </c>
      <c r="D6" s="131" t="s">
        <v>54</v>
      </c>
      <c r="E6" s="131" t="s">
        <v>54</v>
      </c>
      <c r="F6" s="126" t="s">
        <v>54</v>
      </c>
      <c r="G6" s="126" t="s">
        <v>54</v>
      </c>
      <c r="H6" s="126" t="s">
        <v>54</v>
      </c>
      <c r="I6" s="126" t="s">
        <v>54</v>
      </c>
      <c r="J6" s="126" t="s">
        <v>54</v>
      </c>
      <c r="K6" s="126" t="s">
        <v>54</v>
      </c>
      <c r="L6" s="126" t="s">
        <v>54</v>
      </c>
      <c r="M6" s="126" t="s">
        <v>54</v>
      </c>
      <c r="N6" s="126">
        <v>250</v>
      </c>
      <c r="O6" s="126">
        <v>275</v>
      </c>
      <c r="P6" s="126">
        <v>280</v>
      </c>
      <c r="Q6" s="98"/>
      <c r="R6" s="98"/>
      <c r="S6" s="98"/>
    </row>
    <row r="7" spans="1:19">
      <c r="A7" s="127" t="s">
        <v>18</v>
      </c>
      <c r="B7" s="126">
        <v>535</v>
      </c>
      <c r="C7" s="126">
        <v>245</v>
      </c>
      <c r="D7" s="131" t="s">
        <v>54</v>
      </c>
      <c r="E7" s="131" t="s">
        <v>54</v>
      </c>
      <c r="F7" s="126" t="s">
        <v>54</v>
      </c>
      <c r="G7" s="126" t="s">
        <v>54</v>
      </c>
      <c r="H7" s="126" t="s">
        <v>54</v>
      </c>
      <c r="I7" s="126" t="s">
        <v>54</v>
      </c>
      <c r="J7" s="126" t="s">
        <v>54</v>
      </c>
      <c r="K7" s="126" t="s">
        <v>54</v>
      </c>
      <c r="L7" s="126" t="s">
        <v>54</v>
      </c>
      <c r="M7" s="126" t="s">
        <v>54</v>
      </c>
      <c r="N7" s="126">
        <v>200</v>
      </c>
      <c r="O7" s="126">
        <v>265</v>
      </c>
      <c r="P7" s="126">
        <v>245</v>
      </c>
      <c r="Q7" s="98"/>
      <c r="R7" s="98"/>
      <c r="S7" s="98"/>
    </row>
    <row r="8" spans="1:19">
      <c r="A8" s="127" t="s">
        <v>19</v>
      </c>
      <c r="B8" s="126">
        <v>605</v>
      </c>
      <c r="C8" s="126">
        <v>310</v>
      </c>
      <c r="D8" s="131" t="s">
        <v>54</v>
      </c>
      <c r="E8" s="131" t="s">
        <v>54</v>
      </c>
      <c r="F8" s="126" t="s">
        <v>54</v>
      </c>
      <c r="G8" s="126" t="s">
        <v>54</v>
      </c>
      <c r="H8" s="126" t="s">
        <v>54</v>
      </c>
      <c r="I8" s="126" t="s">
        <v>54</v>
      </c>
      <c r="J8" s="126" t="s">
        <v>54</v>
      </c>
      <c r="K8" s="126" t="s">
        <v>54</v>
      </c>
      <c r="L8" s="126" t="s">
        <v>54</v>
      </c>
      <c r="M8" s="126" t="s">
        <v>54</v>
      </c>
      <c r="N8" s="126">
        <v>255</v>
      </c>
      <c r="O8" s="126">
        <v>285</v>
      </c>
      <c r="P8" s="126">
        <v>310</v>
      </c>
      <c r="Q8" s="98"/>
      <c r="R8" s="98"/>
      <c r="S8" s="98"/>
    </row>
    <row r="9" spans="1:19">
      <c r="A9" s="127" t="s">
        <v>20</v>
      </c>
      <c r="B9" s="126">
        <v>425</v>
      </c>
      <c r="C9" s="126">
        <v>130</v>
      </c>
      <c r="D9" s="131" t="s">
        <v>54</v>
      </c>
      <c r="E9" s="131" t="s">
        <v>54</v>
      </c>
      <c r="F9" s="126" t="s">
        <v>54</v>
      </c>
      <c r="G9" s="126" t="s">
        <v>54</v>
      </c>
      <c r="H9" s="126" t="s">
        <v>54</v>
      </c>
      <c r="I9" s="126" t="s">
        <v>54</v>
      </c>
      <c r="J9" s="126" t="s">
        <v>54</v>
      </c>
      <c r="K9" s="126" t="s">
        <v>54</v>
      </c>
      <c r="L9" s="126" t="s">
        <v>54</v>
      </c>
      <c r="M9" s="126" t="s">
        <v>54</v>
      </c>
      <c r="N9" s="126">
        <v>135</v>
      </c>
      <c r="O9" s="126">
        <v>150</v>
      </c>
      <c r="P9" s="126">
        <v>130</v>
      </c>
      <c r="Q9" s="98"/>
      <c r="R9" s="98"/>
      <c r="S9" s="98"/>
    </row>
    <row r="10" spans="1:19">
      <c r="A10" s="127" t="s">
        <v>21</v>
      </c>
      <c r="B10" s="126">
        <v>645</v>
      </c>
      <c r="C10" s="126">
        <v>225</v>
      </c>
      <c r="D10" s="131" t="s">
        <v>54</v>
      </c>
      <c r="E10" s="131" t="s">
        <v>54</v>
      </c>
      <c r="F10" s="126" t="s">
        <v>54</v>
      </c>
      <c r="G10" s="126" t="s">
        <v>54</v>
      </c>
      <c r="H10" s="126" t="s">
        <v>54</v>
      </c>
      <c r="I10" s="126" t="s">
        <v>54</v>
      </c>
      <c r="J10" s="126" t="s">
        <v>54</v>
      </c>
      <c r="K10" s="126" t="s">
        <v>54</v>
      </c>
      <c r="L10" s="126" t="s">
        <v>54</v>
      </c>
      <c r="M10" s="126" t="s">
        <v>54</v>
      </c>
      <c r="N10" s="126">
        <v>205</v>
      </c>
      <c r="O10" s="126">
        <v>340</v>
      </c>
      <c r="P10" s="126">
        <v>225</v>
      </c>
      <c r="Q10" s="98"/>
      <c r="R10" s="98"/>
      <c r="S10" s="98"/>
    </row>
    <row r="11" spans="1:19">
      <c r="A11" s="127" t="s">
        <v>22</v>
      </c>
      <c r="B11" s="126">
        <v>715</v>
      </c>
      <c r="C11" s="126">
        <v>270</v>
      </c>
      <c r="D11" s="131" t="s">
        <v>54</v>
      </c>
      <c r="E11" s="131" t="s">
        <v>54</v>
      </c>
      <c r="F11" s="126" t="s">
        <v>54</v>
      </c>
      <c r="G11" s="126" t="s">
        <v>54</v>
      </c>
      <c r="H11" s="126" t="s">
        <v>54</v>
      </c>
      <c r="I11" s="126" t="s">
        <v>54</v>
      </c>
      <c r="J11" s="126" t="s">
        <v>54</v>
      </c>
      <c r="K11" s="126" t="s">
        <v>54</v>
      </c>
      <c r="L11" s="126" t="s">
        <v>54</v>
      </c>
      <c r="M11" s="126" t="s">
        <v>54</v>
      </c>
      <c r="N11" s="126">
        <v>280</v>
      </c>
      <c r="O11" s="126">
        <v>250</v>
      </c>
      <c r="P11" s="126">
        <v>270</v>
      </c>
      <c r="Q11" s="98"/>
      <c r="R11" s="98"/>
      <c r="S11" s="98"/>
    </row>
    <row r="12" spans="1:19">
      <c r="A12" s="127" t="s">
        <v>23</v>
      </c>
      <c r="B12" s="126">
        <v>445</v>
      </c>
      <c r="C12" s="126">
        <v>345</v>
      </c>
      <c r="D12" s="131" t="s">
        <v>54</v>
      </c>
      <c r="E12" s="131" t="s">
        <v>54</v>
      </c>
      <c r="F12" s="126" t="s">
        <v>54</v>
      </c>
      <c r="G12" s="126" t="s">
        <v>54</v>
      </c>
      <c r="H12" s="126" t="s">
        <v>54</v>
      </c>
      <c r="I12" s="126" t="s">
        <v>54</v>
      </c>
      <c r="J12" s="126" t="s">
        <v>54</v>
      </c>
      <c r="K12" s="126" t="s">
        <v>54</v>
      </c>
      <c r="L12" s="126" t="s">
        <v>54</v>
      </c>
      <c r="M12" s="126" t="s">
        <v>54</v>
      </c>
      <c r="N12" s="126">
        <v>325</v>
      </c>
      <c r="O12" s="126">
        <v>355</v>
      </c>
      <c r="P12" s="126">
        <v>345</v>
      </c>
      <c r="Q12" s="98"/>
      <c r="R12" s="98"/>
      <c r="S12" s="98"/>
    </row>
    <row r="13" spans="1:19">
      <c r="A13" s="127" t="s">
        <v>24</v>
      </c>
      <c r="B13" s="126">
        <v>535</v>
      </c>
      <c r="C13" s="126">
        <v>215</v>
      </c>
      <c r="D13" s="131" t="s">
        <v>54</v>
      </c>
      <c r="E13" s="131" t="s">
        <v>54</v>
      </c>
      <c r="F13" s="126" t="s">
        <v>54</v>
      </c>
      <c r="G13" s="126" t="s">
        <v>54</v>
      </c>
      <c r="H13" s="126" t="s">
        <v>54</v>
      </c>
      <c r="I13" s="126" t="s">
        <v>54</v>
      </c>
      <c r="J13" s="126" t="s">
        <v>54</v>
      </c>
      <c r="K13" s="126" t="s">
        <v>54</v>
      </c>
      <c r="L13" s="126" t="s">
        <v>54</v>
      </c>
      <c r="M13" s="126" t="s">
        <v>54</v>
      </c>
      <c r="N13" s="126">
        <v>225</v>
      </c>
      <c r="O13" s="126">
        <v>230</v>
      </c>
      <c r="P13" s="126">
        <v>215</v>
      </c>
      <c r="Q13" s="98"/>
      <c r="R13" s="98"/>
      <c r="S13" s="98"/>
    </row>
    <row r="14" spans="1:19">
      <c r="A14" s="127" t="s">
        <v>25</v>
      </c>
      <c r="B14" s="126">
        <v>1135</v>
      </c>
      <c r="C14" s="126">
        <v>300</v>
      </c>
      <c r="D14" s="131" t="s">
        <v>54</v>
      </c>
      <c r="E14" s="131" t="s">
        <v>54</v>
      </c>
      <c r="F14" s="126" t="s">
        <v>54</v>
      </c>
      <c r="G14" s="126" t="s">
        <v>54</v>
      </c>
      <c r="H14" s="126" t="s">
        <v>54</v>
      </c>
      <c r="I14" s="126" t="s">
        <v>54</v>
      </c>
      <c r="J14" s="126" t="s">
        <v>54</v>
      </c>
      <c r="K14" s="126" t="s">
        <v>54</v>
      </c>
      <c r="L14" s="126" t="s">
        <v>54</v>
      </c>
      <c r="M14" s="126" t="s">
        <v>54</v>
      </c>
      <c r="N14" s="126">
        <v>305</v>
      </c>
      <c r="O14" s="126">
        <v>315</v>
      </c>
      <c r="P14" s="126">
        <v>300</v>
      </c>
      <c r="Q14" s="98"/>
      <c r="R14" s="98"/>
      <c r="S14" s="98"/>
    </row>
    <row r="15" spans="1:19">
      <c r="A15" s="127" t="s">
        <v>26</v>
      </c>
      <c r="B15" s="126">
        <v>1690</v>
      </c>
      <c r="C15" s="126">
        <v>360</v>
      </c>
      <c r="D15" s="131" t="s">
        <v>54</v>
      </c>
      <c r="E15" s="131" t="s">
        <v>54</v>
      </c>
      <c r="F15" s="126" t="s">
        <v>54</v>
      </c>
      <c r="G15" s="126" t="s">
        <v>54</v>
      </c>
      <c r="H15" s="126" t="s">
        <v>54</v>
      </c>
      <c r="I15" s="126" t="s">
        <v>54</v>
      </c>
      <c r="J15" s="126" t="s">
        <v>54</v>
      </c>
      <c r="K15" s="126" t="s">
        <v>54</v>
      </c>
      <c r="L15" s="126" t="s">
        <v>54</v>
      </c>
      <c r="M15" s="126" t="s">
        <v>54</v>
      </c>
      <c r="N15" s="126">
        <v>290</v>
      </c>
      <c r="O15" s="126">
        <v>335</v>
      </c>
      <c r="P15" s="126">
        <v>360</v>
      </c>
      <c r="Q15" s="98"/>
      <c r="R15" s="98"/>
      <c r="S15" s="98"/>
    </row>
    <row r="16" spans="1:19">
      <c r="A16" s="127" t="s">
        <v>27</v>
      </c>
      <c r="B16" s="126">
        <v>1450</v>
      </c>
      <c r="C16" s="126">
        <v>515</v>
      </c>
      <c r="D16" s="131" t="s">
        <v>54</v>
      </c>
      <c r="E16" s="131" t="s">
        <v>54</v>
      </c>
      <c r="F16" s="126" t="s">
        <v>54</v>
      </c>
      <c r="G16" s="126" t="s">
        <v>54</v>
      </c>
      <c r="H16" s="126" t="s">
        <v>54</v>
      </c>
      <c r="I16" s="126" t="s">
        <v>54</v>
      </c>
      <c r="J16" s="126" t="s">
        <v>54</v>
      </c>
      <c r="K16" s="126" t="s">
        <v>54</v>
      </c>
      <c r="L16" s="126" t="s">
        <v>54</v>
      </c>
      <c r="M16" s="126" t="s">
        <v>54</v>
      </c>
      <c r="N16" s="126">
        <v>445</v>
      </c>
      <c r="O16" s="126">
        <v>460</v>
      </c>
      <c r="P16" s="126">
        <v>515</v>
      </c>
      <c r="Q16" s="98"/>
      <c r="R16" s="98"/>
      <c r="S16" s="98"/>
    </row>
    <row r="17" spans="1:19">
      <c r="A17" s="127" t="s">
        <v>28</v>
      </c>
      <c r="B17" s="126">
        <v>1140</v>
      </c>
      <c r="C17" s="126">
        <v>395</v>
      </c>
      <c r="D17" s="131" t="s">
        <v>54</v>
      </c>
      <c r="E17" s="131" t="s">
        <v>54</v>
      </c>
      <c r="F17" s="126" t="s">
        <v>54</v>
      </c>
      <c r="G17" s="126" t="s">
        <v>54</v>
      </c>
      <c r="H17" s="126" t="s">
        <v>54</v>
      </c>
      <c r="I17" s="126" t="s">
        <v>54</v>
      </c>
      <c r="J17" s="126" t="s">
        <v>54</v>
      </c>
      <c r="K17" s="126" t="s">
        <v>54</v>
      </c>
      <c r="L17" s="126" t="s">
        <v>54</v>
      </c>
      <c r="M17" s="126" t="s">
        <v>54</v>
      </c>
      <c r="N17" s="126">
        <v>335</v>
      </c>
      <c r="O17" s="126">
        <v>360</v>
      </c>
      <c r="P17" s="126">
        <v>395</v>
      </c>
      <c r="Q17" s="125"/>
      <c r="R17" s="125"/>
      <c r="S17" s="125"/>
    </row>
    <row r="18" spans="1:19">
      <c r="A18" s="127" t="s">
        <v>29</v>
      </c>
      <c r="B18" s="126">
        <v>635</v>
      </c>
      <c r="C18" s="126">
        <v>230</v>
      </c>
      <c r="D18" s="131" t="s">
        <v>54</v>
      </c>
      <c r="E18" s="131" t="s">
        <v>54</v>
      </c>
      <c r="F18" s="126" t="s">
        <v>54</v>
      </c>
      <c r="G18" s="126" t="s">
        <v>54</v>
      </c>
      <c r="H18" s="126" t="s">
        <v>54</v>
      </c>
      <c r="I18" s="126" t="s">
        <v>54</v>
      </c>
      <c r="J18" s="126" t="s">
        <v>54</v>
      </c>
      <c r="K18" s="126" t="s">
        <v>54</v>
      </c>
      <c r="L18" s="126" t="s">
        <v>54</v>
      </c>
      <c r="M18" s="126" t="s">
        <v>54</v>
      </c>
      <c r="N18" s="126">
        <v>235</v>
      </c>
      <c r="O18" s="126">
        <v>275</v>
      </c>
      <c r="P18" s="126">
        <v>230</v>
      </c>
      <c r="Q18" s="125"/>
      <c r="R18" s="125"/>
      <c r="S18" s="125"/>
    </row>
    <row r="19" spans="1:19">
      <c r="A19" s="127" t="s">
        <v>30</v>
      </c>
      <c r="B19" s="126">
        <v>2370</v>
      </c>
      <c r="C19" s="126">
        <v>335</v>
      </c>
      <c r="D19" s="131" t="s">
        <v>54</v>
      </c>
      <c r="E19" s="131" t="s">
        <v>54</v>
      </c>
      <c r="F19" s="126" t="s">
        <v>54</v>
      </c>
      <c r="G19" s="126" t="s">
        <v>54</v>
      </c>
      <c r="H19" s="126" t="s">
        <v>54</v>
      </c>
      <c r="I19" s="126" t="s">
        <v>54</v>
      </c>
      <c r="J19" s="126" t="s">
        <v>54</v>
      </c>
      <c r="K19" s="126" t="s">
        <v>54</v>
      </c>
      <c r="L19" s="126" t="s">
        <v>54</v>
      </c>
      <c r="M19" s="126" t="s">
        <v>54</v>
      </c>
      <c r="N19" s="126">
        <v>340</v>
      </c>
      <c r="O19" s="126">
        <v>345</v>
      </c>
      <c r="P19" s="126">
        <v>335</v>
      </c>
      <c r="Q19" s="125"/>
      <c r="R19" s="125"/>
      <c r="S19" s="125"/>
    </row>
    <row r="20" spans="1:19">
      <c r="A20" s="127" t="s">
        <v>31</v>
      </c>
      <c r="B20" s="126">
        <v>1880</v>
      </c>
      <c r="C20" s="126">
        <v>375</v>
      </c>
      <c r="D20" s="131" t="s">
        <v>54</v>
      </c>
      <c r="E20" s="131" t="s">
        <v>54</v>
      </c>
      <c r="F20" s="126" t="s">
        <v>54</v>
      </c>
      <c r="G20" s="126" t="s">
        <v>54</v>
      </c>
      <c r="H20" s="126" t="s">
        <v>54</v>
      </c>
      <c r="I20" s="126" t="s">
        <v>54</v>
      </c>
      <c r="J20" s="126" t="s">
        <v>54</v>
      </c>
      <c r="K20" s="126" t="s">
        <v>54</v>
      </c>
      <c r="L20" s="126" t="s">
        <v>54</v>
      </c>
      <c r="M20" s="126" t="s">
        <v>54</v>
      </c>
      <c r="N20" s="126">
        <v>345</v>
      </c>
      <c r="O20" s="126">
        <v>335</v>
      </c>
      <c r="P20" s="126">
        <v>375</v>
      </c>
      <c r="Q20" s="125"/>
      <c r="R20" s="125"/>
      <c r="S20" s="125"/>
    </row>
    <row r="21" spans="1:19">
      <c r="A21" s="127" t="s">
        <v>32</v>
      </c>
      <c r="B21" s="126">
        <v>555</v>
      </c>
      <c r="C21" s="126">
        <v>440</v>
      </c>
      <c r="D21" s="131" t="s">
        <v>54</v>
      </c>
      <c r="E21" s="131" t="s">
        <v>54</v>
      </c>
      <c r="F21" s="126" t="s">
        <v>54</v>
      </c>
      <c r="G21" s="126" t="s">
        <v>54</v>
      </c>
      <c r="H21" s="126" t="s">
        <v>54</v>
      </c>
      <c r="I21" s="126" t="s">
        <v>54</v>
      </c>
      <c r="J21" s="126" t="s">
        <v>54</v>
      </c>
      <c r="K21" s="126" t="s">
        <v>54</v>
      </c>
      <c r="L21" s="126" t="s">
        <v>54</v>
      </c>
      <c r="M21" s="126" t="s">
        <v>54</v>
      </c>
      <c r="N21" s="126">
        <v>410</v>
      </c>
      <c r="O21" s="126">
        <v>435</v>
      </c>
      <c r="P21" s="126">
        <v>440</v>
      </c>
      <c r="Q21" s="125"/>
      <c r="R21" s="125"/>
      <c r="S21" s="125"/>
    </row>
    <row r="22" spans="1:19">
      <c r="A22" s="133" t="s">
        <v>33</v>
      </c>
      <c r="B22" s="134">
        <v>1355</v>
      </c>
      <c r="C22" s="126">
        <v>340</v>
      </c>
      <c r="D22" s="131" t="s">
        <v>54</v>
      </c>
      <c r="E22" s="131" t="s">
        <v>54</v>
      </c>
      <c r="F22" s="126" t="s">
        <v>54</v>
      </c>
      <c r="G22" s="126" t="s">
        <v>54</v>
      </c>
      <c r="H22" s="126" t="s">
        <v>54</v>
      </c>
      <c r="I22" s="126" t="s">
        <v>54</v>
      </c>
      <c r="J22" s="126" t="s">
        <v>54</v>
      </c>
      <c r="K22" s="126" t="s">
        <v>54</v>
      </c>
      <c r="L22" s="126" t="s">
        <v>54</v>
      </c>
      <c r="M22" s="126" t="s">
        <v>54</v>
      </c>
      <c r="N22" s="126">
        <v>320</v>
      </c>
      <c r="O22" s="126">
        <v>290</v>
      </c>
      <c r="P22" s="126">
        <v>340</v>
      </c>
      <c r="Q22" s="125"/>
      <c r="R22" s="125"/>
      <c r="S22" s="125"/>
    </row>
    <row r="23" spans="1:19">
      <c r="A23" s="133" t="s">
        <v>34</v>
      </c>
      <c r="B23" s="134">
        <v>520</v>
      </c>
      <c r="C23" s="126">
        <v>365</v>
      </c>
      <c r="D23" s="131" t="s">
        <v>54</v>
      </c>
      <c r="E23" s="131" t="s">
        <v>54</v>
      </c>
      <c r="F23" s="126" t="s">
        <v>54</v>
      </c>
      <c r="G23" s="126" t="s">
        <v>54</v>
      </c>
      <c r="H23" s="126" t="s">
        <v>54</v>
      </c>
      <c r="I23" s="126" t="s">
        <v>54</v>
      </c>
      <c r="J23" s="126" t="s">
        <v>54</v>
      </c>
      <c r="K23" s="126" t="s">
        <v>54</v>
      </c>
      <c r="L23" s="126" t="s">
        <v>54</v>
      </c>
      <c r="M23" s="126" t="s">
        <v>54</v>
      </c>
      <c r="N23" s="126">
        <v>325</v>
      </c>
      <c r="O23" s="126">
        <v>410</v>
      </c>
      <c r="P23" s="126">
        <v>365</v>
      </c>
      <c r="Q23" s="125"/>
      <c r="R23" s="125"/>
      <c r="S23" s="125"/>
    </row>
    <row r="24" spans="1:19">
      <c r="A24" s="133" t="s">
        <v>35</v>
      </c>
      <c r="B24" s="134">
        <v>995</v>
      </c>
      <c r="C24" s="126">
        <v>500</v>
      </c>
      <c r="D24" s="131" t="s">
        <v>54</v>
      </c>
      <c r="E24" s="131" t="s">
        <v>54</v>
      </c>
      <c r="F24" s="126" t="s">
        <v>54</v>
      </c>
      <c r="G24" s="126" t="s">
        <v>54</v>
      </c>
      <c r="H24" s="126" t="s">
        <v>54</v>
      </c>
      <c r="I24" s="126" t="s">
        <v>54</v>
      </c>
      <c r="J24" s="126" t="s">
        <v>54</v>
      </c>
      <c r="K24" s="126" t="s">
        <v>54</v>
      </c>
      <c r="L24" s="126" t="s">
        <v>54</v>
      </c>
      <c r="M24" s="126" t="s">
        <v>54</v>
      </c>
      <c r="N24" s="126">
        <v>410</v>
      </c>
      <c r="O24" s="126">
        <v>410</v>
      </c>
      <c r="P24" s="126">
        <v>500</v>
      </c>
      <c r="Q24" s="125"/>
      <c r="R24" s="125"/>
      <c r="S24" s="125"/>
    </row>
    <row r="25" spans="1:19">
      <c r="A25" s="133" t="s">
        <v>36</v>
      </c>
      <c r="B25" s="134">
        <v>490</v>
      </c>
      <c r="C25" s="126">
        <v>260</v>
      </c>
      <c r="D25" s="131" t="s">
        <v>54</v>
      </c>
      <c r="E25" s="131" t="s">
        <v>54</v>
      </c>
      <c r="F25" s="126" t="s">
        <v>54</v>
      </c>
      <c r="G25" s="126" t="s">
        <v>54</v>
      </c>
      <c r="H25" s="126" t="s">
        <v>54</v>
      </c>
      <c r="I25" s="126" t="s">
        <v>54</v>
      </c>
      <c r="J25" s="126" t="s">
        <v>54</v>
      </c>
      <c r="K25" s="126" t="s">
        <v>54</v>
      </c>
      <c r="L25" s="126" t="s">
        <v>54</v>
      </c>
      <c r="M25" s="126" t="s">
        <v>54</v>
      </c>
      <c r="N25" s="126">
        <v>265</v>
      </c>
      <c r="O25" s="126">
        <v>275</v>
      </c>
      <c r="P25" s="126">
        <v>260</v>
      </c>
      <c r="Q25" s="125"/>
      <c r="R25" s="125"/>
      <c r="S25" s="125"/>
    </row>
    <row r="26" spans="1:19">
      <c r="A26" s="133" t="s">
        <v>37</v>
      </c>
      <c r="B26" s="134">
        <v>1090</v>
      </c>
      <c r="C26" s="126">
        <v>330</v>
      </c>
      <c r="D26" s="131" t="s">
        <v>54</v>
      </c>
      <c r="E26" s="131" t="s">
        <v>54</v>
      </c>
      <c r="F26" s="126" t="s">
        <v>54</v>
      </c>
      <c r="G26" s="126" t="s">
        <v>54</v>
      </c>
      <c r="H26" s="126" t="s">
        <v>54</v>
      </c>
      <c r="I26" s="126" t="s">
        <v>54</v>
      </c>
      <c r="J26" s="126" t="s">
        <v>54</v>
      </c>
      <c r="K26" s="126" t="s">
        <v>54</v>
      </c>
      <c r="L26" s="126" t="s">
        <v>54</v>
      </c>
      <c r="M26" s="126" t="s">
        <v>54</v>
      </c>
      <c r="N26" s="126">
        <v>380</v>
      </c>
      <c r="O26" s="126">
        <v>320</v>
      </c>
      <c r="P26" s="126">
        <v>330</v>
      </c>
      <c r="Q26" s="125"/>
      <c r="R26" s="125"/>
      <c r="S26" s="125"/>
    </row>
    <row r="27" spans="1:19">
      <c r="A27" s="133" t="s">
        <v>16</v>
      </c>
      <c r="B27" s="134">
        <v>20240</v>
      </c>
      <c r="C27" s="134">
        <v>320</v>
      </c>
      <c r="D27" s="131" t="s">
        <v>54</v>
      </c>
      <c r="E27" s="131" t="s">
        <v>54</v>
      </c>
      <c r="F27" s="126" t="s">
        <v>54</v>
      </c>
      <c r="G27" s="126" t="s">
        <v>54</v>
      </c>
      <c r="H27" s="126" t="s">
        <v>54</v>
      </c>
      <c r="I27" s="126" t="s">
        <v>54</v>
      </c>
      <c r="J27" s="126" t="s">
        <v>54</v>
      </c>
      <c r="K27" s="126" t="s">
        <v>54</v>
      </c>
      <c r="L27" s="126" t="s">
        <v>54</v>
      </c>
      <c r="M27" s="126" t="s">
        <v>54</v>
      </c>
      <c r="N27" s="126">
        <v>300</v>
      </c>
      <c r="O27" s="126">
        <v>315</v>
      </c>
      <c r="P27" s="126">
        <v>320</v>
      </c>
      <c r="Q27" s="125"/>
      <c r="R27" s="125"/>
      <c r="S27" s="125"/>
    </row>
    <row r="28" spans="1:19">
      <c r="A28" s="135" t="s">
        <v>91</v>
      </c>
      <c r="B28" s="134">
        <v>4190</v>
      </c>
      <c r="C28" s="136">
        <v>333.2</v>
      </c>
      <c r="D28" s="125"/>
      <c r="E28" s="125"/>
      <c r="F28" s="125"/>
      <c r="G28" s="125"/>
      <c r="H28" s="125"/>
      <c r="I28" s="125"/>
      <c r="J28" s="125"/>
      <c r="K28" s="125"/>
      <c r="L28" s="125"/>
      <c r="M28" s="125"/>
      <c r="N28" s="125"/>
      <c r="O28" s="125"/>
      <c r="P28" s="125"/>
      <c r="Q28" s="125"/>
      <c r="R28" s="125"/>
      <c r="S28" s="125"/>
    </row>
    <row r="29" spans="1:19">
      <c r="A29" s="98"/>
      <c r="B29" s="98"/>
      <c r="C29" s="98"/>
      <c r="D29" s="98"/>
      <c r="E29" s="98"/>
      <c r="F29" s="98"/>
      <c r="G29" s="1"/>
      <c r="H29" s="23"/>
      <c r="I29" s="98"/>
      <c r="J29" s="98"/>
      <c r="K29" s="98"/>
      <c r="L29" s="98"/>
      <c r="M29" s="98"/>
      <c r="N29" s="98"/>
      <c r="O29" s="98"/>
      <c r="P29" s="98"/>
      <c r="Q29" s="98"/>
      <c r="R29" s="98"/>
      <c r="S29" s="98"/>
    </row>
    <row r="30" spans="1:19">
      <c r="A30" s="98"/>
      <c r="B30" s="98"/>
      <c r="C30" s="98"/>
      <c r="D30" s="98"/>
      <c r="E30" s="98"/>
      <c r="F30" s="98"/>
      <c r="G30" s="1"/>
      <c r="H30" s="23"/>
      <c r="I30" s="98"/>
      <c r="J30" s="98"/>
      <c r="K30" s="98"/>
      <c r="L30" s="98"/>
      <c r="M30" s="98"/>
      <c r="N30" s="98"/>
      <c r="O30" s="98"/>
      <c r="P30" s="98"/>
      <c r="Q30" s="98"/>
      <c r="R30" s="98"/>
      <c r="S30" s="98"/>
    </row>
    <row r="31" spans="1:19">
      <c r="A31" s="125"/>
      <c r="B31" s="132" t="b">
        <v>1</v>
      </c>
      <c r="C31" s="132" t="b">
        <v>1</v>
      </c>
      <c r="D31" s="132" t="b">
        <v>1</v>
      </c>
      <c r="E31" s="132" t="b">
        <v>1</v>
      </c>
      <c r="F31" s="132" t="b">
        <v>1</v>
      </c>
      <c r="G31" s="125"/>
      <c r="H31" s="132" t="s">
        <v>107</v>
      </c>
      <c r="I31" s="132"/>
      <c r="J31" s="132"/>
      <c r="K31" s="125"/>
      <c r="L31" s="125"/>
      <c r="M31" s="125"/>
      <c r="N31" s="125"/>
      <c r="O31" s="125"/>
      <c r="P31" s="125"/>
      <c r="Q31" s="125"/>
      <c r="R31" s="125"/>
      <c r="S31" s="127" t="s">
        <v>108</v>
      </c>
    </row>
    <row r="32" spans="1:19">
      <c r="A32" s="125"/>
      <c r="B32" s="132" t="b">
        <v>1</v>
      </c>
      <c r="C32" s="132" t="b">
        <v>1</v>
      </c>
      <c r="D32" s="132" t="b">
        <v>1</v>
      </c>
      <c r="E32" s="132" t="b">
        <v>1</v>
      </c>
      <c r="F32" s="132" t="b">
        <v>1</v>
      </c>
      <c r="G32" s="125"/>
      <c r="H32" s="132" t="s">
        <v>33</v>
      </c>
      <c r="I32" s="132" t="b">
        <v>1</v>
      </c>
      <c r="J32" s="132" t="b">
        <v>1</v>
      </c>
      <c r="K32" s="125"/>
      <c r="L32" s="125"/>
      <c r="M32" s="125"/>
      <c r="N32" s="125"/>
      <c r="O32" s="125"/>
      <c r="P32" s="125"/>
      <c r="Q32" s="125"/>
      <c r="R32" s="125"/>
      <c r="S32" s="125"/>
    </row>
    <row r="33" spans="1:19">
      <c r="A33" s="98"/>
      <c r="B33" s="132" t="b">
        <v>1</v>
      </c>
      <c r="C33" s="132" t="b">
        <v>1</v>
      </c>
      <c r="D33" s="132" t="b">
        <v>1</v>
      </c>
      <c r="E33" s="132" t="b">
        <v>1</v>
      </c>
      <c r="F33" s="132" t="b">
        <v>1</v>
      </c>
      <c r="G33" s="125"/>
      <c r="H33" s="132" t="s">
        <v>34</v>
      </c>
      <c r="I33" s="132" t="b">
        <v>1</v>
      </c>
      <c r="J33" s="132" t="b">
        <v>1</v>
      </c>
      <c r="K33" s="125"/>
      <c r="L33" s="125"/>
      <c r="M33" s="125"/>
      <c r="N33" s="125"/>
      <c r="O33" s="125"/>
      <c r="P33" s="125"/>
      <c r="Q33" s="125"/>
      <c r="R33" s="125"/>
      <c r="S33" s="127" t="s">
        <v>109</v>
      </c>
    </row>
    <row r="34" spans="1:19">
      <c r="A34" s="98"/>
      <c r="B34" s="132" t="b">
        <v>1</v>
      </c>
      <c r="C34" s="132" t="b">
        <v>1</v>
      </c>
      <c r="D34" s="132" t="b">
        <v>1</v>
      </c>
      <c r="E34" s="132" t="b">
        <v>1</v>
      </c>
      <c r="F34" s="132" t="b">
        <v>1</v>
      </c>
      <c r="G34" s="125"/>
      <c r="H34" s="132" t="s">
        <v>35</v>
      </c>
      <c r="I34" s="132" t="b">
        <v>1</v>
      </c>
      <c r="J34" s="132" t="b">
        <v>1</v>
      </c>
      <c r="K34" s="125"/>
      <c r="L34" s="125"/>
      <c r="M34" s="125"/>
      <c r="N34" s="125"/>
      <c r="O34" s="125"/>
      <c r="P34" s="125"/>
      <c r="Q34" s="125"/>
      <c r="R34" s="125"/>
      <c r="S34" s="125"/>
    </row>
    <row r="35" spans="1:19">
      <c r="A35" s="98"/>
      <c r="B35" s="132" t="b">
        <v>1</v>
      </c>
      <c r="C35" s="132" t="b">
        <v>1</v>
      </c>
      <c r="D35" s="132" t="b">
        <v>1</v>
      </c>
      <c r="E35" s="132" t="b">
        <v>1</v>
      </c>
      <c r="F35" s="132" t="b">
        <v>1</v>
      </c>
      <c r="G35" s="125"/>
      <c r="H35" s="132" t="s">
        <v>36</v>
      </c>
      <c r="I35" s="132" t="b">
        <v>1</v>
      </c>
      <c r="J35" s="132" t="b">
        <v>1</v>
      </c>
      <c r="K35" s="125"/>
      <c r="L35" s="125"/>
      <c r="M35" s="125"/>
      <c r="N35" s="125"/>
      <c r="O35" s="125"/>
      <c r="P35" s="125"/>
      <c r="Q35" s="125"/>
      <c r="R35" s="125"/>
      <c r="S35" s="127">
        <v>43</v>
      </c>
    </row>
    <row r="36" spans="1:19">
      <c r="A36" s="98"/>
      <c r="B36" s="132" t="b">
        <v>1</v>
      </c>
      <c r="C36" s="132" t="b">
        <v>1</v>
      </c>
      <c r="D36" s="132" t="b">
        <v>1</v>
      </c>
      <c r="E36" s="132" t="b">
        <v>1</v>
      </c>
      <c r="F36" s="132" t="b">
        <v>1</v>
      </c>
      <c r="G36" s="125"/>
      <c r="H36" s="132" t="s">
        <v>37</v>
      </c>
      <c r="I36" s="132" t="b">
        <v>1</v>
      </c>
      <c r="J36" s="132" t="b">
        <v>1</v>
      </c>
      <c r="K36" s="125"/>
      <c r="L36" s="125"/>
      <c r="M36" s="125"/>
      <c r="N36" s="125"/>
      <c r="O36" s="125"/>
      <c r="P36" s="125"/>
      <c r="Q36" s="125"/>
      <c r="R36" s="125"/>
      <c r="S36" s="127">
        <v>46</v>
      </c>
    </row>
    <row r="37" spans="1:19">
      <c r="A37" s="98"/>
      <c r="B37" s="132" t="b">
        <v>1</v>
      </c>
      <c r="C37" s="132" t="b">
        <v>1</v>
      </c>
      <c r="D37" s="132" t="b">
        <v>1</v>
      </c>
      <c r="E37" s="132" t="b">
        <v>1</v>
      </c>
      <c r="F37" s="132" t="b">
        <v>1</v>
      </c>
      <c r="G37" s="125"/>
      <c r="H37" s="132" t="s">
        <v>16</v>
      </c>
      <c r="I37" s="132" t="b">
        <v>1</v>
      </c>
      <c r="J37" s="132" t="b">
        <v>1</v>
      </c>
      <c r="K37" s="125"/>
      <c r="L37" s="125"/>
      <c r="M37" s="125"/>
      <c r="N37" s="125"/>
      <c r="O37" s="125"/>
      <c r="P37" s="125"/>
      <c r="Q37" s="125"/>
      <c r="R37" s="125"/>
      <c r="S37" s="127">
        <v>46</v>
      </c>
    </row>
    <row r="38" spans="1:19">
      <c r="A38" s="98"/>
      <c r="B38" s="132" t="b">
        <v>1</v>
      </c>
      <c r="C38" s="132" t="b">
        <v>1</v>
      </c>
      <c r="D38" s="132" t="b">
        <v>1</v>
      </c>
      <c r="E38" s="132" t="b">
        <v>1</v>
      </c>
      <c r="F38" s="132" t="b">
        <v>1</v>
      </c>
      <c r="G38" s="125"/>
      <c r="H38" s="132" t="s">
        <v>91</v>
      </c>
      <c r="I38" s="132" t="b">
        <v>1</v>
      </c>
      <c r="J38" s="132" t="b">
        <v>0</v>
      </c>
      <c r="K38" s="125"/>
      <c r="L38" s="125"/>
      <c r="M38" s="125"/>
      <c r="N38" s="125"/>
      <c r="O38" s="125"/>
      <c r="P38" s="125"/>
      <c r="Q38" s="125"/>
      <c r="R38" s="125"/>
      <c r="S38" s="127">
        <v>44</v>
      </c>
    </row>
    <row r="39" spans="1:19">
      <c r="A39" s="98"/>
      <c r="B39" s="132" t="b">
        <v>1</v>
      </c>
      <c r="C39" s="132" t="b">
        <v>1</v>
      </c>
      <c r="D39" s="132" t="b">
        <v>1</v>
      </c>
      <c r="E39" s="132" t="b">
        <v>1</v>
      </c>
      <c r="F39" s="132" t="b">
        <v>1</v>
      </c>
      <c r="G39" s="125"/>
      <c r="H39" s="125"/>
      <c r="I39" s="125"/>
      <c r="J39" s="125"/>
      <c r="K39" s="125"/>
      <c r="L39" s="125"/>
      <c r="M39" s="125"/>
      <c r="N39" s="125"/>
      <c r="O39" s="125"/>
      <c r="P39" s="125"/>
      <c r="Q39" s="125"/>
      <c r="R39" s="125"/>
      <c r="S39" s="127">
        <v>39</v>
      </c>
    </row>
    <row r="40" spans="1:19">
      <c r="A40" s="98"/>
      <c r="B40" s="132" t="b">
        <v>1</v>
      </c>
      <c r="C40" s="132" t="b">
        <v>1</v>
      </c>
      <c r="D40" s="132" t="b">
        <v>1</v>
      </c>
      <c r="E40" s="132" t="b">
        <v>1</v>
      </c>
      <c r="F40" s="132" t="b">
        <v>1</v>
      </c>
      <c r="G40" s="125"/>
      <c r="H40" s="125"/>
      <c r="I40" s="125"/>
      <c r="J40" s="125"/>
      <c r="K40" s="125"/>
      <c r="L40" s="125"/>
      <c r="M40" s="125"/>
      <c r="N40" s="125"/>
      <c r="O40" s="125"/>
      <c r="P40" s="125"/>
      <c r="Q40" s="125"/>
      <c r="R40" s="125"/>
      <c r="S40" s="127">
        <v>46</v>
      </c>
    </row>
    <row r="41" spans="1:19">
      <c r="A41" s="98"/>
      <c r="B41" s="132" t="b">
        <v>1</v>
      </c>
      <c r="C41" s="132" t="b">
        <v>1</v>
      </c>
      <c r="D41" s="132" t="b">
        <v>1</v>
      </c>
      <c r="E41" s="132" t="b">
        <v>1</v>
      </c>
      <c r="F41" s="132" t="b">
        <v>1</v>
      </c>
      <c r="G41" s="125"/>
      <c r="H41" s="125"/>
      <c r="I41" s="125"/>
      <c r="J41" s="125"/>
      <c r="K41" s="125"/>
      <c r="L41" s="125"/>
      <c r="M41" s="125"/>
      <c r="N41" s="125"/>
      <c r="O41" s="125"/>
      <c r="P41" s="125"/>
      <c r="Q41" s="125"/>
      <c r="R41" s="125"/>
      <c r="S41" s="127">
        <v>41</v>
      </c>
    </row>
    <row r="42" spans="1:19">
      <c r="A42" s="98"/>
      <c r="B42" s="132" t="b">
        <v>1</v>
      </c>
      <c r="C42" s="132" t="b">
        <v>1</v>
      </c>
      <c r="D42" s="132" t="b">
        <v>1</v>
      </c>
      <c r="E42" s="132" t="b">
        <v>1</v>
      </c>
      <c r="F42" s="132" t="b">
        <v>1</v>
      </c>
      <c r="G42" s="125"/>
      <c r="H42" s="125"/>
      <c r="I42" s="125"/>
      <c r="J42" s="125"/>
      <c r="K42" s="125"/>
      <c r="L42" s="125"/>
      <c r="M42" s="125"/>
      <c r="N42" s="125"/>
      <c r="O42" s="125"/>
      <c r="P42" s="125"/>
      <c r="Q42" s="125"/>
      <c r="R42" s="125"/>
      <c r="S42" s="127">
        <v>43</v>
      </c>
    </row>
    <row r="43" spans="1:19">
      <c r="A43" s="98"/>
      <c r="B43" s="132" t="b">
        <v>1</v>
      </c>
      <c r="C43" s="132" t="b">
        <v>1</v>
      </c>
      <c r="D43" s="132" t="b">
        <v>1</v>
      </c>
      <c r="E43" s="132" t="b">
        <v>1</v>
      </c>
      <c r="F43" s="132" t="b">
        <v>1</v>
      </c>
      <c r="G43" s="125"/>
      <c r="H43" s="125"/>
      <c r="I43" s="125"/>
      <c r="J43" s="125"/>
      <c r="K43" s="125"/>
      <c r="L43" s="125"/>
      <c r="M43" s="125"/>
      <c r="N43" s="125"/>
      <c r="O43" s="125"/>
      <c r="P43" s="125"/>
      <c r="Q43" s="125"/>
      <c r="R43" s="125"/>
      <c r="S43" s="127">
        <v>41</v>
      </c>
    </row>
    <row r="44" spans="1:19">
      <c r="A44" s="98"/>
      <c r="B44" s="132" t="b">
        <v>1</v>
      </c>
      <c r="C44" s="132" t="b">
        <v>1</v>
      </c>
      <c r="D44" s="132" t="b">
        <v>1</v>
      </c>
      <c r="E44" s="132" t="b">
        <v>1</v>
      </c>
      <c r="F44" s="132" t="b">
        <v>1</v>
      </c>
      <c r="G44" s="125"/>
      <c r="H44" s="125"/>
      <c r="I44" s="125"/>
      <c r="J44" s="125"/>
      <c r="K44" s="125"/>
      <c r="L44" s="125"/>
      <c r="M44" s="125"/>
      <c r="N44" s="125"/>
      <c r="O44" s="125"/>
      <c r="P44" s="125"/>
      <c r="Q44" s="125"/>
      <c r="R44" s="125"/>
      <c r="S44" s="127">
        <v>44</v>
      </c>
    </row>
    <row r="45" spans="1:19">
      <c r="A45" s="98"/>
      <c r="B45" s="132" t="b">
        <v>1</v>
      </c>
      <c r="C45" s="132" t="b">
        <v>1</v>
      </c>
      <c r="D45" s="132" t="b">
        <v>1</v>
      </c>
      <c r="E45" s="132" t="b">
        <v>1</v>
      </c>
      <c r="F45" s="132" t="b">
        <v>1</v>
      </c>
      <c r="G45" s="125"/>
      <c r="H45" s="125"/>
      <c r="I45" s="125"/>
      <c r="J45" s="125"/>
      <c r="K45" s="125"/>
      <c r="L45" s="125"/>
      <c r="M45" s="125"/>
      <c r="N45" s="125"/>
      <c r="O45" s="125"/>
      <c r="P45" s="125"/>
      <c r="Q45" s="125"/>
      <c r="R45" s="125"/>
      <c r="S45" s="127">
        <v>44</v>
      </c>
    </row>
    <row r="46" spans="1:19">
      <c r="A46" s="98"/>
      <c r="B46" s="132" t="b">
        <v>1</v>
      </c>
      <c r="C46" s="132" t="b">
        <v>1</v>
      </c>
      <c r="D46" s="132" t="b">
        <v>1</v>
      </c>
      <c r="E46" s="132" t="b">
        <v>1</v>
      </c>
      <c r="F46" s="132" t="b">
        <v>1</v>
      </c>
      <c r="G46" s="125"/>
      <c r="H46" s="125"/>
      <c r="I46" s="125"/>
      <c r="J46" s="125"/>
      <c r="K46" s="125"/>
      <c r="L46" s="125"/>
      <c r="M46" s="125"/>
      <c r="N46" s="125"/>
      <c r="O46" s="125"/>
      <c r="P46" s="125"/>
      <c r="Q46" s="125"/>
      <c r="R46" s="125"/>
      <c r="S46" s="127">
        <v>45</v>
      </c>
    </row>
    <row r="47" spans="1:19">
      <c r="A47" s="98"/>
      <c r="B47" s="132" t="b">
        <v>1</v>
      </c>
      <c r="C47" s="132" t="b">
        <v>1</v>
      </c>
      <c r="D47" s="132" t="b">
        <v>1</v>
      </c>
      <c r="E47" s="132" t="b">
        <v>1</v>
      </c>
      <c r="F47" s="132" t="b">
        <v>1</v>
      </c>
      <c r="G47" s="125"/>
      <c r="H47" s="125"/>
      <c r="I47" s="125"/>
      <c r="J47" s="125"/>
      <c r="K47" s="125"/>
      <c r="L47" s="125"/>
      <c r="M47" s="125"/>
      <c r="N47" s="125"/>
      <c r="O47" s="125"/>
      <c r="P47" s="125"/>
      <c r="Q47" s="125"/>
      <c r="R47" s="125"/>
      <c r="S47" s="127">
        <v>44</v>
      </c>
    </row>
    <row r="48" spans="1:19">
      <c r="A48" s="98"/>
      <c r="B48" s="132" t="b">
        <v>1</v>
      </c>
      <c r="C48" s="132" t="b">
        <v>1</v>
      </c>
      <c r="D48" s="132" t="b">
        <v>1</v>
      </c>
      <c r="E48" s="132" t="b">
        <v>1</v>
      </c>
      <c r="F48" s="132" t="b">
        <v>1</v>
      </c>
      <c r="G48" s="125"/>
      <c r="H48" s="125"/>
      <c r="I48" s="125"/>
      <c r="J48" s="125"/>
      <c r="K48" s="125"/>
      <c r="L48" s="125"/>
      <c r="M48" s="125"/>
      <c r="N48" s="125"/>
      <c r="O48" s="125"/>
      <c r="P48" s="125"/>
      <c r="Q48" s="125"/>
      <c r="R48" s="125"/>
      <c r="S48" s="127">
        <v>45</v>
      </c>
    </row>
    <row r="49" spans="1:19">
      <c r="A49" s="98"/>
      <c r="B49" s="132" t="b">
        <v>1</v>
      </c>
      <c r="C49" s="132" t="b">
        <v>1</v>
      </c>
      <c r="D49" s="132" t="b">
        <v>1</v>
      </c>
      <c r="E49" s="132" t="b">
        <v>1</v>
      </c>
      <c r="F49" s="132" t="b">
        <v>1</v>
      </c>
      <c r="G49" s="125"/>
      <c r="H49" s="125"/>
      <c r="I49" s="125"/>
      <c r="J49" s="125"/>
      <c r="K49" s="125"/>
      <c r="L49" s="125"/>
      <c r="M49" s="125"/>
      <c r="N49" s="125"/>
      <c r="O49" s="125"/>
      <c r="P49" s="125"/>
      <c r="Q49" s="125"/>
      <c r="R49" s="125"/>
      <c r="S49" s="127">
        <v>43</v>
      </c>
    </row>
    <row r="50" spans="1:19">
      <c r="A50" s="98"/>
      <c r="B50" s="132" t="b">
        <v>1</v>
      </c>
      <c r="C50" s="132" t="b">
        <v>1</v>
      </c>
      <c r="D50" s="132" t="b">
        <v>1</v>
      </c>
      <c r="E50" s="132" t="b">
        <v>1</v>
      </c>
      <c r="F50" s="132" t="b">
        <v>1</v>
      </c>
      <c r="G50" s="125"/>
      <c r="H50" s="125"/>
      <c r="I50" s="125"/>
      <c r="J50" s="125"/>
      <c r="K50" s="125"/>
      <c r="L50" s="125"/>
      <c r="M50" s="125"/>
      <c r="N50" s="125"/>
      <c r="O50" s="125"/>
      <c r="P50" s="125"/>
      <c r="Q50" s="125"/>
      <c r="R50" s="125"/>
      <c r="S50" s="127">
        <v>42</v>
      </c>
    </row>
    <row r="51" spans="1:19">
      <c r="A51" s="98"/>
      <c r="B51" s="132" t="b">
        <v>1</v>
      </c>
      <c r="C51" s="132" t="b">
        <v>1</v>
      </c>
      <c r="D51" s="132" t="b">
        <v>1</v>
      </c>
      <c r="E51" s="132" t="b">
        <v>1</v>
      </c>
      <c r="F51" s="132" t="b">
        <v>1</v>
      </c>
      <c r="G51" s="125"/>
      <c r="H51" s="125"/>
      <c r="I51" s="125"/>
      <c r="J51" s="125"/>
      <c r="K51" s="125"/>
      <c r="L51" s="125"/>
      <c r="M51" s="125"/>
      <c r="N51" s="125"/>
      <c r="O51" s="125"/>
      <c r="P51" s="125"/>
      <c r="Q51" s="125"/>
      <c r="R51" s="125"/>
      <c r="S51" s="127">
        <v>42</v>
      </c>
    </row>
    <row r="52" spans="1:19">
      <c r="A52" s="98"/>
      <c r="B52" s="132" t="b">
        <v>1</v>
      </c>
      <c r="C52" s="132" t="b">
        <v>1</v>
      </c>
      <c r="D52" s="132" t="b">
        <v>1</v>
      </c>
      <c r="E52" s="132" t="b">
        <v>1</v>
      </c>
      <c r="F52" s="132" t="b">
        <v>1</v>
      </c>
      <c r="G52" s="125"/>
      <c r="H52" s="125"/>
      <c r="I52" s="125"/>
      <c r="J52" s="125"/>
      <c r="K52" s="125"/>
      <c r="L52" s="125"/>
      <c r="M52" s="125"/>
      <c r="N52" s="125"/>
      <c r="O52" s="125"/>
      <c r="P52" s="125"/>
      <c r="Q52" s="125"/>
      <c r="R52" s="125"/>
      <c r="S52" s="127">
        <v>47</v>
      </c>
    </row>
    <row r="53" spans="1:19">
      <c r="A53" s="98"/>
      <c r="B53" s="132" t="b">
        <v>1</v>
      </c>
      <c r="C53" s="132" t="b">
        <v>1</v>
      </c>
      <c r="D53" s="132" t="b">
        <v>1</v>
      </c>
      <c r="E53" s="132" t="b">
        <v>1</v>
      </c>
      <c r="F53" s="132" t="b">
        <v>1</v>
      </c>
      <c r="G53" s="125"/>
      <c r="H53" s="125"/>
      <c r="I53" s="125"/>
      <c r="J53" s="125"/>
      <c r="K53" s="125"/>
      <c r="L53" s="125"/>
      <c r="M53" s="125"/>
      <c r="N53" s="125"/>
      <c r="O53" s="125"/>
      <c r="P53" s="125"/>
      <c r="Q53" s="125"/>
      <c r="R53" s="125"/>
      <c r="S53" s="127">
        <v>43</v>
      </c>
    </row>
    <row r="54" spans="1:19">
      <c r="A54" s="98"/>
      <c r="B54" s="132"/>
      <c r="C54" s="132"/>
      <c r="D54" s="125"/>
      <c r="E54" s="125"/>
      <c r="F54" s="125"/>
      <c r="G54" s="125"/>
      <c r="H54" s="125"/>
      <c r="I54" s="125"/>
      <c r="J54" s="125"/>
      <c r="K54" s="125"/>
      <c r="L54" s="125"/>
      <c r="M54" s="125"/>
      <c r="N54" s="125"/>
      <c r="O54" s="125"/>
      <c r="P54" s="125"/>
      <c r="Q54" s="125"/>
      <c r="R54" s="125"/>
      <c r="S54" s="127">
        <v>45</v>
      </c>
    </row>
    <row r="55" spans="1:19">
      <c r="A55" s="98"/>
      <c r="B55" s="125"/>
      <c r="C55" s="125"/>
      <c r="D55" s="125"/>
      <c r="E55" s="125"/>
      <c r="F55" s="125"/>
      <c r="G55" s="125"/>
      <c r="H55" s="125"/>
      <c r="I55" s="125"/>
      <c r="J55" s="125"/>
      <c r="K55" s="125"/>
      <c r="L55" s="125"/>
      <c r="M55" s="125"/>
      <c r="N55" s="125"/>
      <c r="O55" s="125"/>
      <c r="P55" s="125"/>
      <c r="Q55" s="125"/>
      <c r="R55" s="125"/>
      <c r="S55" s="127">
        <v>45</v>
      </c>
    </row>
    <row r="56" spans="1:19">
      <c r="A56" s="98"/>
      <c r="B56" s="125"/>
      <c r="C56" s="125"/>
      <c r="D56" s="125"/>
      <c r="E56" s="125"/>
      <c r="F56" s="125"/>
      <c r="G56" s="125"/>
      <c r="H56" s="125"/>
      <c r="I56" s="125"/>
      <c r="J56" s="125"/>
      <c r="K56" s="125"/>
      <c r="L56" s="125"/>
      <c r="M56" s="125"/>
      <c r="N56" s="125"/>
      <c r="O56" s="125"/>
      <c r="P56" s="125"/>
      <c r="Q56" s="125"/>
      <c r="R56" s="125"/>
      <c r="S56" s="127">
        <v>47</v>
      </c>
    </row>
    <row r="57" spans="1:19">
      <c r="A57" s="98"/>
      <c r="B57" s="125"/>
      <c r="C57" s="125"/>
      <c r="D57" s="125"/>
      <c r="E57" s="125"/>
      <c r="F57" s="125"/>
      <c r="G57" s="125"/>
      <c r="H57" s="125"/>
      <c r="I57" s="125"/>
      <c r="J57" s="125"/>
      <c r="K57" s="125"/>
      <c r="L57" s="125"/>
      <c r="M57" s="125"/>
      <c r="N57" s="125"/>
      <c r="O57" s="125"/>
      <c r="P57" s="125"/>
      <c r="Q57" s="125"/>
      <c r="R57" s="125"/>
      <c r="S57" s="127">
        <v>44</v>
      </c>
    </row>
  </sheetData>
  <mergeCells count="3">
    <mergeCell ref="D1:E1"/>
    <mergeCell ref="B3:E3"/>
    <mergeCell ref="F3:P3"/>
  </mergeCells>
  <hyperlinks>
    <hyperlink ref="F1" r:id="rId1"/>
  </hyperlink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Q28"/>
  <sheetViews>
    <sheetView workbookViewId="0">
      <selection activeCell="D22" sqref="D22"/>
    </sheetView>
  </sheetViews>
  <sheetFormatPr defaultRowHeight="11.25"/>
  <cols>
    <col min="1" max="1" width="16.375" style="38" customWidth="1"/>
    <col min="2" max="16384" width="9" style="38"/>
  </cols>
  <sheetData>
    <row r="1" spans="1:17" ht="18">
      <c r="A1" s="73" t="s">
        <v>68</v>
      </c>
      <c r="B1" s="73"/>
      <c r="C1" s="73"/>
      <c r="D1" s="73"/>
      <c r="E1" s="73"/>
      <c r="F1" s="41"/>
      <c r="H1" s="41" t="s">
        <v>94</v>
      </c>
      <c r="I1" s="137" t="s">
        <v>116</v>
      </c>
      <c r="J1" s="41"/>
      <c r="K1" s="41"/>
      <c r="L1" s="41"/>
      <c r="M1" s="41"/>
      <c r="N1" s="41"/>
      <c r="O1" s="41"/>
      <c r="P1" s="41"/>
      <c r="Q1" s="41"/>
    </row>
    <row r="2" spans="1:17">
      <c r="B2" s="41"/>
      <c r="C2" s="41"/>
      <c r="D2" s="41"/>
      <c r="E2" s="41"/>
      <c r="F2" s="41"/>
      <c r="G2" s="41"/>
      <c r="H2" s="41"/>
      <c r="I2" s="41"/>
      <c r="J2" s="41"/>
      <c r="K2" s="41"/>
      <c r="L2" s="41"/>
      <c r="M2" s="41"/>
      <c r="N2" s="41"/>
      <c r="O2" s="41"/>
      <c r="P2" s="41"/>
    </row>
    <row r="3" spans="1:17">
      <c r="B3" s="284" t="s">
        <v>92</v>
      </c>
      <c r="C3" s="284"/>
      <c r="D3" s="284"/>
      <c r="E3" s="284"/>
      <c r="F3" s="285" t="s">
        <v>53</v>
      </c>
      <c r="G3" s="285"/>
      <c r="H3" s="285"/>
      <c r="I3" s="285"/>
      <c r="J3" s="285"/>
      <c r="K3" s="285"/>
      <c r="L3" s="285"/>
      <c r="M3" s="285"/>
      <c r="N3" s="285"/>
      <c r="O3" s="285"/>
      <c r="P3" s="285"/>
    </row>
    <row r="4" spans="1:17">
      <c r="B4" s="63" t="s">
        <v>52</v>
      </c>
      <c r="C4" s="63" t="s">
        <v>15</v>
      </c>
      <c r="D4" s="63" t="s">
        <v>55</v>
      </c>
      <c r="E4" s="63" t="s">
        <v>56</v>
      </c>
      <c r="F4" s="64">
        <v>2002</v>
      </c>
      <c r="G4" s="64">
        <v>2003</v>
      </c>
      <c r="H4" s="64">
        <v>2004</v>
      </c>
      <c r="I4" s="64">
        <v>2005</v>
      </c>
      <c r="J4" s="64">
        <v>2006</v>
      </c>
      <c r="K4" s="64">
        <v>2007</v>
      </c>
      <c r="L4" s="64">
        <v>2008</v>
      </c>
      <c r="M4" s="64">
        <v>2009</v>
      </c>
      <c r="N4" s="64">
        <v>2010</v>
      </c>
      <c r="O4" s="64">
        <v>2011</v>
      </c>
      <c r="P4" s="64">
        <v>2012</v>
      </c>
    </row>
    <row r="5" spans="1:17">
      <c r="A5" s="38" t="s">
        <v>12</v>
      </c>
      <c r="B5" s="39">
        <v>171</v>
      </c>
      <c r="C5" s="40">
        <v>26.1</v>
      </c>
      <c r="D5" s="74">
        <v>22.9</v>
      </c>
      <c r="E5" s="74">
        <v>29.6</v>
      </c>
      <c r="F5" s="41" t="s">
        <v>54</v>
      </c>
      <c r="G5" s="41" t="s">
        <v>54</v>
      </c>
      <c r="H5" s="41" t="s">
        <v>54</v>
      </c>
      <c r="I5" s="41" t="s">
        <v>54</v>
      </c>
      <c r="J5" s="41" t="s">
        <v>54</v>
      </c>
      <c r="K5" s="41" t="s">
        <v>54</v>
      </c>
      <c r="L5" s="41" t="s">
        <v>54</v>
      </c>
      <c r="M5" s="41" t="s">
        <v>54</v>
      </c>
      <c r="N5" s="41" t="s">
        <v>54</v>
      </c>
      <c r="O5" s="41" t="s">
        <v>54</v>
      </c>
      <c r="P5" s="41" t="s">
        <v>54</v>
      </c>
    </row>
    <row r="6" spans="1:17">
      <c r="A6" s="38" t="s">
        <v>17</v>
      </c>
      <c r="B6" s="39">
        <v>353</v>
      </c>
      <c r="C6" s="40">
        <v>29.8</v>
      </c>
      <c r="D6" s="74">
        <v>27.3</v>
      </c>
      <c r="E6" s="74">
        <v>32.5</v>
      </c>
      <c r="F6" s="41" t="s">
        <v>54</v>
      </c>
      <c r="G6" s="41" t="s">
        <v>54</v>
      </c>
      <c r="H6" s="41" t="s">
        <v>54</v>
      </c>
      <c r="I6" s="41" t="s">
        <v>54</v>
      </c>
      <c r="J6" s="41" t="s">
        <v>54</v>
      </c>
      <c r="K6" s="41" t="s">
        <v>54</v>
      </c>
      <c r="L6" s="41" t="s">
        <v>54</v>
      </c>
      <c r="M6" s="41" t="s">
        <v>54</v>
      </c>
      <c r="N6" s="41" t="s">
        <v>54</v>
      </c>
      <c r="O6" s="41" t="s">
        <v>54</v>
      </c>
      <c r="P6" s="41" t="s">
        <v>54</v>
      </c>
    </row>
    <row r="7" spans="1:17">
      <c r="A7" s="38" t="s">
        <v>18</v>
      </c>
      <c r="B7" s="39">
        <v>227</v>
      </c>
      <c r="C7" s="40">
        <v>26.2</v>
      </c>
      <c r="D7" s="74">
        <v>23.4</v>
      </c>
      <c r="E7" s="74">
        <v>29.2</v>
      </c>
      <c r="F7" s="41" t="s">
        <v>54</v>
      </c>
      <c r="G7" s="41" t="s">
        <v>54</v>
      </c>
      <c r="H7" s="41" t="s">
        <v>54</v>
      </c>
      <c r="I7" s="41" t="s">
        <v>54</v>
      </c>
      <c r="J7" s="41" t="s">
        <v>54</v>
      </c>
      <c r="K7" s="41" t="s">
        <v>54</v>
      </c>
      <c r="L7" s="41" t="s">
        <v>54</v>
      </c>
      <c r="M7" s="41" t="s">
        <v>54</v>
      </c>
      <c r="N7" s="41" t="s">
        <v>54</v>
      </c>
      <c r="O7" s="41" t="s">
        <v>54</v>
      </c>
      <c r="P7" s="41" t="s">
        <v>54</v>
      </c>
    </row>
    <row r="8" spans="1:17">
      <c r="A8" s="38" t="s">
        <v>19</v>
      </c>
      <c r="B8" s="39">
        <v>233</v>
      </c>
      <c r="C8" s="40">
        <v>26.2</v>
      </c>
      <c r="D8" s="74">
        <v>23.4</v>
      </c>
      <c r="E8" s="74">
        <v>29.2</v>
      </c>
      <c r="F8" s="41" t="s">
        <v>54</v>
      </c>
      <c r="G8" s="41" t="s">
        <v>54</v>
      </c>
      <c r="H8" s="41" t="s">
        <v>54</v>
      </c>
      <c r="I8" s="41" t="s">
        <v>54</v>
      </c>
      <c r="J8" s="41" t="s">
        <v>54</v>
      </c>
      <c r="K8" s="41" t="s">
        <v>54</v>
      </c>
      <c r="L8" s="41" t="s">
        <v>54</v>
      </c>
      <c r="M8" s="41" t="s">
        <v>54</v>
      </c>
      <c r="N8" s="41" t="s">
        <v>54</v>
      </c>
      <c r="O8" s="41" t="s">
        <v>54</v>
      </c>
      <c r="P8" s="41" t="s">
        <v>54</v>
      </c>
    </row>
    <row r="9" spans="1:17">
      <c r="A9" s="38" t="s">
        <v>20</v>
      </c>
      <c r="B9" s="39">
        <v>249</v>
      </c>
      <c r="C9" s="40">
        <v>25.9</v>
      </c>
      <c r="D9" s="74">
        <v>23.2</v>
      </c>
      <c r="E9" s="74">
        <v>28.7</v>
      </c>
      <c r="F9" s="41" t="s">
        <v>54</v>
      </c>
      <c r="G9" s="41" t="s">
        <v>54</v>
      </c>
      <c r="H9" s="41" t="s">
        <v>54</v>
      </c>
      <c r="I9" s="41" t="s">
        <v>54</v>
      </c>
      <c r="J9" s="41" t="s">
        <v>54</v>
      </c>
      <c r="K9" s="41" t="s">
        <v>54</v>
      </c>
      <c r="L9" s="41" t="s">
        <v>54</v>
      </c>
      <c r="M9" s="41" t="s">
        <v>54</v>
      </c>
      <c r="N9" s="41" t="s">
        <v>54</v>
      </c>
      <c r="O9" s="41" t="s">
        <v>54</v>
      </c>
      <c r="P9" s="41" t="s">
        <v>54</v>
      </c>
    </row>
    <row r="10" spans="1:17">
      <c r="A10" s="38" t="s">
        <v>21</v>
      </c>
      <c r="B10" s="39">
        <v>361</v>
      </c>
      <c r="C10" s="40">
        <v>26.7</v>
      </c>
      <c r="D10" s="74">
        <v>24.4</v>
      </c>
      <c r="E10" s="74">
        <v>29.1</v>
      </c>
      <c r="F10" s="41" t="s">
        <v>54</v>
      </c>
      <c r="G10" s="41" t="s">
        <v>54</v>
      </c>
      <c r="H10" s="41" t="s">
        <v>54</v>
      </c>
      <c r="I10" s="41" t="s">
        <v>54</v>
      </c>
      <c r="J10" s="41" t="s">
        <v>54</v>
      </c>
      <c r="K10" s="41" t="s">
        <v>54</v>
      </c>
      <c r="L10" s="41" t="s">
        <v>54</v>
      </c>
      <c r="M10" s="41" t="s">
        <v>54</v>
      </c>
      <c r="N10" s="41" t="s">
        <v>54</v>
      </c>
      <c r="O10" s="41" t="s">
        <v>54</v>
      </c>
      <c r="P10" s="41" t="s">
        <v>54</v>
      </c>
    </row>
    <row r="11" spans="1:17">
      <c r="A11" s="38" t="s">
        <v>22</v>
      </c>
      <c r="B11" s="39">
        <v>284</v>
      </c>
      <c r="C11" s="40">
        <v>29.2</v>
      </c>
      <c r="D11" s="74">
        <v>26.5</v>
      </c>
      <c r="E11" s="74">
        <v>32.200000000000003</v>
      </c>
      <c r="F11" s="41" t="s">
        <v>54</v>
      </c>
      <c r="G11" s="41" t="s">
        <v>54</v>
      </c>
      <c r="H11" s="41" t="s">
        <v>54</v>
      </c>
      <c r="I11" s="41" t="s">
        <v>54</v>
      </c>
      <c r="J11" s="41" t="s">
        <v>54</v>
      </c>
      <c r="K11" s="41" t="s">
        <v>54</v>
      </c>
      <c r="L11" s="41" t="s">
        <v>54</v>
      </c>
      <c r="M11" s="41" t="s">
        <v>54</v>
      </c>
      <c r="N11" s="41" t="s">
        <v>54</v>
      </c>
      <c r="O11" s="41" t="s">
        <v>54</v>
      </c>
      <c r="P11" s="41" t="s">
        <v>54</v>
      </c>
    </row>
    <row r="12" spans="1:17">
      <c r="A12" s="38" t="s">
        <v>23</v>
      </c>
      <c r="B12" s="39">
        <v>166</v>
      </c>
      <c r="C12" s="40">
        <v>25.9</v>
      </c>
      <c r="D12" s="74">
        <v>22.7</v>
      </c>
      <c r="E12" s="74">
        <v>29.5</v>
      </c>
      <c r="F12" s="41" t="s">
        <v>54</v>
      </c>
      <c r="G12" s="41" t="s">
        <v>54</v>
      </c>
      <c r="H12" s="41" t="s">
        <v>54</v>
      </c>
      <c r="I12" s="41" t="s">
        <v>54</v>
      </c>
      <c r="J12" s="41" t="s">
        <v>54</v>
      </c>
      <c r="K12" s="41" t="s">
        <v>54</v>
      </c>
      <c r="L12" s="41" t="s">
        <v>54</v>
      </c>
      <c r="M12" s="41" t="s">
        <v>54</v>
      </c>
      <c r="N12" s="41" t="s">
        <v>54</v>
      </c>
      <c r="O12" s="41" t="s">
        <v>54</v>
      </c>
      <c r="P12" s="41" t="s">
        <v>54</v>
      </c>
    </row>
    <row r="13" spans="1:17">
      <c r="A13" s="38" t="s">
        <v>24</v>
      </c>
      <c r="B13" s="39">
        <v>311</v>
      </c>
      <c r="C13" s="40">
        <v>30.3</v>
      </c>
      <c r="D13" s="74">
        <v>27.6</v>
      </c>
      <c r="E13" s="74">
        <v>33.200000000000003</v>
      </c>
      <c r="F13" s="41" t="s">
        <v>54</v>
      </c>
      <c r="G13" s="41" t="s">
        <v>54</v>
      </c>
      <c r="H13" s="41" t="s">
        <v>54</v>
      </c>
      <c r="I13" s="41" t="s">
        <v>54</v>
      </c>
      <c r="J13" s="41" t="s">
        <v>54</v>
      </c>
      <c r="K13" s="41" t="s">
        <v>54</v>
      </c>
      <c r="L13" s="41" t="s">
        <v>54</v>
      </c>
      <c r="M13" s="41" t="s">
        <v>54</v>
      </c>
      <c r="N13" s="41" t="s">
        <v>54</v>
      </c>
      <c r="O13" s="41" t="s">
        <v>54</v>
      </c>
      <c r="P13" s="41" t="s">
        <v>54</v>
      </c>
    </row>
    <row r="14" spans="1:17">
      <c r="A14" s="38" t="s">
        <v>25</v>
      </c>
      <c r="B14" s="39">
        <v>405</v>
      </c>
      <c r="C14" s="40">
        <v>28.2</v>
      </c>
      <c r="D14" s="74">
        <v>25.9</v>
      </c>
      <c r="E14" s="74">
        <v>30.6</v>
      </c>
      <c r="F14" s="41" t="s">
        <v>54</v>
      </c>
      <c r="G14" s="41" t="s">
        <v>54</v>
      </c>
      <c r="H14" s="41" t="s">
        <v>54</v>
      </c>
      <c r="I14" s="41" t="s">
        <v>54</v>
      </c>
      <c r="J14" s="41" t="s">
        <v>54</v>
      </c>
      <c r="K14" s="41" t="s">
        <v>54</v>
      </c>
      <c r="L14" s="41" t="s">
        <v>54</v>
      </c>
      <c r="M14" s="41" t="s">
        <v>54</v>
      </c>
      <c r="N14" s="41" t="s">
        <v>54</v>
      </c>
      <c r="O14" s="41" t="s">
        <v>54</v>
      </c>
      <c r="P14" s="41" t="s">
        <v>54</v>
      </c>
    </row>
    <row r="15" spans="1:17">
      <c r="A15" s="38" t="s">
        <v>26</v>
      </c>
      <c r="B15" s="39">
        <v>671</v>
      </c>
      <c r="C15" s="40">
        <v>28.7</v>
      </c>
      <c r="D15" s="74">
        <v>26.9</v>
      </c>
      <c r="E15" s="74">
        <v>30.6</v>
      </c>
      <c r="F15" s="41" t="s">
        <v>54</v>
      </c>
      <c r="G15" s="41" t="s">
        <v>54</v>
      </c>
      <c r="H15" s="41" t="s">
        <v>54</v>
      </c>
      <c r="I15" s="41" t="s">
        <v>54</v>
      </c>
      <c r="J15" s="41" t="s">
        <v>54</v>
      </c>
      <c r="K15" s="41" t="s">
        <v>54</v>
      </c>
      <c r="L15" s="41" t="s">
        <v>54</v>
      </c>
      <c r="M15" s="41" t="s">
        <v>54</v>
      </c>
      <c r="N15" s="41" t="s">
        <v>54</v>
      </c>
      <c r="O15" s="41" t="s">
        <v>54</v>
      </c>
      <c r="P15" s="41" t="s">
        <v>54</v>
      </c>
    </row>
    <row r="16" spans="1:17">
      <c r="A16" s="38" t="s">
        <v>27</v>
      </c>
      <c r="B16" s="39">
        <v>409</v>
      </c>
      <c r="C16" s="40">
        <v>29.9</v>
      </c>
      <c r="D16" s="74">
        <v>27.6</v>
      </c>
      <c r="E16" s="74">
        <v>32.4</v>
      </c>
      <c r="F16" s="41" t="s">
        <v>54</v>
      </c>
      <c r="G16" s="41" t="s">
        <v>54</v>
      </c>
      <c r="H16" s="41" t="s">
        <v>54</v>
      </c>
      <c r="I16" s="41" t="s">
        <v>54</v>
      </c>
      <c r="J16" s="41" t="s">
        <v>54</v>
      </c>
      <c r="K16" s="41" t="s">
        <v>54</v>
      </c>
      <c r="L16" s="41" t="s">
        <v>54</v>
      </c>
      <c r="M16" s="41" t="s">
        <v>54</v>
      </c>
      <c r="N16" s="41" t="s">
        <v>54</v>
      </c>
      <c r="O16" s="41" t="s">
        <v>54</v>
      </c>
      <c r="P16" s="41" t="s">
        <v>54</v>
      </c>
    </row>
    <row r="17" spans="1:16">
      <c r="A17" s="38" t="s">
        <v>28</v>
      </c>
      <c r="B17" s="39">
        <v>419</v>
      </c>
      <c r="C17" s="40">
        <v>29.7</v>
      </c>
      <c r="D17" s="74">
        <v>27.4</v>
      </c>
      <c r="E17" s="74">
        <v>32.1</v>
      </c>
      <c r="F17" s="41" t="s">
        <v>54</v>
      </c>
      <c r="G17" s="41" t="s">
        <v>54</v>
      </c>
      <c r="H17" s="41" t="s">
        <v>54</v>
      </c>
      <c r="I17" s="41" t="s">
        <v>54</v>
      </c>
      <c r="J17" s="41" t="s">
        <v>54</v>
      </c>
      <c r="K17" s="41" t="s">
        <v>54</v>
      </c>
      <c r="L17" s="41" t="s">
        <v>54</v>
      </c>
      <c r="M17" s="41" t="s">
        <v>54</v>
      </c>
      <c r="N17" s="41" t="s">
        <v>54</v>
      </c>
      <c r="O17" s="41" t="s">
        <v>54</v>
      </c>
      <c r="P17" s="41" t="s">
        <v>54</v>
      </c>
    </row>
    <row r="18" spans="1:16">
      <c r="A18" s="38" t="s">
        <v>29</v>
      </c>
      <c r="B18" s="39">
        <v>350</v>
      </c>
      <c r="C18" s="40">
        <v>25.3</v>
      </c>
      <c r="D18" s="74">
        <v>23.1</v>
      </c>
      <c r="E18" s="74">
        <v>27.7</v>
      </c>
      <c r="F18" s="41" t="s">
        <v>54</v>
      </c>
      <c r="G18" s="41" t="s">
        <v>54</v>
      </c>
      <c r="H18" s="41" t="s">
        <v>54</v>
      </c>
      <c r="I18" s="41" t="s">
        <v>54</v>
      </c>
      <c r="J18" s="41" t="s">
        <v>54</v>
      </c>
      <c r="K18" s="41" t="s">
        <v>54</v>
      </c>
      <c r="L18" s="41" t="s">
        <v>54</v>
      </c>
      <c r="M18" s="41" t="s">
        <v>54</v>
      </c>
      <c r="N18" s="41" t="s">
        <v>54</v>
      </c>
      <c r="O18" s="41" t="s">
        <v>54</v>
      </c>
      <c r="P18" s="41" t="s">
        <v>54</v>
      </c>
    </row>
    <row r="19" spans="1:16">
      <c r="A19" s="38" t="s">
        <v>30</v>
      </c>
      <c r="B19" s="39">
        <v>990</v>
      </c>
      <c r="C19" s="40">
        <v>27</v>
      </c>
      <c r="D19" s="74">
        <v>25.6</v>
      </c>
      <c r="E19" s="74">
        <v>28.5</v>
      </c>
      <c r="F19" s="41" t="s">
        <v>54</v>
      </c>
      <c r="G19" s="41" t="s">
        <v>54</v>
      </c>
      <c r="H19" s="41" t="s">
        <v>54</v>
      </c>
      <c r="I19" s="41" t="s">
        <v>54</v>
      </c>
      <c r="J19" s="41" t="s">
        <v>54</v>
      </c>
      <c r="K19" s="41" t="s">
        <v>54</v>
      </c>
      <c r="L19" s="41" t="s">
        <v>54</v>
      </c>
      <c r="M19" s="41" t="s">
        <v>54</v>
      </c>
      <c r="N19" s="41" t="s">
        <v>54</v>
      </c>
      <c r="O19" s="41" t="s">
        <v>54</v>
      </c>
      <c r="P19" s="41" t="s">
        <v>54</v>
      </c>
    </row>
    <row r="20" spans="1:16">
      <c r="A20" s="38" t="s">
        <v>31</v>
      </c>
      <c r="B20" s="39">
        <v>777</v>
      </c>
      <c r="C20" s="40">
        <v>31.5</v>
      </c>
      <c r="D20" s="74">
        <v>29.7</v>
      </c>
      <c r="E20" s="74">
        <v>33.299999999999997</v>
      </c>
      <c r="F20" s="41" t="s">
        <v>54</v>
      </c>
      <c r="G20" s="41" t="s">
        <v>54</v>
      </c>
      <c r="H20" s="41" t="s">
        <v>54</v>
      </c>
      <c r="I20" s="41" t="s">
        <v>54</v>
      </c>
      <c r="J20" s="41" t="s">
        <v>54</v>
      </c>
      <c r="K20" s="41" t="s">
        <v>54</v>
      </c>
      <c r="L20" s="41" t="s">
        <v>54</v>
      </c>
      <c r="M20" s="41" t="s">
        <v>54</v>
      </c>
      <c r="N20" s="41" t="s">
        <v>54</v>
      </c>
      <c r="O20" s="41" t="s">
        <v>54</v>
      </c>
      <c r="P20" s="41" t="s">
        <v>54</v>
      </c>
    </row>
    <row r="21" spans="1:16">
      <c r="A21" s="38" t="s">
        <v>32</v>
      </c>
      <c r="B21" s="39">
        <v>196</v>
      </c>
      <c r="C21" s="40">
        <v>33.799999999999997</v>
      </c>
      <c r="D21" s="74">
        <v>30.1</v>
      </c>
      <c r="E21" s="74">
        <v>37.700000000000003</v>
      </c>
      <c r="F21" s="41" t="s">
        <v>54</v>
      </c>
      <c r="G21" s="41" t="s">
        <v>54</v>
      </c>
      <c r="H21" s="41" t="s">
        <v>54</v>
      </c>
      <c r="I21" s="41" t="s">
        <v>54</v>
      </c>
      <c r="J21" s="41" t="s">
        <v>54</v>
      </c>
      <c r="K21" s="41" t="s">
        <v>54</v>
      </c>
      <c r="L21" s="41" t="s">
        <v>54</v>
      </c>
      <c r="M21" s="41" t="s">
        <v>54</v>
      </c>
      <c r="N21" s="41" t="s">
        <v>54</v>
      </c>
      <c r="O21" s="41" t="s">
        <v>54</v>
      </c>
      <c r="P21" s="41" t="s">
        <v>54</v>
      </c>
    </row>
    <row r="22" spans="1:16">
      <c r="A22" s="38" t="s">
        <v>33</v>
      </c>
      <c r="B22" s="39">
        <v>581</v>
      </c>
      <c r="C22" s="40">
        <v>29.2</v>
      </c>
      <c r="D22" s="74">
        <v>27.2</v>
      </c>
      <c r="E22" s="74">
        <v>31.2</v>
      </c>
      <c r="F22" s="41" t="s">
        <v>54</v>
      </c>
      <c r="G22" s="41" t="s">
        <v>54</v>
      </c>
      <c r="H22" s="41" t="s">
        <v>54</v>
      </c>
      <c r="I22" s="41" t="s">
        <v>54</v>
      </c>
      <c r="J22" s="41" t="s">
        <v>54</v>
      </c>
      <c r="K22" s="41" t="s">
        <v>54</v>
      </c>
      <c r="L22" s="41" t="s">
        <v>54</v>
      </c>
      <c r="M22" s="41" t="s">
        <v>54</v>
      </c>
      <c r="N22" s="41" t="s">
        <v>54</v>
      </c>
      <c r="O22" s="41" t="s">
        <v>54</v>
      </c>
      <c r="P22" s="41" t="s">
        <v>54</v>
      </c>
    </row>
    <row r="23" spans="1:16">
      <c r="A23" s="38" t="s">
        <v>34</v>
      </c>
      <c r="B23" s="39">
        <v>191</v>
      </c>
      <c r="C23" s="40">
        <v>26.9</v>
      </c>
      <c r="D23" s="74">
        <v>23.8</v>
      </c>
      <c r="E23" s="74">
        <v>30.3</v>
      </c>
      <c r="F23" s="41" t="s">
        <v>54</v>
      </c>
      <c r="G23" s="41" t="s">
        <v>54</v>
      </c>
      <c r="H23" s="41" t="s">
        <v>54</v>
      </c>
      <c r="I23" s="41" t="s">
        <v>54</v>
      </c>
      <c r="J23" s="41" t="s">
        <v>54</v>
      </c>
      <c r="K23" s="41" t="s">
        <v>54</v>
      </c>
      <c r="L23" s="41" t="s">
        <v>54</v>
      </c>
      <c r="M23" s="41" t="s">
        <v>54</v>
      </c>
      <c r="N23" s="41" t="s">
        <v>54</v>
      </c>
      <c r="O23" s="41" t="s">
        <v>54</v>
      </c>
      <c r="P23" s="41" t="s">
        <v>54</v>
      </c>
    </row>
    <row r="24" spans="1:16">
      <c r="A24" s="38" t="s">
        <v>35</v>
      </c>
      <c r="B24" s="39">
        <v>306</v>
      </c>
      <c r="C24" s="40">
        <v>30</v>
      </c>
      <c r="D24" s="74">
        <v>27.3</v>
      </c>
      <c r="E24" s="74">
        <v>32.9</v>
      </c>
      <c r="F24" s="41" t="s">
        <v>54</v>
      </c>
      <c r="G24" s="41" t="s">
        <v>54</v>
      </c>
      <c r="H24" s="41" t="s">
        <v>54</v>
      </c>
      <c r="I24" s="41" t="s">
        <v>54</v>
      </c>
      <c r="J24" s="41" t="s">
        <v>54</v>
      </c>
      <c r="K24" s="41" t="s">
        <v>54</v>
      </c>
      <c r="L24" s="41" t="s">
        <v>54</v>
      </c>
      <c r="M24" s="41" t="s">
        <v>54</v>
      </c>
      <c r="N24" s="41" t="s">
        <v>54</v>
      </c>
      <c r="O24" s="41" t="s">
        <v>54</v>
      </c>
      <c r="P24" s="41" t="s">
        <v>54</v>
      </c>
    </row>
    <row r="25" spans="1:16">
      <c r="A25" s="38" t="s">
        <v>36</v>
      </c>
      <c r="B25" s="39">
        <v>178</v>
      </c>
      <c r="C25" s="40">
        <v>22</v>
      </c>
      <c r="D25" s="74">
        <v>19.3</v>
      </c>
      <c r="E25" s="74">
        <v>25</v>
      </c>
      <c r="F25" s="41" t="s">
        <v>54</v>
      </c>
      <c r="G25" s="41" t="s">
        <v>54</v>
      </c>
      <c r="H25" s="41" t="s">
        <v>54</v>
      </c>
      <c r="I25" s="41" t="s">
        <v>54</v>
      </c>
      <c r="J25" s="41" t="s">
        <v>54</v>
      </c>
      <c r="K25" s="41" t="s">
        <v>54</v>
      </c>
      <c r="L25" s="41" t="s">
        <v>54</v>
      </c>
      <c r="M25" s="41" t="s">
        <v>54</v>
      </c>
      <c r="N25" s="41" t="s">
        <v>54</v>
      </c>
      <c r="O25" s="41" t="s">
        <v>54</v>
      </c>
      <c r="P25" s="41" t="s">
        <v>54</v>
      </c>
    </row>
    <row r="26" spans="1:16">
      <c r="A26" s="38" t="s">
        <v>37</v>
      </c>
      <c r="B26" s="39">
        <v>466</v>
      </c>
      <c r="C26" s="40">
        <v>27.7</v>
      </c>
      <c r="D26" s="74">
        <v>25.6</v>
      </c>
      <c r="E26" s="74">
        <v>29.9</v>
      </c>
      <c r="F26" s="41" t="s">
        <v>54</v>
      </c>
      <c r="G26" s="41" t="s">
        <v>54</v>
      </c>
      <c r="H26" s="41" t="s">
        <v>54</v>
      </c>
      <c r="I26" s="41" t="s">
        <v>54</v>
      </c>
      <c r="J26" s="41" t="s">
        <v>54</v>
      </c>
      <c r="K26" s="41" t="s">
        <v>54</v>
      </c>
      <c r="L26" s="41" t="s">
        <v>54</v>
      </c>
      <c r="M26" s="41" t="s">
        <v>54</v>
      </c>
      <c r="N26" s="41" t="s">
        <v>54</v>
      </c>
      <c r="O26" s="41" t="s">
        <v>54</v>
      </c>
      <c r="P26" s="41" t="s">
        <v>54</v>
      </c>
    </row>
    <row r="27" spans="1:16">
      <c r="A27" s="38" t="s">
        <v>16</v>
      </c>
      <c r="B27" s="39">
        <v>8294</v>
      </c>
      <c r="C27" s="40">
        <v>28.2</v>
      </c>
      <c r="D27" s="74">
        <v>27.7</v>
      </c>
      <c r="E27" s="74">
        <v>28.7</v>
      </c>
      <c r="F27" s="41" t="s">
        <v>54</v>
      </c>
      <c r="G27" s="41" t="s">
        <v>54</v>
      </c>
      <c r="H27" s="41" t="s">
        <v>54</v>
      </c>
      <c r="I27" s="41" t="s">
        <v>54</v>
      </c>
      <c r="J27" s="41" t="s">
        <v>54</v>
      </c>
      <c r="K27" s="41" t="s">
        <v>54</v>
      </c>
      <c r="L27" s="41" t="s">
        <v>54</v>
      </c>
      <c r="M27" s="41" t="s">
        <v>54</v>
      </c>
      <c r="N27" s="41" t="s">
        <v>54</v>
      </c>
      <c r="O27" s="41" t="s">
        <v>54</v>
      </c>
      <c r="P27" s="41" t="s">
        <v>54</v>
      </c>
    </row>
    <row r="28" spans="1:16">
      <c r="A28" s="38" t="s">
        <v>91</v>
      </c>
      <c r="B28" s="39">
        <v>1722</v>
      </c>
      <c r="C28" s="40">
        <v>27.7</v>
      </c>
      <c r="D28" s="74">
        <v>26.6</v>
      </c>
      <c r="E28" s="74">
        <v>28.9</v>
      </c>
    </row>
  </sheetData>
  <mergeCells count="2">
    <mergeCell ref="B3:E3"/>
    <mergeCell ref="F3:P3"/>
  </mergeCells>
  <hyperlinks>
    <hyperlink ref="I1" r:id="rId1"/>
  </hyperlinks>
  <pageMargins left="0.7" right="0.7"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sheetPr codeName="Sheet16"/>
  <dimension ref="A1:P30"/>
  <sheetViews>
    <sheetView workbookViewId="0">
      <selection activeCell="J35" sqref="J35"/>
    </sheetView>
  </sheetViews>
  <sheetFormatPr defaultRowHeight="11.25"/>
  <cols>
    <col min="1" max="1" width="16.375" bestFit="1" customWidth="1"/>
  </cols>
  <sheetData>
    <row r="1" spans="1:16" ht="18">
      <c r="A1" s="276" t="s">
        <v>69</v>
      </c>
      <c r="B1" s="277"/>
      <c r="C1" s="277"/>
      <c r="D1" s="277"/>
      <c r="E1" s="277"/>
      <c r="F1" s="278" t="s">
        <v>63</v>
      </c>
      <c r="G1" s="278"/>
      <c r="H1" s="137" t="s">
        <v>113</v>
      </c>
      <c r="I1" s="36"/>
      <c r="J1" s="1"/>
      <c r="K1" s="1"/>
      <c r="L1" s="1"/>
      <c r="M1" s="1"/>
      <c r="N1" s="1"/>
      <c r="O1" s="1"/>
      <c r="P1" s="1"/>
    </row>
    <row r="2" spans="1:16">
      <c r="B2" s="1"/>
      <c r="C2" s="1"/>
      <c r="D2" s="1"/>
      <c r="E2" s="1"/>
      <c r="F2" s="1"/>
      <c r="G2" s="1"/>
      <c r="H2" s="1"/>
      <c r="I2" s="1"/>
      <c r="J2" s="1"/>
      <c r="K2" s="1"/>
      <c r="L2" s="1"/>
      <c r="M2" s="1"/>
      <c r="N2" s="1"/>
      <c r="O2" s="1"/>
      <c r="P2" s="1"/>
    </row>
    <row r="3" spans="1:16">
      <c r="B3" s="279" t="s">
        <v>62</v>
      </c>
      <c r="C3" s="279"/>
      <c r="D3" s="279"/>
      <c r="E3" s="279"/>
      <c r="F3" s="280" t="s">
        <v>53</v>
      </c>
      <c r="G3" s="280"/>
      <c r="H3" s="280"/>
      <c r="I3" s="280"/>
      <c r="J3" s="280"/>
      <c r="K3" s="280"/>
      <c r="L3" s="280"/>
      <c r="M3" s="280"/>
      <c r="N3" s="280"/>
      <c r="O3" s="280"/>
      <c r="P3" s="280"/>
    </row>
    <row r="4" spans="1:16">
      <c r="A4" s="2"/>
      <c r="B4" s="6" t="s">
        <v>52</v>
      </c>
      <c r="C4" s="6" t="s">
        <v>15</v>
      </c>
      <c r="D4" s="6" t="s">
        <v>55</v>
      </c>
      <c r="E4" s="6" t="s">
        <v>56</v>
      </c>
      <c r="F4" s="6">
        <v>2002</v>
      </c>
      <c r="G4" s="6">
        <v>2003</v>
      </c>
      <c r="H4" s="6">
        <v>2004</v>
      </c>
      <c r="I4" s="6">
        <v>2005</v>
      </c>
      <c r="J4" s="6">
        <v>2006</v>
      </c>
      <c r="K4" s="6">
        <v>2007</v>
      </c>
      <c r="L4" s="6">
        <v>2008</v>
      </c>
      <c r="M4" s="6">
        <v>2009</v>
      </c>
      <c r="N4" s="6">
        <v>2010</v>
      </c>
      <c r="O4" s="6">
        <v>2011</v>
      </c>
      <c r="P4" s="6">
        <v>2012</v>
      </c>
    </row>
    <row r="5" spans="1:16" s="42" customFormat="1">
      <c r="A5" s="42" t="s">
        <v>12</v>
      </c>
      <c r="B5" s="43">
        <v>43</v>
      </c>
      <c r="C5" s="44">
        <v>37.799999999999997</v>
      </c>
      <c r="D5" s="46">
        <v>27.3</v>
      </c>
      <c r="E5" s="46">
        <v>50.9</v>
      </c>
      <c r="F5" s="46">
        <v>34.799999999999997</v>
      </c>
      <c r="G5" s="46">
        <v>34</v>
      </c>
      <c r="H5" s="46">
        <v>32.5</v>
      </c>
      <c r="I5" s="46">
        <v>31.1</v>
      </c>
      <c r="J5" s="46">
        <v>40.9</v>
      </c>
      <c r="K5" s="46">
        <v>36.799999999999997</v>
      </c>
      <c r="L5" s="46">
        <v>41.5</v>
      </c>
      <c r="M5" s="46">
        <v>46.8</v>
      </c>
      <c r="N5" s="46">
        <v>34</v>
      </c>
      <c r="O5" s="46">
        <v>37.799999999999997</v>
      </c>
      <c r="P5" s="45" t="s">
        <v>54</v>
      </c>
    </row>
    <row r="6" spans="1:16" s="42" customFormat="1">
      <c r="A6" s="42" t="s">
        <v>17</v>
      </c>
      <c r="B6" s="43">
        <v>76</v>
      </c>
      <c r="C6" s="44">
        <v>37</v>
      </c>
      <c r="D6" s="46">
        <v>29.2</v>
      </c>
      <c r="E6" s="46">
        <v>46.3</v>
      </c>
      <c r="F6" s="46">
        <v>47</v>
      </c>
      <c r="G6" s="46">
        <v>34.6</v>
      </c>
      <c r="H6" s="46">
        <v>38</v>
      </c>
      <c r="I6" s="46">
        <v>40.5</v>
      </c>
      <c r="J6" s="46">
        <v>43.3</v>
      </c>
      <c r="K6" s="46">
        <v>49.3</v>
      </c>
      <c r="L6" s="46">
        <v>38.1</v>
      </c>
      <c r="M6" s="46">
        <v>42.6</v>
      </c>
      <c r="N6" s="46">
        <v>33.700000000000003</v>
      </c>
      <c r="O6" s="46">
        <v>37</v>
      </c>
      <c r="P6" s="45" t="s">
        <v>54</v>
      </c>
    </row>
    <row r="7" spans="1:16" s="42" customFormat="1">
      <c r="A7" s="42" t="s">
        <v>18</v>
      </c>
      <c r="B7" s="43">
        <v>70</v>
      </c>
      <c r="C7" s="44">
        <v>34.200000000000003</v>
      </c>
      <c r="D7" s="46">
        <v>26.7</v>
      </c>
      <c r="E7" s="46">
        <v>43.2</v>
      </c>
      <c r="F7" s="46">
        <v>41.5</v>
      </c>
      <c r="G7" s="46">
        <v>53.4</v>
      </c>
      <c r="H7" s="46">
        <v>49.3</v>
      </c>
      <c r="I7" s="46">
        <v>49.4</v>
      </c>
      <c r="J7" s="46">
        <v>52.6</v>
      </c>
      <c r="K7" s="46">
        <v>40.200000000000003</v>
      </c>
      <c r="L7" s="46">
        <v>43.4</v>
      </c>
      <c r="M7" s="46">
        <v>41</v>
      </c>
      <c r="N7" s="46">
        <v>38.700000000000003</v>
      </c>
      <c r="O7" s="46">
        <v>34.200000000000003</v>
      </c>
      <c r="P7" s="45" t="s">
        <v>54</v>
      </c>
    </row>
    <row r="8" spans="1:16" s="42" customFormat="1">
      <c r="A8" s="42" t="s">
        <v>19</v>
      </c>
      <c r="B8" s="43">
        <v>66</v>
      </c>
      <c r="C8" s="44">
        <v>36.6</v>
      </c>
      <c r="D8" s="46">
        <v>28.3</v>
      </c>
      <c r="E8" s="46">
        <v>46.6</v>
      </c>
      <c r="F8" s="46">
        <v>40.799999999999997</v>
      </c>
      <c r="G8" s="46">
        <v>42.8</v>
      </c>
      <c r="H8" s="46">
        <v>50.5</v>
      </c>
      <c r="I8" s="46">
        <v>44.7</v>
      </c>
      <c r="J8" s="46">
        <v>42.6</v>
      </c>
      <c r="K8" s="46">
        <v>49.8</v>
      </c>
      <c r="L8" s="46">
        <v>48.6</v>
      </c>
      <c r="M8" s="46">
        <v>43.6</v>
      </c>
      <c r="N8" s="46">
        <v>35.200000000000003</v>
      </c>
      <c r="O8" s="46">
        <v>36.6</v>
      </c>
      <c r="P8" s="45" t="s">
        <v>54</v>
      </c>
    </row>
    <row r="9" spans="1:16" s="42" customFormat="1">
      <c r="A9" s="42" t="s">
        <v>20</v>
      </c>
      <c r="B9" s="43">
        <v>99</v>
      </c>
      <c r="C9" s="44">
        <v>34.299999999999997</v>
      </c>
      <c r="D9" s="46">
        <v>27.9</v>
      </c>
      <c r="E9" s="46">
        <v>41.7</v>
      </c>
      <c r="F9" s="46">
        <v>40.4</v>
      </c>
      <c r="G9" s="46">
        <v>35.5</v>
      </c>
      <c r="H9" s="46">
        <v>37.5</v>
      </c>
      <c r="I9" s="46">
        <v>40.5</v>
      </c>
      <c r="J9" s="46">
        <v>34.200000000000003</v>
      </c>
      <c r="K9" s="46">
        <v>41.2</v>
      </c>
      <c r="L9" s="46">
        <v>35.799999999999997</v>
      </c>
      <c r="M9" s="46">
        <v>32.299999999999997</v>
      </c>
      <c r="N9" s="46">
        <v>37.799999999999997</v>
      </c>
      <c r="O9" s="46">
        <v>34.299999999999997</v>
      </c>
      <c r="P9" s="45" t="s">
        <v>54</v>
      </c>
    </row>
    <row r="10" spans="1:16" s="42" customFormat="1">
      <c r="A10" s="42" t="s">
        <v>21</v>
      </c>
      <c r="B10" s="43">
        <v>87</v>
      </c>
      <c r="C10" s="44">
        <v>38.9</v>
      </c>
      <c r="D10" s="46">
        <v>31.2</v>
      </c>
      <c r="E10" s="46">
        <v>48</v>
      </c>
      <c r="F10" s="46">
        <v>44.9</v>
      </c>
      <c r="G10" s="46">
        <v>55.8</v>
      </c>
      <c r="H10" s="46">
        <v>62.2</v>
      </c>
      <c r="I10" s="46">
        <v>62.5</v>
      </c>
      <c r="J10" s="46">
        <v>58.8</v>
      </c>
      <c r="K10" s="46">
        <v>43.9</v>
      </c>
      <c r="L10" s="46">
        <v>46.9</v>
      </c>
      <c r="M10" s="46">
        <v>44.2</v>
      </c>
      <c r="N10" s="46">
        <v>42.8</v>
      </c>
      <c r="O10" s="46">
        <v>38.9</v>
      </c>
      <c r="P10" s="45" t="s">
        <v>54</v>
      </c>
    </row>
    <row r="11" spans="1:16" s="42" customFormat="1">
      <c r="A11" s="42" t="s">
        <v>22</v>
      </c>
      <c r="B11" s="43">
        <v>53</v>
      </c>
      <c r="C11" s="44">
        <v>21.3</v>
      </c>
      <c r="D11" s="46">
        <v>16</v>
      </c>
      <c r="E11" s="46">
        <v>27.9</v>
      </c>
      <c r="F11" s="46">
        <v>32.9</v>
      </c>
      <c r="G11" s="46">
        <v>31</v>
      </c>
      <c r="H11" s="46">
        <v>31</v>
      </c>
      <c r="I11" s="46">
        <v>27</v>
      </c>
      <c r="J11" s="46">
        <v>31.9</v>
      </c>
      <c r="K11" s="46">
        <v>38.5</v>
      </c>
      <c r="L11" s="46">
        <v>27.6</v>
      </c>
      <c r="M11" s="46">
        <v>25.3</v>
      </c>
      <c r="N11" s="46">
        <v>23.7</v>
      </c>
      <c r="O11" s="46">
        <v>21.3</v>
      </c>
      <c r="P11" s="45" t="s">
        <v>54</v>
      </c>
    </row>
    <row r="12" spans="1:16" s="42" customFormat="1">
      <c r="A12" s="42" t="s">
        <v>23</v>
      </c>
      <c r="B12" s="43">
        <v>38</v>
      </c>
      <c r="C12" s="44">
        <v>33.6</v>
      </c>
      <c r="D12" s="46">
        <v>23.8</v>
      </c>
      <c r="E12" s="46">
        <v>46.1</v>
      </c>
      <c r="F12" s="46">
        <v>31.9</v>
      </c>
      <c r="G12" s="46">
        <v>24.3</v>
      </c>
      <c r="H12" s="46">
        <v>41.2</v>
      </c>
      <c r="I12" s="46">
        <v>33.6</v>
      </c>
      <c r="J12" s="46">
        <v>35.6</v>
      </c>
      <c r="K12" s="46">
        <v>33</v>
      </c>
      <c r="L12" s="46">
        <v>27.2</v>
      </c>
      <c r="M12" s="46">
        <v>29.5</v>
      </c>
      <c r="N12" s="46">
        <v>22.7</v>
      </c>
      <c r="O12" s="46">
        <v>33.6</v>
      </c>
      <c r="P12" s="45" t="s">
        <v>54</v>
      </c>
    </row>
    <row r="13" spans="1:16" s="42" customFormat="1">
      <c r="A13" s="42" t="s">
        <v>24</v>
      </c>
      <c r="B13" s="43">
        <v>91</v>
      </c>
      <c r="C13" s="44">
        <v>39.700000000000003</v>
      </c>
      <c r="D13" s="46">
        <v>32</v>
      </c>
      <c r="E13" s="46">
        <v>48.8</v>
      </c>
      <c r="F13" s="46">
        <v>47.7</v>
      </c>
      <c r="G13" s="46">
        <v>38.4</v>
      </c>
      <c r="H13" s="46">
        <v>42.1</v>
      </c>
      <c r="I13" s="46">
        <v>38.299999999999997</v>
      </c>
      <c r="J13" s="46">
        <v>46.6</v>
      </c>
      <c r="K13" s="46">
        <v>42.7</v>
      </c>
      <c r="L13" s="46">
        <v>46.1</v>
      </c>
      <c r="M13" s="46">
        <v>36.4</v>
      </c>
      <c r="N13" s="46">
        <v>29.7</v>
      </c>
      <c r="O13" s="46">
        <v>39.700000000000003</v>
      </c>
      <c r="P13" s="45" t="s">
        <v>54</v>
      </c>
    </row>
    <row r="14" spans="1:16" s="42" customFormat="1">
      <c r="A14" s="42" t="s">
        <v>25</v>
      </c>
      <c r="B14" s="43">
        <v>106</v>
      </c>
      <c r="C14" s="44">
        <v>31.5</v>
      </c>
      <c r="D14" s="46">
        <v>25.8</v>
      </c>
      <c r="E14" s="46">
        <v>38.1</v>
      </c>
      <c r="F14" s="46">
        <v>41.5</v>
      </c>
      <c r="G14" s="46">
        <v>36.5</v>
      </c>
      <c r="H14" s="46">
        <v>36.700000000000003</v>
      </c>
      <c r="I14" s="46">
        <v>35.5</v>
      </c>
      <c r="J14" s="46">
        <v>33.4</v>
      </c>
      <c r="K14" s="46">
        <v>35.799999999999997</v>
      </c>
      <c r="L14" s="46">
        <v>36.200000000000003</v>
      </c>
      <c r="M14" s="46">
        <v>33.6</v>
      </c>
      <c r="N14" s="46">
        <v>32.5</v>
      </c>
      <c r="O14" s="46">
        <v>31.5</v>
      </c>
      <c r="P14" s="45" t="s">
        <v>54</v>
      </c>
    </row>
    <row r="15" spans="1:16" s="42" customFormat="1">
      <c r="A15" s="42" t="s">
        <v>26</v>
      </c>
      <c r="B15" s="43">
        <v>115</v>
      </c>
      <c r="C15" s="44">
        <v>29.2</v>
      </c>
      <c r="D15" s="46">
        <v>24.1</v>
      </c>
      <c r="E15" s="46">
        <v>35</v>
      </c>
      <c r="F15" s="46">
        <v>46.2</v>
      </c>
      <c r="G15" s="46">
        <v>37.200000000000003</v>
      </c>
      <c r="H15" s="46">
        <v>41.3</v>
      </c>
      <c r="I15" s="46">
        <v>38.5</v>
      </c>
      <c r="J15" s="46">
        <v>38.799999999999997</v>
      </c>
      <c r="K15" s="46">
        <v>43.7</v>
      </c>
      <c r="L15" s="46">
        <v>39.9</v>
      </c>
      <c r="M15" s="46">
        <v>41.7</v>
      </c>
      <c r="N15" s="46">
        <v>39.799999999999997</v>
      </c>
      <c r="O15" s="46">
        <v>29.2</v>
      </c>
      <c r="P15" s="45" t="s">
        <v>54</v>
      </c>
    </row>
    <row r="16" spans="1:16" s="42" customFormat="1">
      <c r="A16" s="42" t="s">
        <v>27</v>
      </c>
      <c r="B16" s="43">
        <v>76</v>
      </c>
      <c r="C16" s="44">
        <v>30.5</v>
      </c>
      <c r="D16" s="46">
        <v>24</v>
      </c>
      <c r="E16" s="46">
        <v>38.200000000000003</v>
      </c>
      <c r="F16" s="46">
        <v>43.7</v>
      </c>
      <c r="G16" s="46">
        <v>55.9</v>
      </c>
      <c r="H16" s="46">
        <v>44</v>
      </c>
      <c r="I16" s="46">
        <v>46.1</v>
      </c>
      <c r="J16" s="46">
        <v>46.6</v>
      </c>
      <c r="K16" s="46">
        <v>45.1</v>
      </c>
      <c r="L16" s="46">
        <v>53.2</v>
      </c>
      <c r="M16" s="46">
        <v>43.9</v>
      </c>
      <c r="N16" s="46">
        <v>36</v>
      </c>
      <c r="O16" s="46">
        <v>30.5</v>
      </c>
      <c r="P16" s="45" t="s">
        <v>54</v>
      </c>
    </row>
    <row r="17" spans="1:16" s="42" customFormat="1">
      <c r="A17" s="42" t="s">
        <v>28</v>
      </c>
      <c r="B17" s="43">
        <v>101</v>
      </c>
      <c r="C17" s="44">
        <v>41.1</v>
      </c>
      <c r="D17" s="46">
        <v>33.5</v>
      </c>
      <c r="E17" s="46">
        <v>50</v>
      </c>
      <c r="F17" s="46">
        <v>48.6</v>
      </c>
      <c r="G17" s="46">
        <v>49.9</v>
      </c>
      <c r="H17" s="46">
        <v>44</v>
      </c>
      <c r="I17" s="46">
        <v>46.5</v>
      </c>
      <c r="J17" s="46">
        <v>44.4</v>
      </c>
      <c r="K17" s="46">
        <v>45.1</v>
      </c>
      <c r="L17" s="46">
        <v>51.5</v>
      </c>
      <c r="M17" s="46">
        <v>42.8</v>
      </c>
      <c r="N17" s="46">
        <v>42.5</v>
      </c>
      <c r="O17" s="46">
        <v>41.1</v>
      </c>
      <c r="P17" s="45" t="s">
        <v>54</v>
      </c>
    </row>
    <row r="18" spans="1:16" s="42" customFormat="1">
      <c r="A18" s="42" t="s">
        <v>29</v>
      </c>
      <c r="B18" s="43">
        <v>71</v>
      </c>
      <c r="C18" s="44">
        <v>28.7</v>
      </c>
      <c r="D18" s="46">
        <v>22.4</v>
      </c>
      <c r="E18" s="46">
        <v>36.200000000000003</v>
      </c>
      <c r="F18" s="46">
        <v>39.299999999999997</v>
      </c>
      <c r="G18" s="46">
        <v>38.700000000000003</v>
      </c>
      <c r="H18" s="46">
        <v>36.700000000000003</v>
      </c>
      <c r="I18" s="46">
        <v>34.5</v>
      </c>
      <c r="J18" s="46">
        <v>42.4</v>
      </c>
      <c r="K18" s="46">
        <v>32.5</v>
      </c>
      <c r="L18" s="46">
        <v>40.1</v>
      </c>
      <c r="M18" s="46">
        <v>33.5</v>
      </c>
      <c r="N18" s="46">
        <v>31.9</v>
      </c>
      <c r="O18" s="46">
        <v>28.7</v>
      </c>
      <c r="P18" s="45" t="s">
        <v>54</v>
      </c>
    </row>
    <row r="19" spans="1:16" s="42" customFormat="1">
      <c r="A19" s="42" t="s">
        <v>30</v>
      </c>
      <c r="B19" s="43">
        <v>224</v>
      </c>
      <c r="C19" s="44">
        <v>39.200000000000003</v>
      </c>
      <c r="D19" s="46">
        <v>34.200000000000003</v>
      </c>
      <c r="E19" s="46">
        <v>44.7</v>
      </c>
      <c r="F19" s="46">
        <v>45.3</v>
      </c>
      <c r="G19" s="46">
        <v>46.1</v>
      </c>
      <c r="H19" s="46">
        <v>45.2</v>
      </c>
      <c r="I19" s="46">
        <v>41.1</v>
      </c>
      <c r="J19" s="46">
        <v>44.3</v>
      </c>
      <c r="K19" s="46">
        <v>49.2</v>
      </c>
      <c r="L19" s="46">
        <v>48.5</v>
      </c>
      <c r="M19" s="46">
        <v>47</v>
      </c>
      <c r="N19" s="46">
        <v>47.1</v>
      </c>
      <c r="O19" s="46">
        <v>39.200000000000003</v>
      </c>
      <c r="P19" s="45" t="s">
        <v>54</v>
      </c>
    </row>
    <row r="20" spans="1:16" s="42" customFormat="1">
      <c r="A20" s="42" t="s">
        <v>31</v>
      </c>
      <c r="B20" s="43">
        <v>171</v>
      </c>
      <c r="C20" s="44">
        <v>40.299999999999997</v>
      </c>
      <c r="D20" s="46">
        <v>34.5</v>
      </c>
      <c r="E20" s="46">
        <v>46.8</v>
      </c>
      <c r="F20" s="46">
        <v>58.7</v>
      </c>
      <c r="G20" s="46">
        <v>62.6</v>
      </c>
      <c r="H20" s="46">
        <v>59.4</v>
      </c>
      <c r="I20" s="46">
        <v>52.7</v>
      </c>
      <c r="J20" s="46">
        <v>53.9</v>
      </c>
      <c r="K20" s="46">
        <v>57.2</v>
      </c>
      <c r="L20" s="46">
        <v>59.2</v>
      </c>
      <c r="M20" s="46">
        <v>46.6</v>
      </c>
      <c r="N20" s="46">
        <v>48.3</v>
      </c>
      <c r="O20" s="46">
        <v>40.299999999999997</v>
      </c>
      <c r="P20" s="45" t="s">
        <v>54</v>
      </c>
    </row>
    <row r="21" spans="1:16" s="42" customFormat="1">
      <c r="A21" s="42" t="s">
        <v>32</v>
      </c>
      <c r="B21" s="43">
        <v>61</v>
      </c>
      <c r="C21" s="44">
        <v>54.1</v>
      </c>
      <c r="D21" s="46">
        <v>41.4</v>
      </c>
      <c r="E21" s="46">
        <v>69.5</v>
      </c>
      <c r="F21" s="46">
        <v>58.9</v>
      </c>
      <c r="G21" s="46">
        <v>47.3</v>
      </c>
      <c r="H21" s="46">
        <v>64.3</v>
      </c>
      <c r="I21" s="46">
        <v>52.1</v>
      </c>
      <c r="J21" s="46">
        <v>56.8</v>
      </c>
      <c r="K21" s="46">
        <v>69.3</v>
      </c>
      <c r="L21" s="46">
        <v>73.3</v>
      </c>
      <c r="M21" s="46">
        <v>60.7</v>
      </c>
      <c r="N21" s="46">
        <v>44.5</v>
      </c>
      <c r="O21" s="46">
        <v>54.1</v>
      </c>
      <c r="P21" s="45" t="s">
        <v>54</v>
      </c>
    </row>
    <row r="22" spans="1:16" s="42" customFormat="1">
      <c r="A22" s="42" t="s">
        <v>33</v>
      </c>
      <c r="B22" s="43">
        <v>105</v>
      </c>
      <c r="C22" s="44">
        <v>30.7</v>
      </c>
      <c r="D22" s="46">
        <v>25.1</v>
      </c>
      <c r="E22" s="46">
        <v>37.200000000000003</v>
      </c>
      <c r="F22" s="46">
        <v>52</v>
      </c>
      <c r="G22" s="46">
        <v>51.5</v>
      </c>
      <c r="H22" s="46">
        <v>53</v>
      </c>
      <c r="I22" s="46">
        <v>53</v>
      </c>
      <c r="J22" s="46">
        <v>55</v>
      </c>
      <c r="K22" s="46">
        <v>43.6</v>
      </c>
      <c r="L22" s="46">
        <v>46.3</v>
      </c>
      <c r="M22" s="46">
        <v>39.4</v>
      </c>
      <c r="N22" s="46">
        <v>38.799999999999997</v>
      </c>
      <c r="O22" s="46">
        <v>30.7</v>
      </c>
      <c r="P22" s="45" t="s">
        <v>54</v>
      </c>
    </row>
    <row r="23" spans="1:16" s="42" customFormat="1">
      <c r="A23" s="42" t="s">
        <v>34</v>
      </c>
      <c r="B23" s="43">
        <v>35</v>
      </c>
      <c r="C23" s="44">
        <v>25.5</v>
      </c>
      <c r="D23" s="46">
        <v>17.8</v>
      </c>
      <c r="E23" s="46">
        <v>35.5</v>
      </c>
      <c r="F23" s="46">
        <v>55.8</v>
      </c>
      <c r="G23" s="46">
        <v>60.4</v>
      </c>
      <c r="H23" s="46">
        <v>45.8</v>
      </c>
      <c r="I23" s="46">
        <v>49.7</v>
      </c>
      <c r="J23" s="46">
        <v>42.2</v>
      </c>
      <c r="K23" s="46">
        <v>48.5</v>
      </c>
      <c r="L23" s="46">
        <v>42.2</v>
      </c>
      <c r="M23" s="46">
        <v>40.6</v>
      </c>
      <c r="N23" s="46">
        <v>37.5</v>
      </c>
      <c r="O23" s="46">
        <v>25.5</v>
      </c>
      <c r="P23" s="45" t="s">
        <v>54</v>
      </c>
    </row>
    <row r="24" spans="1:16" s="42" customFormat="1">
      <c r="A24" s="42" t="s">
        <v>35</v>
      </c>
      <c r="B24" s="43">
        <v>59</v>
      </c>
      <c r="C24" s="44">
        <v>31.6</v>
      </c>
      <c r="D24" s="46">
        <v>24.1</v>
      </c>
      <c r="E24" s="46">
        <v>40.799999999999997</v>
      </c>
      <c r="F24" s="46">
        <v>47.7</v>
      </c>
      <c r="G24" s="46">
        <v>59.6</v>
      </c>
      <c r="H24" s="46">
        <v>66.7</v>
      </c>
      <c r="I24" s="46">
        <v>59.8</v>
      </c>
      <c r="J24" s="46">
        <v>56.1</v>
      </c>
      <c r="K24" s="46">
        <v>52.1</v>
      </c>
      <c r="L24" s="46">
        <v>51.4</v>
      </c>
      <c r="M24" s="46">
        <v>44</v>
      </c>
      <c r="N24" s="46">
        <v>38.1</v>
      </c>
      <c r="O24" s="46">
        <v>31.6</v>
      </c>
      <c r="P24" s="45" t="s">
        <v>54</v>
      </c>
    </row>
    <row r="25" spans="1:16" s="42" customFormat="1">
      <c r="A25" s="42" t="s">
        <v>36</v>
      </c>
      <c r="B25" s="43">
        <v>32</v>
      </c>
      <c r="C25" s="44">
        <v>18.100000000000001</v>
      </c>
      <c r="D25" s="46">
        <v>12.4</v>
      </c>
      <c r="E25" s="46">
        <v>25.5</v>
      </c>
      <c r="F25" s="46">
        <v>32.299999999999997</v>
      </c>
      <c r="G25" s="46">
        <v>32.299999999999997</v>
      </c>
      <c r="H25" s="46">
        <v>21.5</v>
      </c>
      <c r="I25" s="46">
        <v>29.6</v>
      </c>
      <c r="J25" s="46">
        <v>35.1</v>
      </c>
      <c r="K25" s="46">
        <v>35.9</v>
      </c>
      <c r="L25" s="46">
        <v>28.2</v>
      </c>
      <c r="M25" s="46">
        <v>20.7</v>
      </c>
      <c r="N25" s="46">
        <v>22.5</v>
      </c>
      <c r="O25" s="46">
        <v>18.100000000000001</v>
      </c>
      <c r="P25" s="45" t="s">
        <v>54</v>
      </c>
    </row>
    <row r="26" spans="1:16" s="42" customFormat="1">
      <c r="A26" s="42" t="s">
        <v>37</v>
      </c>
      <c r="B26" s="43">
        <v>106</v>
      </c>
      <c r="C26" s="44">
        <v>38.1</v>
      </c>
      <c r="D26" s="46">
        <v>31.2</v>
      </c>
      <c r="E26" s="46">
        <v>46.1</v>
      </c>
      <c r="F26" s="46">
        <v>57.4</v>
      </c>
      <c r="G26" s="46">
        <v>54.5</v>
      </c>
      <c r="H26" s="46">
        <v>41.7</v>
      </c>
      <c r="I26" s="46">
        <v>46.8</v>
      </c>
      <c r="J26" s="46">
        <v>50.3</v>
      </c>
      <c r="K26" s="46">
        <v>49.1</v>
      </c>
      <c r="L26" s="46">
        <v>42.2</v>
      </c>
      <c r="M26" s="46">
        <v>43.4</v>
      </c>
      <c r="N26" s="46">
        <v>42.3</v>
      </c>
      <c r="O26" s="46">
        <v>38.1</v>
      </c>
      <c r="P26" s="45" t="s">
        <v>54</v>
      </c>
    </row>
    <row r="27" spans="1:16" s="42" customFormat="1">
      <c r="A27" s="42" t="s">
        <v>16</v>
      </c>
      <c r="B27" s="43">
        <v>1885</v>
      </c>
      <c r="C27" s="44">
        <v>34.200000000000003</v>
      </c>
      <c r="D27" s="46" t="s">
        <v>54</v>
      </c>
      <c r="E27" s="46" t="s">
        <v>54</v>
      </c>
      <c r="F27" s="46">
        <v>46.2</v>
      </c>
      <c r="G27" s="46">
        <v>46.1</v>
      </c>
      <c r="H27" s="46">
        <v>45.5</v>
      </c>
      <c r="I27" s="46">
        <v>44</v>
      </c>
      <c r="J27" s="46">
        <v>45.1</v>
      </c>
      <c r="K27" s="46">
        <v>44.7</v>
      </c>
      <c r="L27" s="46">
        <v>43.7</v>
      </c>
      <c r="M27" s="46">
        <v>39.299999999999997</v>
      </c>
      <c r="N27" s="46">
        <v>36.9</v>
      </c>
      <c r="O27" s="46">
        <v>34.200000000000003</v>
      </c>
      <c r="P27" s="45" t="s">
        <v>54</v>
      </c>
    </row>
    <row r="28" spans="1:16">
      <c r="A28" s="75" t="s">
        <v>91</v>
      </c>
      <c r="B28" s="43">
        <v>337</v>
      </c>
      <c r="C28" s="42">
        <v>30.06</v>
      </c>
      <c r="D28" s="76">
        <v>26.9</v>
      </c>
      <c r="E28" s="76">
        <v>33.4</v>
      </c>
    </row>
    <row r="29" spans="1:16">
      <c r="G29" s="1" t="s">
        <v>64</v>
      </c>
      <c r="H29" s="23">
        <f>MIN(F5:P27)</f>
        <v>18.100000000000001</v>
      </c>
      <c r="I29" t="s">
        <v>36</v>
      </c>
    </row>
    <row r="30" spans="1:16">
      <c r="G30" s="1" t="s">
        <v>65</v>
      </c>
      <c r="H30" s="23">
        <f>MAX(F5:P27)</f>
        <v>73.3</v>
      </c>
      <c r="I30" t="s">
        <v>32</v>
      </c>
    </row>
  </sheetData>
  <mergeCells count="4">
    <mergeCell ref="A1:E1"/>
    <mergeCell ref="F1:G1"/>
    <mergeCell ref="B3:E3"/>
    <mergeCell ref="F3:P3"/>
  </mergeCells>
  <hyperlinks>
    <hyperlink ref="H1" r:id="rId1"/>
  </hyperlinks>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P53"/>
  <sheetViews>
    <sheetView workbookViewId="0">
      <pane xSplit="1" topLeftCell="B1" activePane="topRight" state="frozen"/>
      <selection activeCell="J16" sqref="J16:L16"/>
      <selection pane="topRight" activeCell="B11" sqref="B11"/>
    </sheetView>
  </sheetViews>
  <sheetFormatPr defaultRowHeight="11.25"/>
  <cols>
    <col min="1" max="1" width="20.375" style="78" customWidth="1"/>
    <col min="2" max="5" width="11.875" style="78" customWidth="1"/>
    <col min="6" max="13" width="9" style="78"/>
    <col min="14" max="14" width="10.75" style="78" customWidth="1"/>
    <col min="15" max="16384" width="9" style="78"/>
  </cols>
  <sheetData>
    <row r="1" spans="1:16" ht="18">
      <c r="A1" s="77" t="s">
        <v>93</v>
      </c>
      <c r="B1" s="77"/>
      <c r="C1" s="77"/>
      <c r="D1" s="81"/>
      <c r="E1" s="72" t="s">
        <v>94</v>
      </c>
      <c r="F1" s="137" t="s">
        <v>184</v>
      </c>
      <c r="G1" s="72"/>
      <c r="H1" s="72"/>
      <c r="I1" s="72"/>
      <c r="J1" s="72"/>
      <c r="K1" s="72"/>
      <c r="L1" s="72"/>
      <c r="M1" s="72"/>
      <c r="N1" s="72"/>
      <c r="O1" s="72"/>
      <c r="P1" s="72"/>
    </row>
    <row r="2" spans="1:16">
      <c r="B2" s="72"/>
      <c r="C2" s="72"/>
      <c r="D2" s="72"/>
      <c r="E2" s="72"/>
      <c r="F2" s="72"/>
      <c r="G2" s="72"/>
      <c r="H2" s="72"/>
      <c r="I2" s="72"/>
      <c r="J2" s="72"/>
      <c r="K2" s="72"/>
      <c r="L2" s="72"/>
      <c r="M2" s="72"/>
      <c r="N2" s="72"/>
      <c r="O2" s="72"/>
    </row>
    <row r="3" spans="1:16" ht="15">
      <c r="A3" s="198"/>
      <c r="B3" s="207">
        <v>2011</v>
      </c>
      <c r="C3" s="207"/>
      <c r="D3" s="207"/>
      <c r="E3" s="207"/>
      <c r="F3" s="282" t="s">
        <v>53</v>
      </c>
      <c r="G3" s="282"/>
      <c r="H3" s="282"/>
      <c r="I3" s="282"/>
      <c r="J3" s="282"/>
      <c r="K3" s="282"/>
      <c r="L3" s="282"/>
      <c r="M3" s="282"/>
      <c r="N3" s="282"/>
      <c r="O3" s="282"/>
    </row>
    <row r="4" spans="1:16">
      <c r="A4" s="201"/>
      <c r="B4" s="202" t="s">
        <v>52</v>
      </c>
      <c r="C4" s="202" t="s">
        <v>15</v>
      </c>
      <c r="D4" s="202" t="s">
        <v>55</v>
      </c>
      <c r="E4" s="202" t="s">
        <v>56</v>
      </c>
      <c r="F4" s="202">
        <v>2002</v>
      </c>
      <c r="G4" s="202">
        <v>2003</v>
      </c>
      <c r="H4" s="202">
        <v>2004</v>
      </c>
      <c r="I4" s="202">
        <v>2005</v>
      </c>
      <c r="J4" s="202">
        <v>2006</v>
      </c>
      <c r="K4" s="202">
        <v>2007</v>
      </c>
      <c r="L4" s="202">
        <v>2008</v>
      </c>
      <c r="M4" s="202">
        <v>2009</v>
      </c>
      <c r="N4" s="202">
        <v>2010</v>
      </c>
      <c r="O4" s="202">
        <v>2011</v>
      </c>
    </row>
    <row r="5" spans="1:16">
      <c r="A5" s="203" t="s">
        <v>12</v>
      </c>
      <c r="B5" s="199">
        <v>54</v>
      </c>
      <c r="C5" s="204">
        <v>28.76931273308471</v>
      </c>
      <c r="D5" s="204">
        <v>21.612147043153971</v>
      </c>
      <c r="E5" s="204">
        <v>37.537559936068192</v>
      </c>
      <c r="F5" s="206">
        <v>26.32937532266391</v>
      </c>
      <c r="G5" s="206">
        <v>29.145728643216081</v>
      </c>
      <c r="H5" s="206">
        <v>22.310361923648983</v>
      </c>
      <c r="I5" s="206">
        <v>30.552861299709022</v>
      </c>
      <c r="J5" s="206">
        <v>26.266416510318951</v>
      </c>
      <c r="K5" s="206">
        <v>28.71467639015497</v>
      </c>
      <c r="L5" s="206">
        <v>31.41831238779174</v>
      </c>
      <c r="M5" s="206">
        <v>27.643064985451019</v>
      </c>
      <c r="N5" s="206">
        <v>33.231083844580773</v>
      </c>
      <c r="O5" s="206">
        <v>28.76931273308471</v>
      </c>
    </row>
    <row r="6" spans="1:16">
      <c r="A6" s="200" t="s">
        <v>17</v>
      </c>
      <c r="B6" s="199">
        <v>51</v>
      </c>
      <c r="C6" s="204">
        <v>12.598814229249012</v>
      </c>
      <c r="D6" s="204">
        <v>9.3806818181818183</v>
      </c>
      <c r="E6" s="204">
        <v>16.565217391304348</v>
      </c>
      <c r="F6" s="206">
        <v>27.400904495876564</v>
      </c>
      <c r="G6" s="206">
        <v>28.524857375713122</v>
      </c>
      <c r="H6" s="206">
        <v>25.829255029907557</v>
      </c>
      <c r="I6" s="206">
        <v>31.564625850340139</v>
      </c>
      <c r="J6" s="206">
        <v>32.019704433497537</v>
      </c>
      <c r="K6" s="206">
        <v>28.30188679245283</v>
      </c>
      <c r="L6" s="206">
        <v>30.864197530864196</v>
      </c>
      <c r="M6" s="206">
        <v>27.96847190439868</v>
      </c>
      <c r="N6" s="206">
        <v>26.165556612749764</v>
      </c>
      <c r="O6" s="206">
        <v>12.598814229249012</v>
      </c>
    </row>
    <row r="7" spans="1:16">
      <c r="A7" s="200" t="s">
        <v>18</v>
      </c>
      <c r="B7" s="199">
        <v>81</v>
      </c>
      <c r="C7" s="204">
        <v>25.202240199128813</v>
      </c>
      <c r="D7" s="204">
        <v>20.014312383322959</v>
      </c>
      <c r="E7" s="204">
        <v>31.324206596141877</v>
      </c>
      <c r="F7" s="206">
        <v>30.446549391069013</v>
      </c>
      <c r="G7" s="206">
        <v>27.586206896551722</v>
      </c>
      <c r="H7" s="206">
        <v>31.378763866877968</v>
      </c>
      <c r="I7" s="206">
        <v>29.808597427047378</v>
      </c>
      <c r="J7" s="206">
        <v>39.251207729468597</v>
      </c>
      <c r="K7" s="206">
        <v>32.577079697498547</v>
      </c>
      <c r="L7" s="206">
        <v>28.596440035016048</v>
      </c>
      <c r="M7" s="206">
        <v>29.246676514032497</v>
      </c>
      <c r="N7" s="206">
        <v>33.653846153846153</v>
      </c>
      <c r="O7" s="206">
        <v>25.202240199128813</v>
      </c>
    </row>
    <row r="8" spans="1:16">
      <c r="A8" s="200" t="s">
        <v>19</v>
      </c>
      <c r="B8" s="199">
        <v>79</v>
      </c>
      <c r="C8" s="204">
        <v>26.716266486303688</v>
      </c>
      <c r="D8" s="204">
        <v>21.151504903618534</v>
      </c>
      <c r="E8" s="204">
        <v>33.296584376056813</v>
      </c>
      <c r="F8" s="206">
        <v>26.345083487940631</v>
      </c>
      <c r="G8" s="206">
        <v>32.6867816091954</v>
      </c>
      <c r="H8" s="206">
        <v>30.075187969924812</v>
      </c>
      <c r="I8" s="206">
        <v>31.855955678670362</v>
      </c>
      <c r="J8" s="206">
        <v>41.285956006768188</v>
      </c>
      <c r="K8" s="206">
        <v>34.482758620689651</v>
      </c>
      <c r="L8" s="206">
        <v>33.693579148124606</v>
      </c>
      <c r="M8" s="206">
        <v>32.018111254851235</v>
      </c>
      <c r="N8" s="206">
        <v>29.382634532849124</v>
      </c>
      <c r="O8" s="206">
        <v>26.716266486303688</v>
      </c>
    </row>
    <row r="9" spans="1:16">
      <c r="A9" s="200" t="s">
        <v>20</v>
      </c>
      <c r="B9" s="199">
        <v>87</v>
      </c>
      <c r="C9" s="204">
        <v>19.091507570770244</v>
      </c>
      <c r="D9" s="204">
        <v>15.291419793723943</v>
      </c>
      <c r="E9" s="204">
        <v>23.549264867237216</v>
      </c>
      <c r="F9" s="206">
        <v>26.71842886503768</v>
      </c>
      <c r="G9" s="206">
        <v>22.888888888888889</v>
      </c>
      <c r="H9" s="206">
        <v>26.511831726555652</v>
      </c>
      <c r="I9" s="206">
        <v>29.62962962962963</v>
      </c>
      <c r="J9" s="206">
        <v>27.128547579298832</v>
      </c>
      <c r="K9" s="206">
        <v>25.128733264675592</v>
      </c>
      <c r="L9" s="206">
        <v>25.402726146220569</v>
      </c>
      <c r="M9" s="206">
        <v>27.027027027027028</v>
      </c>
      <c r="N9" s="206">
        <v>25.684931506849313</v>
      </c>
      <c r="O9" s="206">
        <v>19.091507570770244</v>
      </c>
    </row>
    <row r="10" spans="1:16">
      <c r="A10" s="200" t="s">
        <v>21</v>
      </c>
      <c r="B10" s="199">
        <v>105</v>
      </c>
      <c r="C10" s="204">
        <v>27.544596012591814</v>
      </c>
      <c r="D10" s="204">
        <v>22.527905692213842</v>
      </c>
      <c r="E10" s="204">
        <v>33.352527564620814</v>
      </c>
      <c r="F10" s="206">
        <v>27.421834956432598</v>
      </c>
      <c r="G10" s="206">
        <v>29.43454686289698</v>
      </c>
      <c r="H10" s="206">
        <v>34.716784129470106</v>
      </c>
      <c r="I10" s="206">
        <v>39.200614911606458</v>
      </c>
      <c r="J10" s="206">
        <v>40.429248814574493</v>
      </c>
      <c r="K10" s="206">
        <v>38.00882785679255</v>
      </c>
      <c r="L10" s="206">
        <v>35.404624277456648</v>
      </c>
      <c r="M10" s="206">
        <v>33.201189296333006</v>
      </c>
      <c r="N10" s="206">
        <v>35.823950870010236</v>
      </c>
      <c r="O10" s="206">
        <v>27.544596012591814</v>
      </c>
    </row>
    <row r="11" spans="1:16">
      <c r="A11" s="200" t="s">
        <v>22</v>
      </c>
      <c r="B11" s="199">
        <v>64</v>
      </c>
      <c r="C11" s="204">
        <v>16.376663254861821</v>
      </c>
      <c r="D11" s="204">
        <v>12.61207778915046</v>
      </c>
      <c r="E11" s="204">
        <v>20.912743091095191</v>
      </c>
      <c r="F11" s="206">
        <v>21.232674727219109</v>
      </c>
      <c r="G11" s="206">
        <v>21.659634317862167</v>
      </c>
      <c r="H11" s="206">
        <v>19.377729257641921</v>
      </c>
      <c r="I11" s="206">
        <v>20.473278383408665</v>
      </c>
      <c r="J11" s="206">
        <v>16.460905349794238</v>
      </c>
      <c r="K11" s="206">
        <v>22.600304723209749</v>
      </c>
      <c r="L11" s="206">
        <v>20.549641000247586</v>
      </c>
      <c r="M11" s="206">
        <v>19.09892262487757</v>
      </c>
      <c r="N11" s="206">
        <v>19.129121570601562</v>
      </c>
      <c r="O11" s="206">
        <v>16.376663254861821</v>
      </c>
    </row>
    <row r="12" spans="1:16">
      <c r="A12" s="200" t="s">
        <v>23</v>
      </c>
      <c r="B12" s="199">
        <v>29</v>
      </c>
      <c r="C12" s="204">
        <v>9.7315436241610733</v>
      </c>
      <c r="D12" s="204">
        <v>6.5174496644295301</v>
      </c>
      <c r="E12" s="204">
        <v>13.976174496644296</v>
      </c>
      <c r="F12" s="206">
        <v>12.566137566137565</v>
      </c>
      <c r="G12" s="206">
        <v>16.232668244842746</v>
      </c>
      <c r="H12" s="206">
        <v>12.996136283807516</v>
      </c>
      <c r="I12" s="206">
        <v>16.570605187319885</v>
      </c>
      <c r="J12" s="206">
        <v>13.800424628450106</v>
      </c>
      <c r="K12" s="206">
        <v>15.66951566951567</v>
      </c>
      <c r="L12" s="206">
        <v>12.931034482758621</v>
      </c>
      <c r="M12" s="206">
        <v>14.705882352941176</v>
      </c>
      <c r="N12" s="206">
        <v>13.944223107569721</v>
      </c>
      <c r="O12" s="206">
        <v>9.7315436241610733</v>
      </c>
    </row>
    <row r="13" spans="1:16">
      <c r="A13" s="200" t="s">
        <v>24</v>
      </c>
      <c r="B13" s="199">
        <v>88</v>
      </c>
      <c r="C13" s="204">
        <v>23.385596598458676</v>
      </c>
      <c r="D13" s="204">
        <v>18.756045708211531</v>
      </c>
      <c r="E13" s="204">
        <v>28.811586500132872</v>
      </c>
      <c r="F13" s="206">
        <v>35.103244837758112</v>
      </c>
      <c r="G13" s="206">
        <v>31.955438287892115</v>
      </c>
      <c r="H13" s="206">
        <v>28.392958546280525</v>
      </c>
      <c r="I13" s="206">
        <v>29.786081776333603</v>
      </c>
      <c r="J13" s="206">
        <v>25.032594524119947</v>
      </c>
      <c r="K13" s="206">
        <v>34.482758620689651</v>
      </c>
      <c r="L13" s="206">
        <v>28.500619578686493</v>
      </c>
      <c r="M13" s="206">
        <v>29.302210081946857</v>
      </c>
      <c r="N13" s="206">
        <v>26.992615227909344</v>
      </c>
      <c r="O13" s="206">
        <v>23.385596598458676</v>
      </c>
    </row>
    <row r="14" spans="1:16">
      <c r="A14" s="200" t="s">
        <v>25</v>
      </c>
      <c r="B14" s="199">
        <v>120</v>
      </c>
      <c r="C14" s="204">
        <v>21.513087128002869</v>
      </c>
      <c r="D14" s="204">
        <v>17.836083855467461</v>
      </c>
      <c r="E14" s="204">
        <v>25.729723915381861</v>
      </c>
      <c r="F14" s="206">
        <v>30.815482901164973</v>
      </c>
      <c r="G14" s="206">
        <v>29.29329915781765</v>
      </c>
      <c r="H14" s="206">
        <v>28.898582333696837</v>
      </c>
      <c r="I14" s="206">
        <v>25.213132595682932</v>
      </c>
      <c r="J14" s="206">
        <v>26.424591047995683</v>
      </c>
      <c r="K14" s="206">
        <v>29.146793852676204</v>
      </c>
      <c r="L14" s="206">
        <v>23.628989596191147</v>
      </c>
      <c r="M14" s="206">
        <v>27.292186942561543</v>
      </c>
      <c r="N14" s="206">
        <v>23.384505533737951</v>
      </c>
      <c r="O14" s="206">
        <v>21.513087128002869</v>
      </c>
    </row>
    <row r="15" spans="1:16">
      <c r="A15" s="200" t="s">
        <v>26</v>
      </c>
      <c r="B15" s="199">
        <v>159</v>
      </c>
      <c r="C15" s="204">
        <v>21.149241819632881</v>
      </c>
      <c r="D15" s="204">
        <v>17.989590367475358</v>
      </c>
      <c r="E15" s="204">
        <v>24.7077223803831</v>
      </c>
      <c r="F15" s="206">
        <v>30.706378492356354</v>
      </c>
      <c r="G15" s="206">
        <v>28.704939919893192</v>
      </c>
      <c r="H15" s="206">
        <v>34.099817089103738</v>
      </c>
      <c r="I15" s="206">
        <v>33.692901851111998</v>
      </c>
      <c r="J15" s="206">
        <v>26.833156216790648</v>
      </c>
      <c r="K15" s="206">
        <v>25.85410895660203</v>
      </c>
      <c r="L15" s="206">
        <v>28.612869198312236</v>
      </c>
      <c r="M15" s="206">
        <v>24.406245899488255</v>
      </c>
      <c r="N15" s="206">
        <v>21.49557060969255</v>
      </c>
      <c r="O15" s="206">
        <v>21.149241819632881</v>
      </c>
    </row>
    <row r="16" spans="1:16">
      <c r="A16" s="200" t="s">
        <v>27</v>
      </c>
      <c r="B16" s="199">
        <v>134</v>
      </c>
      <c r="C16" s="204">
        <v>32.690900219565748</v>
      </c>
      <c r="D16" s="204">
        <v>27.390036513913433</v>
      </c>
      <c r="E16" s="204">
        <v>38.724943175335348</v>
      </c>
      <c r="F16" s="206">
        <v>33.838144817794607</v>
      </c>
      <c r="G16" s="206">
        <v>31.177829099307161</v>
      </c>
      <c r="H16" s="206">
        <v>42.11737629459148</v>
      </c>
      <c r="I16" s="206">
        <v>35.57403557403557</v>
      </c>
      <c r="J16" s="206">
        <v>35.747021081576534</v>
      </c>
      <c r="K16" s="206">
        <v>28.644620400558917</v>
      </c>
      <c r="L16" s="206">
        <v>33.02325581395349</v>
      </c>
      <c r="M16" s="206">
        <v>31.505250875145858</v>
      </c>
      <c r="N16" s="206">
        <v>32.830098250658999</v>
      </c>
      <c r="O16" s="206">
        <v>32.690900219565748</v>
      </c>
    </row>
    <row r="17" spans="1:15">
      <c r="A17" s="200" t="s">
        <v>28</v>
      </c>
      <c r="B17" s="199">
        <v>148</v>
      </c>
      <c r="C17" s="204">
        <v>37</v>
      </c>
      <c r="D17" s="204">
        <v>31.278992720307734</v>
      </c>
      <c r="E17" s="204">
        <v>43.471312251709513</v>
      </c>
      <c r="F17" s="206">
        <v>36.58850811646483</v>
      </c>
      <c r="G17" s="206">
        <v>38.058062942181017</v>
      </c>
      <c r="H17" s="206">
        <v>36.738563640673149</v>
      </c>
      <c r="I17" s="206">
        <v>34.085566525622944</v>
      </c>
      <c r="J17" s="206">
        <v>35.492048859184145</v>
      </c>
      <c r="K17" s="206">
        <v>30.963302752293579</v>
      </c>
      <c r="L17" s="206">
        <v>35.639412997903563</v>
      </c>
      <c r="M17" s="206">
        <v>34.218712610672405</v>
      </c>
      <c r="N17" s="206">
        <v>33.186920448999516</v>
      </c>
      <c r="O17" s="206">
        <v>37</v>
      </c>
    </row>
    <row r="18" spans="1:15">
      <c r="A18" s="200" t="s">
        <v>29</v>
      </c>
      <c r="B18" s="199">
        <v>98</v>
      </c>
      <c r="C18" s="204">
        <v>24.359930400198856</v>
      </c>
      <c r="D18" s="204">
        <v>19.776534924185931</v>
      </c>
      <c r="E18" s="204">
        <v>29.687049465572954</v>
      </c>
      <c r="F18" s="206">
        <v>27.64736567553469</v>
      </c>
      <c r="G18" s="206">
        <v>26.073619631901838</v>
      </c>
      <c r="H18" s="206">
        <v>26.062753036437247</v>
      </c>
      <c r="I18" s="206">
        <v>20.97902097902098</v>
      </c>
      <c r="J18" s="206">
        <v>26.857429718875501</v>
      </c>
      <c r="K18" s="206">
        <v>28.393524283935243</v>
      </c>
      <c r="L18" s="206">
        <v>25.347306848647328</v>
      </c>
      <c r="M18" s="206">
        <v>27.879677182685253</v>
      </c>
      <c r="N18" s="206">
        <v>26.473526473526473</v>
      </c>
      <c r="O18" s="206">
        <v>24.359930400198856</v>
      </c>
    </row>
    <row r="19" spans="1:15">
      <c r="A19" s="200" t="s">
        <v>30</v>
      </c>
      <c r="B19" s="199">
        <v>300</v>
      </c>
      <c r="C19" s="204">
        <v>24.026910139356076</v>
      </c>
      <c r="D19" s="204">
        <v>21.384927452478781</v>
      </c>
      <c r="E19" s="204">
        <v>26.907346554771667</v>
      </c>
      <c r="F19" s="206">
        <v>26.175305665576026</v>
      </c>
      <c r="G19" s="206">
        <v>27.036395147313691</v>
      </c>
      <c r="H19" s="206">
        <v>27.157513578756792</v>
      </c>
      <c r="I19" s="206">
        <v>29.692563720767279</v>
      </c>
      <c r="J19" s="206">
        <v>27.221636810677907</v>
      </c>
      <c r="K19" s="206">
        <v>28.262887032818696</v>
      </c>
      <c r="L19" s="206">
        <v>29.118964659034344</v>
      </c>
      <c r="M19" s="206">
        <v>27.353637625540948</v>
      </c>
      <c r="N19" s="206">
        <v>26.424242424242422</v>
      </c>
      <c r="O19" s="206">
        <v>24.026910139356076</v>
      </c>
    </row>
    <row r="20" spans="1:15">
      <c r="A20" s="200" t="s">
        <v>31</v>
      </c>
      <c r="B20" s="199">
        <v>251</v>
      </c>
      <c r="C20" s="204">
        <v>34.596829772570644</v>
      </c>
      <c r="D20" s="204">
        <v>30.449091680937347</v>
      </c>
      <c r="E20" s="204">
        <v>39.155676832270096</v>
      </c>
      <c r="F20" s="206">
        <v>42.940793754066362</v>
      </c>
      <c r="G20" s="206">
        <v>43.820079907204537</v>
      </c>
      <c r="H20" s="206">
        <v>44.435857805255026</v>
      </c>
      <c r="I20" s="206">
        <v>42.874000262226296</v>
      </c>
      <c r="J20" s="206">
        <v>40.505675954592363</v>
      </c>
      <c r="K20" s="206">
        <v>41.843697695377877</v>
      </c>
      <c r="L20" s="206">
        <v>44.781982453843135</v>
      </c>
      <c r="M20" s="206">
        <v>37.401574803149607</v>
      </c>
      <c r="N20" s="206">
        <v>37.806676498190107</v>
      </c>
      <c r="O20" s="206">
        <v>34.596829772570644</v>
      </c>
    </row>
    <row r="21" spans="1:15">
      <c r="A21" s="200" t="s">
        <v>32</v>
      </c>
      <c r="B21" s="199">
        <v>79</v>
      </c>
      <c r="C21" s="204">
        <v>41.932059447983015</v>
      </c>
      <c r="D21" s="204">
        <v>33.197983014861997</v>
      </c>
      <c r="E21" s="204">
        <v>52.260084925690023</v>
      </c>
      <c r="F21" s="206">
        <v>51.068264721208962</v>
      </c>
      <c r="G21" s="206">
        <v>49.12998976458546</v>
      </c>
      <c r="H21" s="206">
        <v>46.523261630815412</v>
      </c>
      <c r="I21" s="206">
        <v>48.174442190669374</v>
      </c>
      <c r="J21" s="206">
        <v>43.032786885245898</v>
      </c>
      <c r="K21" s="206">
        <v>40.877367896311064</v>
      </c>
      <c r="L21" s="206">
        <v>43.846537120079724</v>
      </c>
      <c r="M21" s="206">
        <v>49.382716049382715</v>
      </c>
      <c r="N21" s="206">
        <v>32.719836400817996</v>
      </c>
      <c r="O21" s="206">
        <v>41.932059447983015</v>
      </c>
    </row>
    <row r="22" spans="1:15">
      <c r="A22" s="200" t="s">
        <v>33</v>
      </c>
      <c r="B22" s="199">
        <v>156</v>
      </c>
      <c r="C22" s="204">
        <v>27.358821466152225</v>
      </c>
      <c r="D22" s="204">
        <v>23.233954375004959</v>
      </c>
      <c r="E22" s="204">
        <v>32.009668468754413</v>
      </c>
      <c r="F22" s="206">
        <v>48.286030224843344</v>
      </c>
      <c r="G22" s="206">
        <v>37.156704361873985</v>
      </c>
      <c r="H22" s="206">
        <v>41.291688724192689</v>
      </c>
      <c r="I22" s="206">
        <v>41.718007393064603</v>
      </c>
      <c r="J22" s="206">
        <v>40.281442392260338</v>
      </c>
      <c r="K22" s="206">
        <v>38.713007570543702</v>
      </c>
      <c r="L22" s="206">
        <v>35.018112816974295</v>
      </c>
      <c r="M22" s="206">
        <v>31.038668285070226</v>
      </c>
      <c r="N22" s="206">
        <v>30.753101520181723</v>
      </c>
      <c r="O22" s="206">
        <v>27.358821466152225</v>
      </c>
    </row>
    <row r="23" spans="1:15">
      <c r="A23" s="200" t="s">
        <v>34</v>
      </c>
      <c r="B23" s="199">
        <v>68</v>
      </c>
      <c r="C23" s="204">
        <v>28.985507246376812</v>
      </c>
      <c r="D23" s="204">
        <v>22.50852514919011</v>
      </c>
      <c r="E23" s="204">
        <v>36.745950554134694</v>
      </c>
      <c r="F23" s="206">
        <v>40.987219039224328</v>
      </c>
      <c r="G23" s="206">
        <v>44.991511035653652</v>
      </c>
      <c r="H23" s="206">
        <v>39.832285115303982</v>
      </c>
      <c r="I23" s="206">
        <v>36.663980660757453</v>
      </c>
      <c r="J23" s="206">
        <v>37.773359840954271</v>
      </c>
      <c r="K23" s="206">
        <v>32.621828433346757</v>
      </c>
      <c r="L23" s="206">
        <v>40.392156862745097</v>
      </c>
      <c r="M23" s="206">
        <v>33.41483292583537</v>
      </c>
      <c r="N23" s="206">
        <v>28.618830360846122</v>
      </c>
      <c r="O23" s="206">
        <v>28.985507246376812</v>
      </c>
    </row>
    <row r="24" spans="1:15">
      <c r="A24" s="200" t="s">
        <v>35</v>
      </c>
      <c r="B24" s="199">
        <v>80</v>
      </c>
      <c r="C24" s="204">
        <v>26.684456304202801</v>
      </c>
      <c r="D24" s="204">
        <v>21.159106070713811</v>
      </c>
      <c r="E24" s="204">
        <v>33.211140760507007</v>
      </c>
      <c r="F24" s="206">
        <v>38.759689922480618</v>
      </c>
      <c r="G24" s="206">
        <v>38.085608358611388</v>
      </c>
      <c r="H24" s="206">
        <v>46.807087930458039</v>
      </c>
      <c r="I24" s="206">
        <v>46.381578947368418</v>
      </c>
      <c r="J24" s="206">
        <v>42.567125081859857</v>
      </c>
      <c r="K24" s="206">
        <v>34.173855341738552</v>
      </c>
      <c r="L24" s="206">
        <v>36.136662286465175</v>
      </c>
      <c r="M24" s="206">
        <v>28.052279247688876</v>
      </c>
      <c r="N24" s="206">
        <v>28.478964401294501</v>
      </c>
      <c r="O24" s="206">
        <v>26.684456304202801</v>
      </c>
    </row>
    <row r="25" spans="1:15">
      <c r="A25" s="200" t="s">
        <v>36</v>
      </c>
      <c r="B25" s="199">
        <v>40</v>
      </c>
      <c r="C25" s="204">
        <v>14.519056261343012</v>
      </c>
      <c r="D25" s="204">
        <v>10.372776769509983</v>
      </c>
      <c r="E25" s="204">
        <v>19.770961887477313</v>
      </c>
      <c r="F25" s="206">
        <v>13.959390862944163</v>
      </c>
      <c r="G25" s="206">
        <v>18.123238018525974</v>
      </c>
      <c r="H25" s="206">
        <v>19.736842105263158</v>
      </c>
      <c r="I25" s="206">
        <v>16.177577125658388</v>
      </c>
      <c r="J25" s="206">
        <v>23.567802755620015</v>
      </c>
      <c r="K25" s="206">
        <v>17.464198393293749</v>
      </c>
      <c r="L25" s="206">
        <v>21.739130434782609</v>
      </c>
      <c r="M25" s="206">
        <v>14.966933518969718</v>
      </c>
      <c r="N25" s="206">
        <v>14.840989399293287</v>
      </c>
      <c r="O25" s="206">
        <v>14.519056261343012</v>
      </c>
    </row>
    <row r="26" spans="1:15">
      <c r="A26" s="200" t="s">
        <v>37</v>
      </c>
      <c r="B26" s="199">
        <v>133</v>
      </c>
      <c r="C26" s="204">
        <v>27.559055118110237</v>
      </c>
      <c r="D26" s="204">
        <v>23.074301142653386</v>
      </c>
      <c r="E26" s="204">
        <v>32.666605953060262</v>
      </c>
      <c r="F26" s="206">
        <v>38.419795962665511</v>
      </c>
      <c r="G26" s="206">
        <v>35.820262823230181</v>
      </c>
      <c r="H26" s="206">
        <v>41.470713980333471</v>
      </c>
      <c r="I26" s="206">
        <v>35.350249403600081</v>
      </c>
      <c r="J26" s="206">
        <v>37.247474747474747</v>
      </c>
      <c r="K26" s="206">
        <v>31.914893617021274</v>
      </c>
      <c r="L26" s="206">
        <v>36.960985626283367</v>
      </c>
      <c r="M26" s="206">
        <v>31.630170316301705</v>
      </c>
      <c r="N26" s="206">
        <v>31.564133494169685</v>
      </c>
      <c r="O26" s="206">
        <v>27.559055118110237</v>
      </c>
    </row>
    <row r="27" spans="1:15">
      <c r="A27" s="200" t="s">
        <v>16</v>
      </c>
      <c r="B27" s="199">
        <v>2404</v>
      </c>
      <c r="C27" s="204">
        <v>24.889735572443211</v>
      </c>
      <c r="D27" s="204">
        <v>23.904711021581708</v>
      </c>
      <c r="E27" s="204">
        <v>25.905207449405456</v>
      </c>
      <c r="F27" s="206">
        <v>31.858159688622241</v>
      </c>
      <c r="G27" s="206">
        <v>31.184811038046526</v>
      </c>
      <c r="H27" s="206">
        <v>32.627607169059843</v>
      </c>
      <c r="I27" s="206">
        <v>32.405470972059561</v>
      </c>
      <c r="J27" s="206">
        <v>31.802957695676813</v>
      </c>
      <c r="K27" s="206">
        <v>30.635550637986867</v>
      </c>
      <c r="L27" s="206">
        <v>31.091376961501592</v>
      </c>
      <c r="M27" s="206">
        <v>28.894978641089708</v>
      </c>
      <c r="N27" s="206">
        <v>27.851189266111</v>
      </c>
      <c r="O27" s="206">
        <v>24.889735572443211</v>
      </c>
    </row>
    <row r="28" spans="1:15" ht="15">
      <c r="A28" s="205" t="s">
        <v>87</v>
      </c>
      <c r="B28" s="199">
        <v>477</v>
      </c>
      <c r="C28" s="204">
        <v>25.607988403929781</v>
      </c>
      <c r="D28" s="204">
        <v>23.361429851883315</v>
      </c>
      <c r="E28" s="204">
        <v>28.013759262027591</v>
      </c>
      <c r="F28" s="206">
        <v>38.562614259597801</v>
      </c>
      <c r="G28" s="206">
        <v>35.368886432716216</v>
      </c>
      <c r="H28" s="206">
        <v>39.005736137667306</v>
      </c>
      <c r="I28" s="206">
        <v>36.541792983975746</v>
      </c>
      <c r="J28" s="206">
        <v>37.092304412705182</v>
      </c>
      <c r="K28" s="206">
        <v>32.268269534957291</v>
      </c>
      <c r="L28" s="206">
        <v>34.457439555252527</v>
      </c>
      <c r="M28" s="206">
        <v>28.59677503522413</v>
      </c>
      <c r="N28" s="206">
        <v>27.958797561488332</v>
      </c>
      <c r="O28" s="206">
        <v>25.607988403929781</v>
      </c>
    </row>
    <row r="31" spans="1:15">
      <c r="B31" s="80"/>
      <c r="C31" s="80"/>
      <c r="D31" s="80"/>
      <c r="E31" s="80"/>
      <c r="F31" s="80"/>
    </row>
    <row r="32" spans="1:15">
      <c r="B32" s="80"/>
      <c r="C32" s="80"/>
      <c r="D32" s="80"/>
      <c r="E32" s="80"/>
      <c r="F32" s="80"/>
    </row>
    <row r="33" spans="2:6">
      <c r="B33" s="80"/>
      <c r="C33" s="80"/>
      <c r="D33" s="80"/>
      <c r="E33" s="80"/>
      <c r="F33" s="80"/>
    </row>
    <row r="34" spans="2:6">
      <c r="B34" s="80"/>
      <c r="C34" s="80"/>
      <c r="D34" s="80"/>
      <c r="E34" s="80"/>
      <c r="F34" s="80"/>
    </row>
    <row r="35" spans="2:6">
      <c r="B35" s="80"/>
      <c r="C35" s="80"/>
      <c r="D35" s="80"/>
      <c r="E35" s="80"/>
      <c r="F35" s="80"/>
    </row>
    <row r="36" spans="2:6">
      <c r="B36" s="80"/>
      <c r="C36" s="80"/>
      <c r="D36" s="80"/>
      <c r="E36" s="80"/>
      <c r="F36" s="80"/>
    </row>
    <row r="37" spans="2:6">
      <c r="B37" s="80"/>
      <c r="C37" s="80"/>
      <c r="D37" s="80"/>
      <c r="E37" s="80"/>
      <c r="F37" s="80"/>
    </row>
    <row r="38" spans="2:6">
      <c r="B38" s="80"/>
      <c r="C38" s="80"/>
      <c r="D38" s="80"/>
      <c r="E38" s="80"/>
      <c r="F38" s="80"/>
    </row>
    <row r="39" spans="2:6">
      <c r="B39" s="80"/>
      <c r="C39" s="80"/>
      <c r="D39" s="80"/>
      <c r="E39" s="80"/>
      <c r="F39" s="80"/>
    </row>
    <row r="40" spans="2:6">
      <c r="B40" s="80"/>
      <c r="C40" s="80"/>
      <c r="D40" s="80"/>
      <c r="E40" s="80"/>
      <c r="F40" s="80"/>
    </row>
    <row r="41" spans="2:6">
      <c r="B41" s="80"/>
      <c r="C41" s="80"/>
      <c r="D41" s="80"/>
      <c r="E41" s="80"/>
      <c r="F41" s="80"/>
    </row>
    <row r="42" spans="2:6">
      <c r="B42" s="80"/>
      <c r="C42" s="80"/>
      <c r="D42" s="80"/>
      <c r="E42" s="80"/>
      <c r="F42" s="80"/>
    </row>
    <row r="43" spans="2:6">
      <c r="B43" s="80"/>
      <c r="C43" s="80"/>
      <c r="D43" s="80"/>
      <c r="E43" s="80"/>
      <c r="F43" s="80"/>
    </row>
    <row r="44" spans="2:6">
      <c r="B44" s="80"/>
      <c r="C44" s="80"/>
      <c r="D44" s="80"/>
      <c r="E44" s="80"/>
      <c r="F44" s="80"/>
    </row>
    <row r="45" spans="2:6">
      <c r="B45" s="80"/>
      <c r="C45" s="80"/>
      <c r="D45" s="80"/>
      <c r="E45" s="80"/>
      <c r="F45" s="80"/>
    </row>
    <row r="46" spans="2:6">
      <c r="B46" s="80"/>
      <c r="C46" s="80"/>
      <c r="D46" s="80"/>
      <c r="E46" s="80"/>
      <c r="F46" s="80"/>
    </row>
    <row r="47" spans="2:6">
      <c r="B47" s="80"/>
      <c r="C47" s="80"/>
      <c r="D47" s="80"/>
      <c r="E47" s="80"/>
      <c r="F47" s="80"/>
    </row>
    <row r="48" spans="2:6">
      <c r="B48" s="80"/>
      <c r="C48" s="80"/>
      <c r="D48" s="80"/>
      <c r="E48" s="80"/>
      <c r="F48" s="80"/>
    </row>
    <row r="49" spans="2:6">
      <c r="B49" s="80"/>
      <c r="C49" s="80"/>
      <c r="D49" s="80"/>
      <c r="E49" s="80"/>
      <c r="F49" s="80"/>
    </row>
    <row r="50" spans="2:6">
      <c r="B50" s="80"/>
      <c r="C50" s="80"/>
      <c r="D50" s="80"/>
      <c r="E50" s="80"/>
      <c r="F50" s="80"/>
    </row>
    <row r="51" spans="2:6">
      <c r="B51" s="80"/>
      <c r="C51" s="80"/>
      <c r="D51" s="80"/>
      <c r="E51" s="80"/>
      <c r="F51" s="80"/>
    </row>
    <row r="52" spans="2:6">
      <c r="B52" s="80"/>
      <c r="C52" s="80"/>
      <c r="D52" s="80"/>
      <c r="E52" s="80"/>
      <c r="F52" s="80"/>
    </row>
    <row r="53" spans="2:6">
      <c r="B53" s="80"/>
      <c r="C53" s="80"/>
      <c r="D53" s="80"/>
      <c r="E53" s="80"/>
      <c r="F53" s="80"/>
    </row>
  </sheetData>
  <mergeCells count="1">
    <mergeCell ref="F3:O3"/>
  </mergeCells>
  <hyperlinks>
    <hyperlink ref="F1" r:id="rId1"/>
  </hyperlinks>
  <pageMargins left="0.7" right="0.7" top="0.75" bottom="0.75" header="0.3" footer="0.3"/>
</worksheet>
</file>

<file path=xl/worksheets/sheet25.xml><?xml version="1.0" encoding="utf-8"?>
<worksheet xmlns="http://schemas.openxmlformats.org/spreadsheetml/2006/main" xmlns:r="http://schemas.openxmlformats.org/officeDocument/2006/relationships">
  <sheetPr codeName="Sheet17"/>
  <dimension ref="A1:P30"/>
  <sheetViews>
    <sheetView workbookViewId="0">
      <selection activeCell="M39" sqref="M39"/>
    </sheetView>
  </sheetViews>
  <sheetFormatPr defaultRowHeight="11.25"/>
  <cols>
    <col min="1" max="1" width="16.375" bestFit="1" customWidth="1"/>
  </cols>
  <sheetData>
    <row r="1" spans="1:16" ht="18">
      <c r="A1" s="276" t="s">
        <v>74</v>
      </c>
      <c r="B1" s="277"/>
      <c r="C1" s="277"/>
      <c r="D1" s="277"/>
      <c r="E1" s="277"/>
      <c r="F1" s="278" t="s">
        <v>63</v>
      </c>
      <c r="G1" s="278"/>
      <c r="H1" s="137" t="s">
        <v>117</v>
      </c>
      <c r="I1" s="36"/>
      <c r="J1" s="1"/>
      <c r="K1" s="1"/>
      <c r="L1" s="1"/>
      <c r="M1" s="1"/>
      <c r="N1" s="1"/>
      <c r="O1" s="1"/>
      <c r="P1" s="1"/>
    </row>
    <row r="2" spans="1:16">
      <c r="B2" s="1"/>
      <c r="C2" s="1"/>
      <c r="D2" s="1"/>
      <c r="E2" s="1"/>
      <c r="F2" s="1"/>
      <c r="G2" s="1"/>
      <c r="H2" s="1"/>
      <c r="I2" s="1"/>
      <c r="J2" s="1"/>
      <c r="K2" s="1"/>
      <c r="L2" s="1"/>
      <c r="M2" s="1"/>
      <c r="N2" s="1"/>
      <c r="O2" s="1"/>
      <c r="P2" s="1"/>
    </row>
    <row r="3" spans="1:16">
      <c r="B3" s="279" t="s">
        <v>128</v>
      </c>
      <c r="C3" s="279"/>
      <c r="D3" s="279"/>
      <c r="E3" s="279"/>
      <c r="F3" s="280" t="s">
        <v>53</v>
      </c>
      <c r="G3" s="280"/>
      <c r="H3" s="280"/>
      <c r="I3" s="280"/>
      <c r="J3" s="280"/>
      <c r="K3" s="280"/>
      <c r="L3" s="280"/>
      <c r="M3" s="280"/>
      <c r="N3" s="280"/>
      <c r="O3" s="280"/>
      <c r="P3" s="280"/>
    </row>
    <row r="4" spans="1:16">
      <c r="A4" s="2"/>
      <c r="B4" s="6" t="s">
        <v>52</v>
      </c>
      <c r="C4" s="6" t="s">
        <v>15</v>
      </c>
      <c r="D4" s="6" t="s">
        <v>55</v>
      </c>
      <c r="E4" s="6" t="s">
        <v>56</v>
      </c>
      <c r="F4" s="6">
        <v>2002</v>
      </c>
      <c r="G4" s="6">
        <v>2003</v>
      </c>
      <c r="H4" s="6">
        <v>2004</v>
      </c>
      <c r="I4" s="6">
        <v>2005</v>
      </c>
      <c r="J4" s="6">
        <v>2006</v>
      </c>
      <c r="K4" s="6">
        <v>2007</v>
      </c>
      <c r="L4" s="6">
        <v>2008</v>
      </c>
      <c r="M4" s="6">
        <v>2009</v>
      </c>
      <c r="N4" s="6">
        <v>2010</v>
      </c>
      <c r="O4" s="6">
        <v>2011</v>
      </c>
      <c r="P4" s="6">
        <v>2012</v>
      </c>
    </row>
    <row r="5" spans="1:16">
      <c r="A5" s="5" t="s">
        <v>12</v>
      </c>
      <c r="B5" s="1">
        <v>630</v>
      </c>
      <c r="C5" s="18">
        <v>82.7</v>
      </c>
      <c r="D5" s="18">
        <v>79.8</v>
      </c>
      <c r="E5" s="18">
        <v>85.2</v>
      </c>
      <c r="F5" s="1" t="s">
        <v>54</v>
      </c>
      <c r="G5" s="1">
        <v>0</v>
      </c>
      <c r="H5" s="28">
        <v>0</v>
      </c>
      <c r="I5" s="28">
        <v>0</v>
      </c>
      <c r="J5" s="28">
        <v>0</v>
      </c>
      <c r="K5" s="28">
        <v>0</v>
      </c>
      <c r="L5" s="28">
        <v>0</v>
      </c>
      <c r="M5" s="28">
        <v>0</v>
      </c>
      <c r="N5" s="28">
        <v>0</v>
      </c>
      <c r="O5" s="28">
        <v>0</v>
      </c>
      <c r="P5" s="1">
        <v>0</v>
      </c>
    </row>
    <row r="6" spans="1:16">
      <c r="A6" t="s">
        <v>17</v>
      </c>
      <c r="B6" s="1">
        <v>1063</v>
      </c>
      <c r="C6" s="18">
        <v>87</v>
      </c>
      <c r="D6" s="18">
        <v>85</v>
      </c>
      <c r="E6" s="18">
        <v>88.8</v>
      </c>
      <c r="F6" s="1" t="s">
        <v>54</v>
      </c>
      <c r="G6" s="1">
        <v>0</v>
      </c>
      <c r="H6" s="28">
        <v>0</v>
      </c>
      <c r="I6" s="28">
        <v>0</v>
      </c>
      <c r="J6" s="28">
        <v>0</v>
      </c>
      <c r="K6" s="28">
        <v>0</v>
      </c>
      <c r="L6" s="28">
        <v>0</v>
      </c>
      <c r="M6" s="28">
        <v>0</v>
      </c>
      <c r="N6" s="28">
        <v>0</v>
      </c>
      <c r="O6" s="28">
        <v>0</v>
      </c>
      <c r="P6" s="1">
        <v>0</v>
      </c>
    </row>
    <row r="7" spans="1:16">
      <c r="A7" t="s">
        <v>18</v>
      </c>
      <c r="B7" s="1">
        <v>941</v>
      </c>
      <c r="C7" s="18">
        <v>82.2</v>
      </c>
      <c r="D7" s="18">
        <v>79.900000000000006</v>
      </c>
      <c r="E7" s="18">
        <v>84.3</v>
      </c>
      <c r="F7" s="1" t="s">
        <v>54</v>
      </c>
      <c r="G7" s="1">
        <v>0</v>
      </c>
      <c r="H7" s="28">
        <v>0</v>
      </c>
      <c r="I7" s="28">
        <v>0</v>
      </c>
      <c r="J7" s="28">
        <v>0</v>
      </c>
      <c r="K7" s="28">
        <v>0</v>
      </c>
      <c r="L7" s="28">
        <v>0</v>
      </c>
      <c r="M7" s="28">
        <v>0</v>
      </c>
      <c r="N7" s="28">
        <v>0</v>
      </c>
      <c r="O7" s="28">
        <v>0</v>
      </c>
      <c r="P7" s="1">
        <v>0</v>
      </c>
    </row>
    <row r="8" spans="1:16">
      <c r="A8" t="s">
        <v>19</v>
      </c>
      <c r="B8" s="1">
        <v>889</v>
      </c>
      <c r="C8" s="18">
        <v>82.6</v>
      </c>
      <c r="D8" s="18">
        <v>80.2</v>
      </c>
      <c r="E8" s="18">
        <v>84.8</v>
      </c>
      <c r="F8" s="1" t="s">
        <v>54</v>
      </c>
      <c r="G8" s="1">
        <v>0</v>
      </c>
      <c r="H8" s="28">
        <v>0</v>
      </c>
      <c r="I8" s="28">
        <v>0</v>
      </c>
      <c r="J8" s="28">
        <v>0</v>
      </c>
      <c r="K8" s="28">
        <v>0</v>
      </c>
      <c r="L8" s="28">
        <v>0</v>
      </c>
      <c r="M8" s="28">
        <v>0</v>
      </c>
      <c r="N8" s="28">
        <v>0</v>
      </c>
      <c r="O8" s="28">
        <v>0</v>
      </c>
      <c r="P8" s="1">
        <v>0</v>
      </c>
    </row>
    <row r="9" spans="1:16">
      <c r="A9" t="s">
        <v>20</v>
      </c>
      <c r="B9" s="1">
        <v>1499</v>
      </c>
      <c r="C9" s="18">
        <v>85.6</v>
      </c>
      <c r="D9" s="18">
        <v>83.9</v>
      </c>
      <c r="E9" s="18">
        <v>87.2</v>
      </c>
      <c r="F9" s="1" t="s">
        <v>54</v>
      </c>
      <c r="G9" s="1">
        <v>0</v>
      </c>
      <c r="H9" s="28">
        <v>0</v>
      </c>
      <c r="I9" s="28">
        <v>0</v>
      </c>
      <c r="J9" s="28">
        <v>0</v>
      </c>
      <c r="K9" s="28">
        <v>0</v>
      </c>
      <c r="L9" s="28">
        <v>0</v>
      </c>
      <c r="M9" s="28">
        <v>0</v>
      </c>
      <c r="N9" s="28">
        <v>0</v>
      </c>
      <c r="O9" s="28">
        <v>0</v>
      </c>
      <c r="P9" s="1">
        <v>0</v>
      </c>
    </row>
    <row r="10" spans="1:16">
      <c r="A10" t="s">
        <v>21</v>
      </c>
      <c r="B10" s="1">
        <v>1547</v>
      </c>
      <c r="C10" s="18">
        <v>88.3</v>
      </c>
      <c r="D10" s="18">
        <v>86.7</v>
      </c>
      <c r="E10" s="18">
        <v>89.7</v>
      </c>
      <c r="F10" s="1" t="s">
        <v>54</v>
      </c>
      <c r="G10" s="1">
        <v>0</v>
      </c>
      <c r="H10" s="28">
        <v>0</v>
      </c>
      <c r="I10" s="28">
        <v>0</v>
      </c>
      <c r="J10" s="28">
        <v>0</v>
      </c>
      <c r="K10" s="28">
        <v>0</v>
      </c>
      <c r="L10" s="28">
        <v>0</v>
      </c>
      <c r="M10" s="28">
        <v>0</v>
      </c>
      <c r="N10" s="28">
        <v>0</v>
      </c>
      <c r="O10" s="28">
        <v>0</v>
      </c>
      <c r="P10" s="1">
        <v>0</v>
      </c>
    </row>
    <row r="11" spans="1:16">
      <c r="A11" t="s">
        <v>22</v>
      </c>
      <c r="B11" s="1">
        <v>1073</v>
      </c>
      <c r="C11" s="18">
        <v>84.3</v>
      </c>
      <c r="D11" s="18">
        <v>82.2</v>
      </c>
      <c r="E11" s="18">
        <v>86.2</v>
      </c>
      <c r="F11" s="1" t="s">
        <v>54</v>
      </c>
      <c r="G11" s="1">
        <v>0</v>
      </c>
      <c r="H11" s="28">
        <v>0</v>
      </c>
      <c r="I11" s="28">
        <v>0</v>
      </c>
      <c r="J11" s="28">
        <v>0</v>
      </c>
      <c r="K11" s="28">
        <v>0</v>
      </c>
      <c r="L11" s="28">
        <v>0</v>
      </c>
      <c r="M11" s="28">
        <v>0</v>
      </c>
      <c r="N11" s="28">
        <v>0</v>
      </c>
      <c r="O11" s="28">
        <v>0</v>
      </c>
      <c r="P11" s="1">
        <v>0</v>
      </c>
    </row>
    <row r="12" spans="1:16">
      <c r="A12" t="s">
        <v>23</v>
      </c>
      <c r="B12" s="1">
        <v>513</v>
      </c>
      <c r="C12" s="18">
        <v>85.2</v>
      </c>
      <c r="D12" s="18">
        <v>82.2</v>
      </c>
      <c r="E12" s="18">
        <v>87.8</v>
      </c>
      <c r="F12" s="1" t="s">
        <v>54</v>
      </c>
      <c r="G12" s="1">
        <v>0</v>
      </c>
      <c r="H12" s="28">
        <v>0</v>
      </c>
      <c r="I12" s="28">
        <v>0</v>
      </c>
      <c r="J12" s="28">
        <v>0</v>
      </c>
      <c r="K12" s="28">
        <v>0</v>
      </c>
      <c r="L12" s="28">
        <v>0</v>
      </c>
      <c r="M12" s="28">
        <v>0</v>
      </c>
      <c r="N12" s="28">
        <v>0</v>
      </c>
      <c r="O12" s="28">
        <v>0</v>
      </c>
      <c r="P12" s="1">
        <v>0</v>
      </c>
    </row>
    <row r="13" spans="1:16">
      <c r="A13" t="s">
        <v>24</v>
      </c>
      <c r="B13" s="1">
        <v>998</v>
      </c>
      <c r="C13" s="18">
        <v>78.2</v>
      </c>
      <c r="D13" s="18">
        <v>75.900000000000006</v>
      </c>
      <c r="E13" s="18">
        <v>80.400000000000006</v>
      </c>
      <c r="F13" s="1" t="s">
        <v>54</v>
      </c>
      <c r="G13" s="1">
        <v>0</v>
      </c>
      <c r="H13" s="28">
        <v>0</v>
      </c>
      <c r="I13" s="28">
        <v>0</v>
      </c>
      <c r="J13" s="28">
        <v>0</v>
      </c>
      <c r="K13" s="28">
        <v>0</v>
      </c>
      <c r="L13" s="28">
        <v>0</v>
      </c>
      <c r="M13" s="28">
        <v>0</v>
      </c>
      <c r="N13" s="28">
        <v>0</v>
      </c>
      <c r="O13" s="28">
        <v>0</v>
      </c>
      <c r="P13" s="1">
        <v>0</v>
      </c>
    </row>
    <row r="14" spans="1:16">
      <c r="A14" t="s">
        <v>25</v>
      </c>
      <c r="B14" s="1">
        <v>1613</v>
      </c>
      <c r="C14" s="18">
        <v>81.099999999999994</v>
      </c>
      <c r="D14" s="18">
        <v>79.400000000000006</v>
      </c>
      <c r="E14" s="18">
        <v>82.8</v>
      </c>
      <c r="F14" s="1" t="s">
        <v>54</v>
      </c>
      <c r="G14" s="1">
        <v>0</v>
      </c>
      <c r="H14" s="28">
        <v>0</v>
      </c>
      <c r="I14" s="28">
        <v>0</v>
      </c>
      <c r="J14" s="28">
        <v>0</v>
      </c>
      <c r="K14" s="28">
        <v>0</v>
      </c>
      <c r="L14" s="28">
        <v>0</v>
      </c>
      <c r="M14" s="28">
        <v>0</v>
      </c>
      <c r="N14" s="28">
        <v>0</v>
      </c>
      <c r="O14" s="28">
        <v>0</v>
      </c>
      <c r="P14" s="1">
        <v>0</v>
      </c>
    </row>
    <row r="15" spans="1:16">
      <c r="A15" t="s">
        <v>26</v>
      </c>
      <c r="B15" s="1">
        <v>2247</v>
      </c>
      <c r="C15" s="18">
        <v>82.4</v>
      </c>
      <c r="D15" s="18">
        <v>80.900000000000006</v>
      </c>
      <c r="E15" s="18">
        <v>83.8</v>
      </c>
      <c r="F15" s="1" t="s">
        <v>54</v>
      </c>
      <c r="G15" s="1">
        <v>0</v>
      </c>
      <c r="H15" s="28">
        <v>0</v>
      </c>
      <c r="I15" s="28">
        <v>0</v>
      </c>
      <c r="J15" s="28">
        <v>0</v>
      </c>
      <c r="K15" s="28">
        <v>0</v>
      </c>
      <c r="L15" s="28">
        <v>0</v>
      </c>
      <c r="M15" s="28">
        <v>0</v>
      </c>
      <c r="N15" s="28">
        <v>0</v>
      </c>
      <c r="O15" s="28">
        <v>0</v>
      </c>
      <c r="P15" s="1">
        <v>0</v>
      </c>
    </row>
    <row r="16" spans="1:16">
      <c r="A16" t="s">
        <v>27</v>
      </c>
      <c r="B16" s="1">
        <v>1276</v>
      </c>
      <c r="C16" s="18">
        <v>82.1</v>
      </c>
      <c r="D16" s="18">
        <v>80.099999999999994</v>
      </c>
      <c r="E16" s="18">
        <v>83.9</v>
      </c>
      <c r="F16" s="1" t="s">
        <v>54</v>
      </c>
      <c r="G16" s="1">
        <v>0</v>
      </c>
      <c r="H16" s="28">
        <v>0</v>
      </c>
      <c r="I16" s="28">
        <v>0</v>
      </c>
      <c r="J16" s="28">
        <v>0</v>
      </c>
      <c r="K16" s="28">
        <v>0</v>
      </c>
      <c r="L16" s="28">
        <v>0</v>
      </c>
      <c r="M16" s="28">
        <v>0</v>
      </c>
      <c r="N16" s="28">
        <v>0</v>
      </c>
      <c r="O16" s="28">
        <v>0</v>
      </c>
      <c r="P16" s="1">
        <v>0</v>
      </c>
    </row>
    <row r="17" spans="1:16">
      <c r="A17" t="s">
        <v>28</v>
      </c>
      <c r="B17" s="1">
        <v>1335</v>
      </c>
      <c r="C17" s="18">
        <v>82.9</v>
      </c>
      <c r="D17" s="18">
        <v>81</v>
      </c>
      <c r="E17" s="18">
        <v>84.6</v>
      </c>
      <c r="F17" s="1" t="s">
        <v>54</v>
      </c>
      <c r="G17" s="1">
        <v>0</v>
      </c>
      <c r="H17" s="28">
        <v>0</v>
      </c>
      <c r="I17" s="28">
        <v>0</v>
      </c>
      <c r="J17" s="28">
        <v>0</v>
      </c>
      <c r="K17" s="28">
        <v>0</v>
      </c>
      <c r="L17" s="28">
        <v>0</v>
      </c>
      <c r="M17" s="28">
        <v>0</v>
      </c>
      <c r="N17" s="28">
        <v>0</v>
      </c>
      <c r="O17" s="28">
        <v>0</v>
      </c>
      <c r="P17" s="1">
        <v>0</v>
      </c>
    </row>
    <row r="18" spans="1:16">
      <c r="A18" t="s">
        <v>29</v>
      </c>
      <c r="B18" s="1">
        <v>1295</v>
      </c>
      <c r="C18" s="18">
        <v>84.8</v>
      </c>
      <c r="D18" s="18">
        <v>82.9</v>
      </c>
      <c r="E18" s="18">
        <v>86.5</v>
      </c>
      <c r="F18" s="1" t="s">
        <v>54</v>
      </c>
      <c r="G18" s="1">
        <v>0</v>
      </c>
      <c r="H18" s="28">
        <v>0</v>
      </c>
      <c r="I18" s="28">
        <v>0</v>
      </c>
      <c r="J18" s="28">
        <v>0</v>
      </c>
      <c r="K18" s="28">
        <v>0</v>
      </c>
      <c r="L18" s="28">
        <v>0</v>
      </c>
      <c r="M18" s="28">
        <v>0</v>
      </c>
      <c r="N18" s="28">
        <v>0</v>
      </c>
      <c r="O18" s="28">
        <v>0</v>
      </c>
      <c r="P18" s="1">
        <v>0</v>
      </c>
    </row>
    <row r="19" spans="1:16">
      <c r="A19" t="s">
        <v>30</v>
      </c>
      <c r="B19" s="1">
        <v>3450</v>
      </c>
      <c r="C19" s="18">
        <v>78</v>
      </c>
      <c r="D19" s="18">
        <v>76.8</v>
      </c>
      <c r="E19" s="18">
        <v>79.2</v>
      </c>
      <c r="F19" s="1" t="s">
        <v>54</v>
      </c>
      <c r="G19" s="1">
        <v>0</v>
      </c>
      <c r="H19" s="28">
        <v>0</v>
      </c>
      <c r="I19" s="28">
        <v>0</v>
      </c>
      <c r="J19" s="28">
        <v>0</v>
      </c>
      <c r="K19" s="28">
        <v>0</v>
      </c>
      <c r="L19" s="28">
        <v>0</v>
      </c>
      <c r="M19" s="28">
        <v>0</v>
      </c>
      <c r="N19" s="28">
        <v>0</v>
      </c>
      <c r="O19" s="28">
        <v>0</v>
      </c>
      <c r="P19" s="1">
        <v>0</v>
      </c>
    </row>
    <row r="20" spans="1:16">
      <c r="A20" t="s">
        <v>31</v>
      </c>
      <c r="B20" s="1">
        <v>2336</v>
      </c>
      <c r="C20" s="18">
        <v>85.3</v>
      </c>
      <c r="D20" s="18">
        <v>84</v>
      </c>
      <c r="E20" s="18">
        <v>86.6</v>
      </c>
      <c r="F20" s="1" t="s">
        <v>54</v>
      </c>
      <c r="G20" s="1">
        <v>0</v>
      </c>
      <c r="H20" s="28">
        <v>0</v>
      </c>
      <c r="I20" s="28">
        <v>0</v>
      </c>
      <c r="J20" s="28">
        <v>0</v>
      </c>
      <c r="K20" s="28">
        <v>0</v>
      </c>
      <c r="L20" s="28">
        <v>0</v>
      </c>
      <c r="M20" s="28">
        <v>0</v>
      </c>
      <c r="N20" s="28">
        <v>0</v>
      </c>
      <c r="O20" s="28">
        <v>0</v>
      </c>
      <c r="P20" s="1">
        <v>0</v>
      </c>
    </row>
    <row r="21" spans="1:16">
      <c r="A21" t="s">
        <v>32</v>
      </c>
      <c r="B21" s="1">
        <v>617</v>
      </c>
      <c r="C21" s="18">
        <v>83.3</v>
      </c>
      <c r="D21" s="18">
        <v>80.400000000000006</v>
      </c>
      <c r="E21" s="18">
        <v>85.8</v>
      </c>
      <c r="F21" s="1" t="s">
        <v>54</v>
      </c>
      <c r="G21" s="1">
        <v>0</v>
      </c>
      <c r="H21" s="28">
        <v>0</v>
      </c>
      <c r="I21" s="28">
        <v>0</v>
      </c>
      <c r="J21" s="28">
        <v>0</v>
      </c>
      <c r="K21" s="28">
        <v>0</v>
      </c>
      <c r="L21" s="28">
        <v>0</v>
      </c>
      <c r="M21" s="28">
        <v>0</v>
      </c>
      <c r="N21" s="28">
        <v>0</v>
      </c>
      <c r="O21" s="28">
        <v>0</v>
      </c>
      <c r="P21" s="1">
        <v>0</v>
      </c>
    </row>
    <row r="22" spans="1:16">
      <c r="A22" t="s">
        <v>33</v>
      </c>
      <c r="B22" s="1">
        <v>1755</v>
      </c>
      <c r="C22" s="18">
        <v>81</v>
      </c>
      <c r="D22" s="18">
        <v>79.3</v>
      </c>
      <c r="E22" s="18">
        <v>82.6</v>
      </c>
      <c r="F22" s="1" t="s">
        <v>54</v>
      </c>
      <c r="G22" s="1">
        <v>0</v>
      </c>
      <c r="H22" s="28">
        <v>0</v>
      </c>
      <c r="I22" s="28">
        <v>0</v>
      </c>
      <c r="J22" s="28">
        <v>0</v>
      </c>
      <c r="K22" s="28">
        <v>0</v>
      </c>
      <c r="L22" s="28">
        <v>0</v>
      </c>
      <c r="M22" s="28">
        <v>0</v>
      </c>
      <c r="N22" s="28">
        <v>0</v>
      </c>
      <c r="O22" s="28">
        <v>0</v>
      </c>
      <c r="P22" s="1">
        <v>0</v>
      </c>
    </row>
    <row r="23" spans="1:16">
      <c r="A23" t="s">
        <v>34</v>
      </c>
      <c r="B23" s="1">
        <v>692</v>
      </c>
      <c r="C23" s="18">
        <v>81.8</v>
      </c>
      <c r="D23" s="18">
        <v>79.099999999999994</v>
      </c>
      <c r="E23" s="18">
        <v>84.3</v>
      </c>
      <c r="F23" s="1" t="s">
        <v>54</v>
      </c>
      <c r="G23" s="1">
        <v>0</v>
      </c>
      <c r="H23" s="28">
        <v>0</v>
      </c>
      <c r="I23" s="28">
        <v>0</v>
      </c>
      <c r="J23" s="28">
        <v>0</v>
      </c>
      <c r="K23" s="28">
        <v>0</v>
      </c>
      <c r="L23" s="28">
        <v>0</v>
      </c>
      <c r="M23" s="28">
        <v>0</v>
      </c>
      <c r="N23" s="28">
        <v>0</v>
      </c>
      <c r="O23" s="28">
        <v>0</v>
      </c>
      <c r="P23" s="1">
        <v>0</v>
      </c>
    </row>
    <row r="24" spans="1:16">
      <c r="A24" t="s">
        <v>35</v>
      </c>
      <c r="B24" s="1">
        <v>864</v>
      </c>
      <c r="C24" s="18">
        <v>81.7</v>
      </c>
      <c r="D24" s="18">
        <v>79.2</v>
      </c>
      <c r="E24" s="18">
        <v>83.9</v>
      </c>
      <c r="F24" s="1" t="s">
        <v>54</v>
      </c>
      <c r="G24" s="1">
        <v>0</v>
      </c>
      <c r="H24" s="28">
        <v>0</v>
      </c>
      <c r="I24" s="28">
        <v>0</v>
      </c>
      <c r="J24" s="28">
        <v>0</v>
      </c>
      <c r="K24" s="28">
        <v>0</v>
      </c>
      <c r="L24" s="28">
        <v>0</v>
      </c>
      <c r="M24" s="28">
        <v>0</v>
      </c>
      <c r="N24" s="28">
        <v>0</v>
      </c>
      <c r="O24" s="28">
        <v>0</v>
      </c>
      <c r="P24" s="1">
        <v>0</v>
      </c>
    </row>
    <row r="25" spans="1:16">
      <c r="A25" t="s">
        <v>36</v>
      </c>
      <c r="B25" s="1">
        <v>796</v>
      </c>
      <c r="C25" s="18">
        <v>83.8</v>
      </c>
      <c r="D25" s="18">
        <v>81.3</v>
      </c>
      <c r="E25" s="18">
        <v>86</v>
      </c>
      <c r="F25" s="1" t="s">
        <v>54</v>
      </c>
      <c r="G25" s="1">
        <v>0</v>
      </c>
      <c r="H25" s="28">
        <v>0</v>
      </c>
      <c r="I25" s="28">
        <v>0</v>
      </c>
      <c r="J25" s="28">
        <v>0</v>
      </c>
      <c r="K25" s="28">
        <v>0</v>
      </c>
      <c r="L25" s="28">
        <v>0</v>
      </c>
      <c r="M25" s="28">
        <v>0</v>
      </c>
      <c r="N25" s="28">
        <v>0</v>
      </c>
      <c r="O25" s="28">
        <v>0</v>
      </c>
      <c r="P25" s="1">
        <v>0</v>
      </c>
    </row>
    <row r="26" spans="1:16">
      <c r="A26" t="s">
        <v>37</v>
      </c>
      <c r="B26" s="1">
        <v>1592</v>
      </c>
      <c r="C26" s="18">
        <v>78.099999999999994</v>
      </c>
      <c r="D26" s="18">
        <v>76.2</v>
      </c>
      <c r="E26" s="18">
        <v>79.8</v>
      </c>
      <c r="F26" s="1" t="s">
        <v>54</v>
      </c>
      <c r="G26" s="1">
        <v>0</v>
      </c>
      <c r="H26" s="28">
        <v>0</v>
      </c>
      <c r="I26" s="28">
        <v>0</v>
      </c>
      <c r="J26" s="28">
        <v>0</v>
      </c>
      <c r="K26" s="28">
        <v>0</v>
      </c>
      <c r="L26" s="28">
        <v>0</v>
      </c>
      <c r="M26" s="28">
        <v>0</v>
      </c>
      <c r="N26" s="28">
        <v>0</v>
      </c>
      <c r="O26" s="28">
        <v>0</v>
      </c>
      <c r="P26" s="1">
        <v>0</v>
      </c>
    </row>
    <row r="27" spans="1:16">
      <c r="A27" t="s">
        <v>16</v>
      </c>
      <c r="B27" s="1">
        <v>29152</v>
      </c>
      <c r="C27" s="18">
        <v>82.4</v>
      </c>
      <c r="D27" s="18">
        <v>82</v>
      </c>
      <c r="E27" s="18">
        <v>82.8</v>
      </c>
      <c r="F27" s="1" t="s">
        <v>54</v>
      </c>
      <c r="G27" s="1">
        <v>0</v>
      </c>
      <c r="H27" s="28">
        <v>0</v>
      </c>
      <c r="I27" s="28">
        <v>0</v>
      </c>
      <c r="J27" s="28">
        <v>0</v>
      </c>
      <c r="K27" s="28">
        <v>0</v>
      </c>
      <c r="L27" s="28">
        <v>0</v>
      </c>
      <c r="M27" s="28">
        <v>0</v>
      </c>
      <c r="N27" s="28">
        <v>0</v>
      </c>
      <c r="O27" s="28">
        <v>0</v>
      </c>
      <c r="P27" s="1">
        <v>0</v>
      </c>
    </row>
    <row r="28" spans="1:16">
      <c r="A28" s="1" t="s">
        <v>91</v>
      </c>
      <c r="B28" s="1">
        <v>5699</v>
      </c>
      <c r="C28" s="18">
        <v>80.7</v>
      </c>
      <c r="D28" s="18">
        <v>79.8</v>
      </c>
      <c r="E28" s="18">
        <v>81.599999999999994</v>
      </c>
    </row>
    <row r="29" spans="1:16">
      <c r="B29" s="286" t="s">
        <v>75</v>
      </c>
      <c r="C29" s="286"/>
      <c r="D29" s="286"/>
      <c r="G29" s="1" t="s">
        <v>64</v>
      </c>
      <c r="H29" s="23">
        <f>MIN(F5:P27)</f>
        <v>0</v>
      </c>
    </row>
    <row r="30" spans="1:16">
      <c r="B30" s="286"/>
      <c r="C30" s="286"/>
      <c r="D30" s="286"/>
      <c r="G30" s="1" t="s">
        <v>65</v>
      </c>
      <c r="H30" s="23">
        <f>MAX(F5:P27)</f>
        <v>0</v>
      </c>
    </row>
  </sheetData>
  <mergeCells count="5">
    <mergeCell ref="A1:E1"/>
    <mergeCell ref="F1:G1"/>
    <mergeCell ref="B3:E3"/>
    <mergeCell ref="F3:P3"/>
    <mergeCell ref="B29:D30"/>
  </mergeCells>
  <hyperlinks>
    <hyperlink ref="H1" r:id="rId1"/>
  </hyperlinks>
  <pageMargins left="0.7" right="0.7" top="0.75" bottom="0.75" header="0.3" footer="0.3"/>
</worksheet>
</file>

<file path=xl/worksheets/sheet26.xml><?xml version="1.0" encoding="utf-8"?>
<worksheet xmlns="http://schemas.openxmlformats.org/spreadsheetml/2006/main" xmlns:r="http://schemas.openxmlformats.org/officeDocument/2006/relationships">
  <sheetPr codeName="Sheet20"/>
  <dimension ref="A1:P30"/>
  <sheetViews>
    <sheetView workbookViewId="0">
      <selection activeCell="J16" sqref="J16:L16"/>
    </sheetView>
  </sheetViews>
  <sheetFormatPr defaultRowHeight="11.25"/>
  <cols>
    <col min="1" max="1" width="16.375" bestFit="1" customWidth="1"/>
  </cols>
  <sheetData>
    <row r="1" spans="1:16" ht="18">
      <c r="A1" s="276" t="s">
        <v>72</v>
      </c>
      <c r="B1" s="277"/>
      <c r="C1" s="277"/>
      <c r="D1" s="277"/>
      <c r="E1" s="277"/>
      <c r="F1" s="278" t="s">
        <v>63</v>
      </c>
      <c r="G1" s="278"/>
      <c r="H1" s="137" t="s">
        <v>114</v>
      </c>
      <c r="I1" s="36"/>
      <c r="J1" s="1"/>
      <c r="K1" s="1"/>
      <c r="L1" s="1"/>
      <c r="M1" s="1"/>
      <c r="N1" s="1"/>
      <c r="O1" s="1"/>
      <c r="P1" s="1"/>
    </row>
    <row r="2" spans="1:16">
      <c r="B2" s="1"/>
      <c r="C2" s="1"/>
      <c r="D2" s="1"/>
      <c r="E2" s="1"/>
      <c r="F2" s="1"/>
      <c r="G2" s="1"/>
      <c r="H2" s="1"/>
      <c r="I2" s="1"/>
      <c r="J2" s="1"/>
      <c r="K2" s="1"/>
      <c r="L2" s="1"/>
      <c r="M2" s="1"/>
      <c r="N2" s="1"/>
      <c r="O2" s="1"/>
      <c r="P2" s="1"/>
    </row>
    <row r="3" spans="1:16">
      <c r="B3" s="279" t="s">
        <v>62</v>
      </c>
      <c r="C3" s="279"/>
      <c r="D3" s="279"/>
      <c r="E3" s="279"/>
      <c r="F3" s="280" t="s">
        <v>53</v>
      </c>
      <c r="G3" s="280"/>
      <c r="H3" s="280"/>
      <c r="I3" s="280"/>
      <c r="J3" s="280"/>
      <c r="K3" s="280"/>
      <c r="L3" s="280"/>
      <c r="M3" s="280"/>
      <c r="N3" s="280"/>
      <c r="O3" s="280"/>
      <c r="P3" s="280"/>
    </row>
    <row r="4" spans="1:16">
      <c r="A4" s="2"/>
      <c r="B4" s="6" t="s">
        <v>82</v>
      </c>
      <c r="C4" s="6" t="s">
        <v>83</v>
      </c>
      <c r="D4" s="6" t="s">
        <v>55</v>
      </c>
      <c r="E4" s="6" t="s">
        <v>56</v>
      </c>
      <c r="F4" s="6">
        <v>2002</v>
      </c>
      <c r="G4" s="6">
        <v>2003</v>
      </c>
      <c r="H4" s="6">
        <v>2004</v>
      </c>
      <c r="I4" s="6">
        <v>2005</v>
      </c>
      <c r="J4" s="6">
        <v>2006</v>
      </c>
      <c r="K4" s="6" t="s">
        <v>85</v>
      </c>
      <c r="L4" s="6">
        <v>2008</v>
      </c>
      <c r="M4" s="6">
        <v>2009</v>
      </c>
      <c r="N4" s="6">
        <v>2010</v>
      </c>
      <c r="O4" s="6" t="s">
        <v>84</v>
      </c>
      <c r="P4" s="6">
        <v>2012</v>
      </c>
    </row>
    <row r="5" spans="1:16">
      <c r="A5" s="5" t="s">
        <v>12</v>
      </c>
      <c r="B5" s="1">
        <v>326</v>
      </c>
      <c r="C5" s="18">
        <v>1.7</v>
      </c>
      <c r="D5" s="18">
        <v>1.4</v>
      </c>
      <c r="E5" s="18">
        <v>2</v>
      </c>
      <c r="F5" s="1" t="s">
        <v>54</v>
      </c>
      <c r="G5" s="1" t="s">
        <v>54</v>
      </c>
      <c r="H5" s="28" t="s">
        <v>54</v>
      </c>
      <c r="I5" s="28" t="s">
        <v>54</v>
      </c>
      <c r="J5" s="28" t="s">
        <v>54</v>
      </c>
      <c r="K5" s="28">
        <v>1.4299583333333299</v>
      </c>
      <c r="L5" s="28" t="s">
        <v>54</v>
      </c>
      <c r="M5" s="28" t="s">
        <v>54</v>
      </c>
      <c r="N5" s="18" t="s">
        <v>54</v>
      </c>
      <c r="O5" s="18">
        <v>1.7</v>
      </c>
      <c r="P5" s="1" t="s">
        <v>54</v>
      </c>
    </row>
    <row r="6" spans="1:16">
      <c r="A6" t="s">
        <v>17</v>
      </c>
      <c r="B6" s="1">
        <v>706</v>
      </c>
      <c r="C6" s="18">
        <v>1.5</v>
      </c>
      <c r="D6" s="18">
        <v>1.3</v>
      </c>
      <c r="E6" s="18">
        <v>1.7</v>
      </c>
      <c r="F6" s="1" t="s">
        <v>54</v>
      </c>
      <c r="G6" s="1" t="s">
        <v>54</v>
      </c>
      <c r="H6" s="28" t="s">
        <v>54</v>
      </c>
      <c r="I6" s="28" t="s">
        <v>54</v>
      </c>
      <c r="J6" s="28" t="s">
        <v>54</v>
      </c>
      <c r="K6" s="28">
        <v>1.5892166344294001</v>
      </c>
      <c r="L6" s="28" t="s">
        <v>54</v>
      </c>
      <c r="M6" s="28" t="s">
        <v>54</v>
      </c>
      <c r="N6" s="18" t="s">
        <v>54</v>
      </c>
      <c r="O6" s="18">
        <v>1.5</v>
      </c>
      <c r="P6" s="1" t="s">
        <v>54</v>
      </c>
    </row>
    <row r="7" spans="1:16">
      <c r="A7" t="s">
        <v>18</v>
      </c>
      <c r="B7" s="1">
        <v>268</v>
      </c>
      <c r="C7" s="18">
        <v>1.4</v>
      </c>
      <c r="D7" s="18">
        <v>1.1000000000000001</v>
      </c>
      <c r="E7" s="18">
        <v>1.7</v>
      </c>
      <c r="F7" s="1" t="s">
        <v>54</v>
      </c>
      <c r="G7" s="1" t="s">
        <v>54</v>
      </c>
      <c r="H7" s="28" t="s">
        <v>54</v>
      </c>
      <c r="I7" s="28" t="s">
        <v>54</v>
      </c>
      <c r="J7" s="28" t="s">
        <v>54</v>
      </c>
      <c r="K7" s="28">
        <v>1.44517397881997</v>
      </c>
      <c r="L7" s="28" t="s">
        <v>54</v>
      </c>
      <c r="M7" s="28" t="s">
        <v>54</v>
      </c>
      <c r="N7" s="18" t="s">
        <v>54</v>
      </c>
      <c r="O7" s="18">
        <v>1.4</v>
      </c>
      <c r="P7" s="1" t="s">
        <v>54</v>
      </c>
    </row>
    <row r="8" spans="1:16">
      <c r="A8" t="s">
        <v>19</v>
      </c>
      <c r="B8" s="1">
        <v>315</v>
      </c>
      <c r="C8" s="18">
        <v>1.6</v>
      </c>
      <c r="D8" s="18">
        <v>1.2</v>
      </c>
      <c r="E8" s="18">
        <v>1.9</v>
      </c>
      <c r="F8" s="1" t="s">
        <v>54</v>
      </c>
      <c r="G8" s="1" t="s">
        <v>54</v>
      </c>
      <c r="H8" s="28" t="s">
        <v>54</v>
      </c>
      <c r="I8" s="28" t="s">
        <v>54</v>
      </c>
      <c r="J8" s="28" t="s">
        <v>54</v>
      </c>
      <c r="K8" s="28">
        <v>2.1311438474869999</v>
      </c>
      <c r="L8" s="28" t="s">
        <v>54</v>
      </c>
      <c r="M8" s="28" t="s">
        <v>54</v>
      </c>
      <c r="N8" s="18" t="s">
        <v>54</v>
      </c>
      <c r="O8" s="18">
        <v>1.6</v>
      </c>
      <c r="P8" s="1" t="s">
        <v>54</v>
      </c>
    </row>
    <row r="9" spans="1:16">
      <c r="A9" t="s">
        <v>20</v>
      </c>
      <c r="B9" s="1">
        <v>573</v>
      </c>
      <c r="C9" s="18">
        <v>1</v>
      </c>
      <c r="D9" s="18">
        <v>0.8</v>
      </c>
      <c r="E9" s="18">
        <v>1.2</v>
      </c>
      <c r="F9" s="1" t="s">
        <v>54</v>
      </c>
      <c r="G9" s="1" t="s">
        <v>54</v>
      </c>
      <c r="H9" s="28" t="s">
        <v>54</v>
      </c>
      <c r="I9" s="28" t="s">
        <v>54</v>
      </c>
      <c r="J9" s="28" t="s">
        <v>54</v>
      </c>
      <c r="K9" s="28">
        <v>1.55906223358909</v>
      </c>
      <c r="L9" s="28" t="s">
        <v>54</v>
      </c>
      <c r="M9" s="28" t="s">
        <v>54</v>
      </c>
      <c r="N9" s="18" t="s">
        <v>54</v>
      </c>
      <c r="O9" s="18">
        <v>1</v>
      </c>
      <c r="P9" s="1" t="s">
        <v>54</v>
      </c>
    </row>
    <row r="10" spans="1:16">
      <c r="A10" t="s">
        <v>21</v>
      </c>
      <c r="B10" s="1">
        <v>366</v>
      </c>
      <c r="C10" s="18">
        <v>1.7</v>
      </c>
      <c r="D10" s="18">
        <v>1.4</v>
      </c>
      <c r="E10" s="18">
        <v>1.9</v>
      </c>
      <c r="F10" s="1" t="s">
        <v>54</v>
      </c>
      <c r="G10" s="1" t="s">
        <v>54</v>
      </c>
      <c r="H10" s="28" t="s">
        <v>54</v>
      </c>
      <c r="I10" s="28" t="s">
        <v>54</v>
      </c>
      <c r="J10" s="28" t="s">
        <v>54</v>
      </c>
      <c r="K10" s="28">
        <v>1.7559047619047601</v>
      </c>
      <c r="L10" s="28" t="s">
        <v>54</v>
      </c>
      <c r="M10" s="28" t="s">
        <v>54</v>
      </c>
      <c r="N10" s="18" t="s">
        <v>54</v>
      </c>
      <c r="O10" s="18">
        <v>1.7</v>
      </c>
      <c r="P10" s="1" t="s">
        <v>54</v>
      </c>
    </row>
    <row r="11" spans="1:16">
      <c r="A11" t="s">
        <v>22</v>
      </c>
      <c r="B11" s="1">
        <v>387</v>
      </c>
      <c r="C11" s="18">
        <v>1.3</v>
      </c>
      <c r="D11" s="18">
        <v>1</v>
      </c>
      <c r="E11" s="18">
        <v>1.5</v>
      </c>
      <c r="F11" s="1" t="s">
        <v>54</v>
      </c>
      <c r="G11" s="1" t="s">
        <v>54</v>
      </c>
      <c r="H11" s="28" t="s">
        <v>54</v>
      </c>
      <c r="I11" s="28" t="s">
        <v>54</v>
      </c>
      <c r="J11" s="28" t="s">
        <v>54</v>
      </c>
      <c r="K11" s="28">
        <v>1.6035632183908</v>
      </c>
      <c r="L11" s="28" t="s">
        <v>54</v>
      </c>
      <c r="M11" s="28" t="s">
        <v>54</v>
      </c>
      <c r="N11" s="18" t="s">
        <v>54</v>
      </c>
      <c r="O11" s="18">
        <v>1.3</v>
      </c>
      <c r="P11" s="1" t="s">
        <v>54</v>
      </c>
    </row>
    <row r="12" spans="1:16">
      <c r="A12" t="s">
        <v>23</v>
      </c>
      <c r="B12" s="1">
        <v>201</v>
      </c>
      <c r="C12" s="18">
        <v>1.2</v>
      </c>
      <c r="D12" s="18">
        <v>0.8</v>
      </c>
      <c r="E12" s="18">
        <v>1.6</v>
      </c>
      <c r="F12" s="1" t="s">
        <v>54</v>
      </c>
      <c r="G12" s="1" t="s">
        <v>54</v>
      </c>
      <c r="H12" s="28" t="s">
        <v>54</v>
      </c>
      <c r="I12" s="28" t="s">
        <v>54</v>
      </c>
      <c r="J12" s="28" t="s">
        <v>54</v>
      </c>
      <c r="K12" s="28">
        <v>1.62429292929293</v>
      </c>
      <c r="L12" s="28" t="s">
        <v>54</v>
      </c>
      <c r="M12" s="28" t="s">
        <v>54</v>
      </c>
      <c r="N12" s="18" t="s">
        <v>54</v>
      </c>
      <c r="O12" s="18">
        <v>1.2</v>
      </c>
      <c r="P12" s="1" t="s">
        <v>54</v>
      </c>
    </row>
    <row r="13" spans="1:16">
      <c r="A13" t="s">
        <v>24</v>
      </c>
      <c r="B13" s="1">
        <v>273</v>
      </c>
      <c r="C13" s="18">
        <v>1.6</v>
      </c>
      <c r="D13" s="18">
        <v>1.2</v>
      </c>
      <c r="E13" s="18">
        <v>1.9</v>
      </c>
      <c r="F13" s="1" t="s">
        <v>54</v>
      </c>
      <c r="G13" s="1" t="s">
        <v>54</v>
      </c>
      <c r="H13" s="28" t="s">
        <v>54</v>
      </c>
      <c r="I13" s="28" t="s">
        <v>54</v>
      </c>
      <c r="J13" s="28" t="s">
        <v>54</v>
      </c>
      <c r="K13" s="28">
        <v>1.8435784313725501</v>
      </c>
      <c r="L13" s="28" t="s">
        <v>54</v>
      </c>
      <c r="M13" s="28" t="s">
        <v>54</v>
      </c>
      <c r="N13" s="18" t="s">
        <v>54</v>
      </c>
      <c r="O13" s="18">
        <v>1.6</v>
      </c>
      <c r="P13" s="1" t="s">
        <v>54</v>
      </c>
    </row>
    <row r="14" spans="1:16">
      <c r="A14" t="s">
        <v>25</v>
      </c>
      <c r="B14" s="1">
        <v>322</v>
      </c>
      <c r="C14" s="18">
        <v>1</v>
      </c>
      <c r="D14" s="18">
        <v>0.8</v>
      </c>
      <c r="E14" s="18">
        <v>1.2</v>
      </c>
      <c r="F14" s="1" t="s">
        <v>54</v>
      </c>
      <c r="G14" s="1" t="s">
        <v>54</v>
      </c>
      <c r="H14" s="28" t="s">
        <v>54</v>
      </c>
      <c r="I14" s="28" t="s">
        <v>54</v>
      </c>
      <c r="J14" s="28" t="s">
        <v>54</v>
      </c>
      <c r="K14" s="28">
        <v>2.2457052752293598</v>
      </c>
      <c r="L14" s="28" t="s">
        <v>54</v>
      </c>
      <c r="M14" s="28" t="s">
        <v>54</v>
      </c>
      <c r="N14" s="18" t="s">
        <v>54</v>
      </c>
      <c r="O14" s="18">
        <v>1</v>
      </c>
      <c r="P14" s="1" t="s">
        <v>54</v>
      </c>
    </row>
    <row r="15" spans="1:16">
      <c r="A15" t="s">
        <v>26</v>
      </c>
      <c r="B15" s="1">
        <v>582</v>
      </c>
      <c r="C15" s="18">
        <v>1.6</v>
      </c>
      <c r="D15" s="18">
        <v>1.4</v>
      </c>
      <c r="E15" s="18">
        <v>1.8</v>
      </c>
      <c r="F15" s="1" t="s">
        <v>54</v>
      </c>
      <c r="G15" s="1" t="s">
        <v>54</v>
      </c>
      <c r="H15" s="28" t="s">
        <v>54</v>
      </c>
      <c r="I15" s="28" t="s">
        <v>54</v>
      </c>
      <c r="J15" s="28" t="s">
        <v>54</v>
      </c>
      <c r="K15" s="28">
        <v>2.2361080624736198</v>
      </c>
      <c r="L15" s="28" t="s">
        <v>54</v>
      </c>
      <c r="M15" s="28" t="s">
        <v>54</v>
      </c>
      <c r="N15" s="18" t="s">
        <v>54</v>
      </c>
      <c r="O15" s="18">
        <v>1.6</v>
      </c>
      <c r="P15" s="1" t="s">
        <v>54</v>
      </c>
    </row>
    <row r="16" spans="1:16">
      <c r="A16" t="s">
        <v>27</v>
      </c>
      <c r="B16" s="1">
        <v>484</v>
      </c>
      <c r="C16" s="18">
        <v>2.2000000000000002</v>
      </c>
      <c r="D16" s="18">
        <v>1.9</v>
      </c>
      <c r="E16" s="18">
        <v>2.5</v>
      </c>
      <c r="F16" s="1" t="s">
        <v>54</v>
      </c>
      <c r="G16" s="1" t="s">
        <v>54</v>
      </c>
      <c r="H16" s="28" t="s">
        <v>54</v>
      </c>
      <c r="I16" s="28" t="s">
        <v>54</v>
      </c>
      <c r="J16" s="28" t="s">
        <v>54</v>
      </c>
      <c r="K16" s="28">
        <v>2.1376718403547699</v>
      </c>
      <c r="L16" s="28" t="s">
        <v>54</v>
      </c>
      <c r="M16" s="28" t="s">
        <v>54</v>
      </c>
      <c r="N16" s="18" t="s">
        <v>54</v>
      </c>
      <c r="O16" s="18">
        <v>2.2000000000000002</v>
      </c>
      <c r="P16" s="1" t="s">
        <v>54</v>
      </c>
    </row>
    <row r="17" spans="1:16">
      <c r="A17" t="s">
        <v>28</v>
      </c>
      <c r="B17" s="1">
        <v>244</v>
      </c>
      <c r="C17" s="18">
        <v>1.1000000000000001</v>
      </c>
      <c r="D17" s="18">
        <v>0.9</v>
      </c>
      <c r="E17" s="18">
        <v>1.4</v>
      </c>
      <c r="F17" s="1" t="s">
        <v>54</v>
      </c>
      <c r="G17" s="1" t="s">
        <v>54</v>
      </c>
      <c r="H17" s="28" t="s">
        <v>54</v>
      </c>
      <c r="I17" s="28" t="s">
        <v>54</v>
      </c>
      <c r="J17" s="28" t="s">
        <v>54</v>
      </c>
      <c r="K17" s="28">
        <v>1.68216796875</v>
      </c>
      <c r="L17" s="28" t="s">
        <v>54</v>
      </c>
      <c r="M17" s="28" t="s">
        <v>54</v>
      </c>
      <c r="N17" s="18" t="s">
        <v>54</v>
      </c>
      <c r="O17" s="18">
        <v>1.1000000000000001</v>
      </c>
      <c r="P17" s="1" t="s">
        <v>54</v>
      </c>
    </row>
    <row r="18" spans="1:16">
      <c r="A18" t="s">
        <v>29</v>
      </c>
      <c r="B18" s="1">
        <v>212</v>
      </c>
      <c r="C18" s="18">
        <v>0.9</v>
      </c>
      <c r="D18" s="18">
        <v>0.5</v>
      </c>
      <c r="E18" s="18">
        <v>1.3</v>
      </c>
      <c r="F18" s="1" t="s">
        <v>54</v>
      </c>
      <c r="G18" s="1" t="s">
        <v>54</v>
      </c>
      <c r="H18" s="28" t="s">
        <v>54</v>
      </c>
      <c r="I18" s="28" t="s">
        <v>54</v>
      </c>
      <c r="J18" s="28" t="s">
        <v>54</v>
      </c>
      <c r="K18" s="28">
        <v>0.91868794326241099</v>
      </c>
      <c r="L18" s="28" t="s">
        <v>54</v>
      </c>
      <c r="M18" s="28" t="s">
        <v>54</v>
      </c>
      <c r="N18" s="18" t="s">
        <v>54</v>
      </c>
      <c r="O18" s="18">
        <v>0.9</v>
      </c>
      <c r="P18" s="1" t="s">
        <v>54</v>
      </c>
    </row>
    <row r="19" spans="1:16">
      <c r="A19" t="s">
        <v>30</v>
      </c>
      <c r="B19" s="1">
        <v>647</v>
      </c>
      <c r="C19" s="18">
        <v>1.6</v>
      </c>
      <c r="D19" s="18">
        <v>1.4</v>
      </c>
      <c r="E19" s="18">
        <v>1.9</v>
      </c>
      <c r="F19" s="1" t="s">
        <v>54</v>
      </c>
      <c r="G19" s="1" t="s">
        <v>54</v>
      </c>
      <c r="H19" s="28" t="s">
        <v>54</v>
      </c>
      <c r="I19" s="28" t="s">
        <v>54</v>
      </c>
      <c r="J19" s="28" t="s">
        <v>54</v>
      </c>
      <c r="K19" s="28">
        <v>1.5933759469697</v>
      </c>
      <c r="L19" s="28" t="s">
        <v>54</v>
      </c>
      <c r="M19" s="28" t="s">
        <v>54</v>
      </c>
      <c r="N19" s="18" t="s">
        <v>54</v>
      </c>
      <c r="O19" s="18">
        <v>1.6</v>
      </c>
      <c r="P19" s="1" t="s">
        <v>54</v>
      </c>
    </row>
    <row r="20" spans="1:16">
      <c r="A20" t="s">
        <v>31</v>
      </c>
      <c r="B20" s="1">
        <v>403</v>
      </c>
      <c r="C20" s="18">
        <v>1.9</v>
      </c>
      <c r="D20" s="18">
        <v>1.6</v>
      </c>
      <c r="E20" s="18">
        <v>2.2000000000000002</v>
      </c>
      <c r="F20" s="1" t="s">
        <v>54</v>
      </c>
      <c r="G20" s="1" t="s">
        <v>54</v>
      </c>
      <c r="H20" s="28" t="s">
        <v>54</v>
      </c>
      <c r="I20" s="28" t="s">
        <v>54</v>
      </c>
      <c r="J20" s="28" t="s">
        <v>54</v>
      </c>
      <c r="K20" s="28">
        <v>1.74750242013553</v>
      </c>
      <c r="L20" s="28" t="s">
        <v>54</v>
      </c>
      <c r="M20" s="28" t="s">
        <v>54</v>
      </c>
      <c r="N20" s="18" t="s">
        <v>54</v>
      </c>
      <c r="O20" s="18">
        <v>1.9</v>
      </c>
      <c r="P20" s="1" t="s">
        <v>54</v>
      </c>
    </row>
    <row r="21" spans="1:16">
      <c r="A21" t="s">
        <v>32</v>
      </c>
      <c r="B21" s="1">
        <v>60</v>
      </c>
      <c r="C21" s="18">
        <v>1.9</v>
      </c>
      <c r="D21" s="18">
        <v>1.2</v>
      </c>
      <c r="E21" s="18">
        <v>2.7</v>
      </c>
      <c r="F21" s="1" t="s">
        <v>54</v>
      </c>
      <c r="G21" s="1" t="s">
        <v>54</v>
      </c>
      <c r="H21" s="28" t="s">
        <v>54</v>
      </c>
      <c r="I21" s="28" t="s">
        <v>54</v>
      </c>
      <c r="J21" s="28" t="s">
        <v>54</v>
      </c>
      <c r="K21" s="28">
        <v>2.5623999999999998</v>
      </c>
      <c r="L21" s="28" t="s">
        <v>54</v>
      </c>
      <c r="M21" s="28" t="s">
        <v>54</v>
      </c>
      <c r="N21" s="18" t="s">
        <v>54</v>
      </c>
      <c r="O21" s="18">
        <v>1.9</v>
      </c>
      <c r="P21" s="1" t="s">
        <v>54</v>
      </c>
    </row>
    <row r="22" spans="1:16">
      <c r="A22" t="s">
        <v>33</v>
      </c>
      <c r="B22" s="1">
        <v>319</v>
      </c>
      <c r="C22" s="18">
        <v>1.7</v>
      </c>
      <c r="D22" s="18">
        <v>1.4</v>
      </c>
      <c r="E22" s="18">
        <v>2</v>
      </c>
      <c r="F22" s="1" t="s">
        <v>54</v>
      </c>
      <c r="G22" s="1" t="s">
        <v>54</v>
      </c>
      <c r="H22" s="28" t="s">
        <v>54</v>
      </c>
      <c r="I22" s="28" t="s">
        <v>54</v>
      </c>
      <c r="J22" s="28" t="s">
        <v>54</v>
      </c>
      <c r="K22" s="28">
        <v>2.3961324224907998</v>
      </c>
      <c r="L22" s="28" t="s">
        <v>54</v>
      </c>
      <c r="M22" s="28" t="s">
        <v>54</v>
      </c>
      <c r="N22" s="18" t="s">
        <v>54</v>
      </c>
      <c r="O22" s="18">
        <v>1.7</v>
      </c>
      <c r="P22" s="1" t="s">
        <v>54</v>
      </c>
    </row>
    <row r="23" spans="1:16">
      <c r="A23" t="s">
        <v>34</v>
      </c>
      <c r="B23" s="1">
        <v>179</v>
      </c>
      <c r="C23" s="18">
        <v>3.1</v>
      </c>
      <c r="D23" s="18">
        <v>2.6</v>
      </c>
      <c r="E23" s="18">
        <v>3.6</v>
      </c>
      <c r="F23" s="1" t="s">
        <v>54</v>
      </c>
      <c r="G23" s="1" t="s">
        <v>54</v>
      </c>
      <c r="H23" s="28" t="s">
        <v>54</v>
      </c>
      <c r="I23" s="28" t="s">
        <v>54</v>
      </c>
      <c r="J23" s="28" t="s">
        <v>54</v>
      </c>
      <c r="K23" s="28">
        <v>3.2515072083879399</v>
      </c>
      <c r="L23" s="28" t="s">
        <v>54</v>
      </c>
      <c r="M23" s="28" t="s">
        <v>54</v>
      </c>
      <c r="N23" s="18" t="s">
        <v>54</v>
      </c>
      <c r="O23" s="18">
        <v>3.1</v>
      </c>
      <c r="P23" s="1" t="s">
        <v>54</v>
      </c>
    </row>
    <row r="24" spans="1:16">
      <c r="A24" t="s">
        <v>35</v>
      </c>
      <c r="B24" s="1">
        <v>224</v>
      </c>
      <c r="C24" s="18">
        <v>2.2999999999999998</v>
      </c>
      <c r="D24" s="18">
        <v>1.8</v>
      </c>
      <c r="E24" s="18">
        <v>2.8</v>
      </c>
      <c r="F24" s="1" t="s">
        <v>54</v>
      </c>
      <c r="G24" s="1" t="s">
        <v>54</v>
      </c>
      <c r="H24" s="28" t="s">
        <v>54</v>
      </c>
      <c r="I24" s="28" t="s">
        <v>54</v>
      </c>
      <c r="J24" s="28" t="s">
        <v>54</v>
      </c>
      <c r="K24" s="28">
        <v>2.1873609706774499</v>
      </c>
      <c r="L24" s="28" t="s">
        <v>54</v>
      </c>
      <c r="M24" s="28" t="s">
        <v>54</v>
      </c>
      <c r="N24" s="18" t="s">
        <v>54</v>
      </c>
      <c r="O24" s="18">
        <v>2.2999999999999998</v>
      </c>
      <c r="P24" s="1" t="s">
        <v>54</v>
      </c>
    </row>
    <row r="25" spans="1:16">
      <c r="A25" t="s">
        <v>36</v>
      </c>
      <c r="B25" s="1">
        <v>416</v>
      </c>
      <c r="C25" s="18">
        <v>1</v>
      </c>
      <c r="D25" s="18">
        <v>0.8</v>
      </c>
      <c r="E25" s="18">
        <v>1.2</v>
      </c>
      <c r="F25" s="1" t="s">
        <v>54</v>
      </c>
      <c r="G25" s="1" t="s">
        <v>54</v>
      </c>
      <c r="H25" s="28" t="s">
        <v>54</v>
      </c>
      <c r="I25" s="28" t="s">
        <v>54</v>
      </c>
      <c r="J25" s="28" t="s">
        <v>54</v>
      </c>
      <c r="K25" s="28">
        <v>1.3034813925570199</v>
      </c>
      <c r="L25" s="28" t="s">
        <v>54</v>
      </c>
      <c r="M25" s="28" t="s">
        <v>54</v>
      </c>
      <c r="N25" s="18" t="s">
        <v>54</v>
      </c>
      <c r="O25" s="18">
        <v>1</v>
      </c>
      <c r="P25" s="1" t="s">
        <v>54</v>
      </c>
    </row>
    <row r="26" spans="1:16">
      <c r="A26" t="s">
        <v>37</v>
      </c>
      <c r="B26" s="1">
        <v>227</v>
      </c>
      <c r="C26" s="18">
        <v>2.2000000000000002</v>
      </c>
      <c r="D26" s="18">
        <v>1.5</v>
      </c>
      <c r="E26" s="18">
        <v>2.9</v>
      </c>
      <c r="F26" s="1" t="s">
        <v>54</v>
      </c>
      <c r="G26" s="1" t="s">
        <v>54</v>
      </c>
      <c r="H26" s="28" t="s">
        <v>54</v>
      </c>
      <c r="I26" s="28" t="s">
        <v>54</v>
      </c>
      <c r="J26" s="28" t="s">
        <v>54</v>
      </c>
      <c r="K26" s="28">
        <v>2.62928571428571</v>
      </c>
      <c r="L26" s="28" t="s">
        <v>54</v>
      </c>
      <c r="M26" s="28" t="s">
        <v>54</v>
      </c>
      <c r="N26" s="18" t="s">
        <v>54</v>
      </c>
      <c r="O26" s="18">
        <v>2.2000000000000002</v>
      </c>
      <c r="P26" s="1" t="s">
        <v>54</v>
      </c>
    </row>
    <row r="27" spans="1:16">
      <c r="A27" t="s">
        <v>16</v>
      </c>
      <c r="B27" s="1">
        <v>7734</v>
      </c>
      <c r="C27" s="18">
        <v>1.6</v>
      </c>
      <c r="D27" s="18">
        <v>1.5</v>
      </c>
      <c r="E27" s="18">
        <v>1.7</v>
      </c>
      <c r="F27" s="1" t="s">
        <v>54</v>
      </c>
      <c r="G27" s="1" t="s">
        <v>54</v>
      </c>
      <c r="H27" s="28" t="s">
        <v>54</v>
      </c>
      <c r="I27" s="28" t="s">
        <v>54</v>
      </c>
      <c r="J27" s="28" t="s">
        <v>54</v>
      </c>
      <c r="K27" s="28">
        <v>1.97711041775004</v>
      </c>
      <c r="L27" s="28" t="s">
        <v>54</v>
      </c>
      <c r="M27" s="28" t="s">
        <v>54</v>
      </c>
      <c r="N27" s="18" t="s">
        <v>54</v>
      </c>
      <c r="O27" s="18">
        <v>1.6</v>
      </c>
      <c r="P27" s="1" t="s">
        <v>54</v>
      </c>
    </row>
    <row r="28" spans="1:16">
      <c r="A28" t="s">
        <v>87</v>
      </c>
      <c r="B28" s="1">
        <v>1365</v>
      </c>
      <c r="C28" s="18">
        <v>2</v>
      </c>
      <c r="D28" s="18">
        <v>1.8</v>
      </c>
      <c r="E28" s="18">
        <v>2.2000000000000002</v>
      </c>
      <c r="F28" s="1"/>
      <c r="G28" s="1"/>
      <c r="H28" s="1"/>
      <c r="I28" s="1"/>
      <c r="J28" s="1"/>
      <c r="K28" s="1"/>
      <c r="L28" s="1"/>
      <c r="M28" s="1"/>
      <c r="N28" s="1"/>
      <c r="O28" s="18">
        <v>2</v>
      </c>
      <c r="P28" s="1"/>
    </row>
    <row r="29" spans="1:16">
      <c r="G29" s="1" t="s">
        <v>64</v>
      </c>
      <c r="H29" s="23">
        <f>MIN(F5:P27)</f>
        <v>0.9</v>
      </c>
    </row>
    <row r="30" spans="1:16">
      <c r="G30" s="1" t="s">
        <v>65</v>
      </c>
      <c r="H30" s="23">
        <f>MAX(F5:P27)</f>
        <v>3.3</v>
      </c>
    </row>
  </sheetData>
  <mergeCells count="4">
    <mergeCell ref="A1:E1"/>
    <mergeCell ref="F1:G1"/>
    <mergeCell ref="B3:E3"/>
    <mergeCell ref="F3:P3"/>
  </mergeCells>
  <hyperlinks>
    <hyperlink ref="H1" r:id="rId1"/>
  </hyperlinks>
  <pageMargins left="0.7" right="0.7" top="0.75" bottom="0.75" header="0.3" footer="0.3"/>
  <pageSetup paperSize="9" orientation="portrait" r:id="rId2"/>
</worksheet>
</file>

<file path=xl/worksheets/sheet27.xml><?xml version="1.0" encoding="utf-8"?>
<worksheet xmlns="http://schemas.openxmlformats.org/spreadsheetml/2006/main" xmlns:r="http://schemas.openxmlformats.org/officeDocument/2006/relationships">
  <dimension ref="A1:P54"/>
  <sheetViews>
    <sheetView workbookViewId="0">
      <selection activeCell="I35" sqref="I35"/>
    </sheetView>
  </sheetViews>
  <sheetFormatPr defaultRowHeight="11.25"/>
  <cols>
    <col min="1" max="1" width="16.375" style="106" customWidth="1"/>
    <col min="2" max="16384" width="9" style="106"/>
  </cols>
  <sheetData>
    <row r="1" spans="1:16" ht="18">
      <c r="A1" s="289" t="s">
        <v>105</v>
      </c>
      <c r="B1" s="289"/>
      <c r="C1" s="289"/>
      <c r="D1" s="289"/>
      <c r="E1" s="289"/>
      <c r="F1" s="289"/>
      <c r="G1" s="168"/>
      <c r="H1" s="168"/>
      <c r="I1" s="105" t="s">
        <v>129</v>
      </c>
      <c r="J1" s="36" t="s">
        <v>130</v>
      </c>
      <c r="K1" s="168"/>
      <c r="L1" s="168"/>
      <c r="M1" s="168"/>
      <c r="N1" s="168"/>
      <c r="O1" s="168"/>
      <c r="P1" s="168"/>
    </row>
    <row r="2" spans="1:16" ht="15">
      <c r="A2" s="167"/>
      <c r="B2" s="168"/>
      <c r="C2" s="168"/>
      <c r="D2" s="168"/>
      <c r="E2" s="168"/>
      <c r="F2" s="168"/>
      <c r="G2" s="168"/>
      <c r="H2" s="168"/>
      <c r="I2" s="168"/>
      <c r="J2" s="168"/>
      <c r="K2" s="168"/>
      <c r="L2" s="168"/>
      <c r="M2" s="168"/>
      <c r="N2" s="168"/>
      <c r="O2" s="168"/>
      <c r="P2" s="168"/>
    </row>
    <row r="3" spans="1:16" ht="15">
      <c r="A3" s="167"/>
      <c r="B3" s="287" t="s">
        <v>62</v>
      </c>
      <c r="C3" s="287"/>
      <c r="D3" s="287"/>
      <c r="E3" s="287"/>
      <c r="F3" s="288" t="s">
        <v>53</v>
      </c>
      <c r="G3" s="288"/>
      <c r="H3" s="288"/>
      <c r="I3" s="288"/>
      <c r="J3" s="288"/>
      <c r="K3" s="288"/>
      <c r="L3" s="288"/>
      <c r="M3" s="288"/>
      <c r="N3" s="288"/>
      <c r="O3" s="288"/>
      <c r="P3" s="288"/>
    </row>
    <row r="4" spans="1:16" ht="15">
      <c r="A4" s="167"/>
      <c r="B4" s="170" t="s">
        <v>52</v>
      </c>
      <c r="C4" s="170" t="s">
        <v>15</v>
      </c>
      <c r="D4" s="170" t="s">
        <v>55</v>
      </c>
      <c r="E4" s="170" t="s">
        <v>56</v>
      </c>
      <c r="F4" s="171">
        <v>2002</v>
      </c>
      <c r="G4" s="171">
        <v>2003</v>
      </c>
      <c r="H4" s="171">
        <v>2004</v>
      </c>
      <c r="I4" s="171">
        <v>2005</v>
      </c>
      <c r="J4" s="171">
        <v>2006</v>
      </c>
      <c r="K4" s="171">
        <v>2007</v>
      </c>
      <c r="L4" s="171">
        <v>2008</v>
      </c>
      <c r="M4" s="171">
        <v>2009</v>
      </c>
      <c r="N4" s="171">
        <v>2010</v>
      </c>
      <c r="O4" s="171">
        <v>2011</v>
      </c>
      <c r="P4" s="171">
        <v>2012</v>
      </c>
    </row>
    <row r="5" spans="1:16">
      <c r="A5" s="169" t="s">
        <v>12</v>
      </c>
      <c r="B5" s="172">
        <v>108</v>
      </c>
      <c r="C5" s="172">
        <v>278.71757000000002</v>
      </c>
      <c r="D5" s="172">
        <v>228.62522999999999</v>
      </c>
      <c r="E5" s="172">
        <v>336.51843000000002</v>
      </c>
      <c r="F5" s="172">
        <v>172.9426</v>
      </c>
      <c r="G5" s="172">
        <v>204.40931</v>
      </c>
      <c r="H5" s="172">
        <v>214.48571000000001</v>
      </c>
      <c r="I5" s="172">
        <v>200.05105</v>
      </c>
      <c r="J5" s="172">
        <v>222.59246999999999</v>
      </c>
      <c r="K5" s="172">
        <v>269.48813000000001</v>
      </c>
      <c r="L5" s="172">
        <v>226.76390000000001</v>
      </c>
      <c r="M5" s="172">
        <v>238.05302</v>
      </c>
      <c r="N5" s="172">
        <v>224.57641000000001</v>
      </c>
      <c r="O5" s="172">
        <v>278.71757000000002</v>
      </c>
      <c r="P5" s="173" t="s">
        <v>54</v>
      </c>
    </row>
    <row r="6" spans="1:16">
      <c r="A6" s="169" t="s">
        <v>17</v>
      </c>
      <c r="B6" s="172">
        <v>146</v>
      </c>
      <c r="C6" s="172">
        <v>215.66309999999999</v>
      </c>
      <c r="D6" s="172">
        <v>182.09164999999999</v>
      </c>
      <c r="E6" s="172">
        <v>253.62824000000001</v>
      </c>
      <c r="F6" s="172">
        <v>136.06877</v>
      </c>
      <c r="G6" s="172">
        <v>169.14080999999999</v>
      </c>
      <c r="H6" s="172">
        <v>172.99946</v>
      </c>
      <c r="I6" s="172">
        <v>203.75155000000001</v>
      </c>
      <c r="J6" s="172">
        <v>198.73483999999999</v>
      </c>
      <c r="K6" s="172">
        <v>289.50366000000002</v>
      </c>
      <c r="L6" s="172">
        <v>209.18509</v>
      </c>
      <c r="M6" s="172">
        <v>180.62569999999999</v>
      </c>
      <c r="N6" s="172">
        <v>177.79433</v>
      </c>
      <c r="O6" s="172">
        <v>215.66309999999999</v>
      </c>
      <c r="P6" s="173" t="s">
        <v>54</v>
      </c>
    </row>
    <row r="7" spans="1:16">
      <c r="A7" s="169" t="s">
        <v>18</v>
      </c>
      <c r="B7" s="172">
        <v>105</v>
      </c>
      <c r="C7" s="172">
        <v>179.50282999999999</v>
      </c>
      <c r="D7" s="172">
        <v>146.81236999999999</v>
      </c>
      <c r="E7" s="172">
        <v>217.30108000000001</v>
      </c>
      <c r="F7" s="172">
        <v>219.13527999999999</v>
      </c>
      <c r="G7" s="172">
        <v>176.33708999999999</v>
      </c>
      <c r="H7" s="172">
        <v>246.93627000000001</v>
      </c>
      <c r="I7" s="172">
        <v>226.84359000000001</v>
      </c>
      <c r="J7" s="172">
        <v>211.36304000000001</v>
      </c>
      <c r="K7" s="172">
        <v>241.27710999999999</v>
      </c>
      <c r="L7" s="172">
        <v>157.41377</v>
      </c>
      <c r="M7" s="172">
        <v>205.33188999999999</v>
      </c>
      <c r="N7" s="172">
        <v>227.53074000000001</v>
      </c>
      <c r="O7" s="172">
        <v>179.50282999999999</v>
      </c>
      <c r="P7" s="173" t="s">
        <v>54</v>
      </c>
    </row>
    <row r="8" spans="1:16">
      <c r="A8" s="169" t="s">
        <v>19</v>
      </c>
      <c r="B8" s="172">
        <v>113</v>
      </c>
      <c r="C8" s="172">
        <v>210.83010999999999</v>
      </c>
      <c r="D8" s="172">
        <v>173.73442</v>
      </c>
      <c r="E8" s="172">
        <v>253.49657999999999</v>
      </c>
      <c r="F8" s="172">
        <v>219.41181</v>
      </c>
      <c r="G8" s="172">
        <v>192.62751</v>
      </c>
      <c r="H8" s="172">
        <v>259.00972999999999</v>
      </c>
      <c r="I8" s="172">
        <v>204.55723</v>
      </c>
      <c r="J8" s="172">
        <v>213.14256</v>
      </c>
      <c r="K8" s="172">
        <v>199.56637000000001</v>
      </c>
      <c r="L8" s="172">
        <v>187.13181</v>
      </c>
      <c r="M8" s="172">
        <v>224.37255999999999</v>
      </c>
      <c r="N8" s="172">
        <v>209.49075999999999</v>
      </c>
      <c r="O8" s="172">
        <v>210.83010999999999</v>
      </c>
      <c r="P8" s="173" t="s">
        <v>54</v>
      </c>
    </row>
    <row r="9" spans="1:16">
      <c r="A9" s="169" t="s">
        <v>20</v>
      </c>
      <c r="B9" s="172">
        <v>134</v>
      </c>
      <c r="C9" s="172">
        <v>143.8638</v>
      </c>
      <c r="D9" s="172">
        <v>120.53461</v>
      </c>
      <c r="E9" s="172">
        <v>170.38962000000001</v>
      </c>
      <c r="F9" s="172">
        <v>170.32979</v>
      </c>
      <c r="G9" s="172">
        <v>146.84929</v>
      </c>
      <c r="H9" s="172">
        <v>178.57107999999999</v>
      </c>
      <c r="I9" s="172">
        <v>199.75223</v>
      </c>
      <c r="J9" s="172">
        <v>171.79310000000001</v>
      </c>
      <c r="K9" s="172">
        <v>169.82892000000001</v>
      </c>
      <c r="L9" s="172">
        <v>131.232</v>
      </c>
      <c r="M9" s="172">
        <v>155.74435</v>
      </c>
      <c r="N9" s="172">
        <v>144.37257</v>
      </c>
      <c r="O9" s="172">
        <v>143.8638</v>
      </c>
      <c r="P9" s="173" t="s">
        <v>54</v>
      </c>
    </row>
    <row r="10" spans="1:16">
      <c r="A10" s="169" t="s">
        <v>21</v>
      </c>
      <c r="B10" s="172">
        <v>95</v>
      </c>
      <c r="C10" s="172">
        <v>107.46677</v>
      </c>
      <c r="D10" s="172">
        <v>86.9405</v>
      </c>
      <c r="E10" s="172">
        <v>131.37891999999999</v>
      </c>
      <c r="F10" s="172">
        <v>181.785</v>
      </c>
      <c r="G10" s="172">
        <v>126.28046999999999</v>
      </c>
      <c r="H10" s="172">
        <v>144.523</v>
      </c>
      <c r="I10" s="172">
        <v>126.78180999999999</v>
      </c>
      <c r="J10" s="172">
        <v>114.12818</v>
      </c>
      <c r="K10" s="172">
        <v>125.6069</v>
      </c>
      <c r="L10" s="172">
        <v>103.25839000000001</v>
      </c>
      <c r="M10" s="172">
        <v>97.982429999999994</v>
      </c>
      <c r="N10" s="172">
        <v>106.37192</v>
      </c>
      <c r="O10" s="172">
        <v>107.46677</v>
      </c>
      <c r="P10" s="173" t="s">
        <v>54</v>
      </c>
    </row>
    <row r="11" spans="1:16">
      <c r="A11" s="169" t="s">
        <v>22</v>
      </c>
      <c r="B11" s="172">
        <v>107</v>
      </c>
      <c r="C11" s="172">
        <v>162.88513</v>
      </c>
      <c r="D11" s="172">
        <v>133.48497</v>
      </c>
      <c r="E11" s="172">
        <v>196.83238</v>
      </c>
      <c r="F11" s="172">
        <v>110.28035</v>
      </c>
      <c r="G11" s="172">
        <v>118.62047</v>
      </c>
      <c r="H11" s="172">
        <v>102.28203000000001</v>
      </c>
      <c r="I11" s="172">
        <v>116.9174</v>
      </c>
      <c r="J11" s="172">
        <v>122.4157</v>
      </c>
      <c r="K11" s="172">
        <v>120.63839</v>
      </c>
      <c r="L11" s="172">
        <v>132.61070000000001</v>
      </c>
      <c r="M11" s="172">
        <v>122.29071</v>
      </c>
      <c r="N11" s="172">
        <v>158.36478</v>
      </c>
      <c r="O11" s="172">
        <v>162.88513</v>
      </c>
      <c r="P11" s="173" t="s">
        <v>54</v>
      </c>
    </row>
    <row r="12" spans="1:16">
      <c r="A12" s="169" t="s">
        <v>23</v>
      </c>
      <c r="B12" s="172">
        <v>97</v>
      </c>
      <c r="C12" s="172">
        <v>283.11635000000001</v>
      </c>
      <c r="D12" s="172">
        <v>229.54936000000001</v>
      </c>
      <c r="E12" s="172">
        <v>345.42007000000001</v>
      </c>
      <c r="F12" s="172">
        <v>112.32642</v>
      </c>
      <c r="G12" s="172">
        <v>156.21548999999999</v>
      </c>
      <c r="H12" s="172">
        <v>161.07775000000001</v>
      </c>
      <c r="I12" s="172">
        <v>179.31788</v>
      </c>
      <c r="J12" s="172">
        <v>156.04508999999999</v>
      </c>
      <c r="K12" s="172">
        <v>168.67418000000001</v>
      </c>
      <c r="L12" s="172">
        <v>175.26921999999999</v>
      </c>
      <c r="M12" s="172">
        <v>211.47981999999999</v>
      </c>
      <c r="N12" s="172">
        <v>274.48993000000002</v>
      </c>
      <c r="O12" s="172">
        <v>283.11635000000001</v>
      </c>
      <c r="P12" s="173" t="s">
        <v>54</v>
      </c>
    </row>
    <row r="13" spans="1:16">
      <c r="A13" s="169" t="s">
        <v>24</v>
      </c>
      <c r="B13" s="172">
        <v>119</v>
      </c>
      <c r="C13" s="172">
        <v>177.36283</v>
      </c>
      <c r="D13" s="172">
        <v>146.92742999999999</v>
      </c>
      <c r="E13" s="172">
        <v>212.24316999999999</v>
      </c>
      <c r="F13" s="172">
        <v>162.39465000000001</v>
      </c>
      <c r="G13" s="172">
        <v>120.36519</v>
      </c>
      <c r="H13" s="172">
        <v>134.44477000000001</v>
      </c>
      <c r="I13" s="172">
        <v>173.73951</v>
      </c>
      <c r="J13" s="172">
        <v>225.77767</v>
      </c>
      <c r="K13" s="172">
        <v>224.31636</v>
      </c>
      <c r="L13" s="172">
        <v>169.90429</v>
      </c>
      <c r="M13" s="172">
        <v>145.63830999999999</v>
      </c>
      <c r="N13" s="172">
        <v>159.11767</v>
      </c>
      <c r="O13" s="172">
        <v>177.36283</v>
      </c>
      <c r="P13" s="173" t="s">
        <v>54</v>
      </c>
    </row>
    <row r="14" spans="1:16">
      <c r="A14" s="169" t="s">
        <v>25</v>
      </c>
      <c r="B14" s="172">
        <v>185</v>
      </c>
      <c r="C14" s="172">
        <v>179.05195000000001</v>
      </c>
      <c r="D14" s="172">
        <v>154.17633000000001</v>
      </c>
      <c r="E14" s="172">
        <v>206.79758000000001</v>
      </c>
      <c r="F14" s="172">
        <v>162.32567</v>
      </c>
      <c r="G14" s="172">
        <v>143.18996000000001</v>
      </c>
      <c r="H14" s="172">
        <v>193.35283999999999</v>
      </c>
      <c r="I14" s="172">
        <v>169.19943000000001</v>
      </c>
      <c r="J14" s="172">
        <v>192.93622999999999</v>
      </c>
      <c r="K14" s="172">
        <v>167.35075000000001</v>
      </c>
      <c r="L14" s="172">
        <v>152.59394</v>
      </c>
      <c r="M14" s="172">
        <v>169.61502999999999</v>
      </c>
      <c r="N14" s="172">
        <v>164.67646999999999</v>
      </c>
      <c r="O14" s="172">
        <v>179.05195000000001</v>
      </c>
      <c r="P14" s="173" t="s">
        <v>54</v>
      </c>
    </row>
    <row r="15" spans="1:16">
      <c r="A15" s="169" t="s">
        <v>26</v>
      </c>
      <c r="B15" s="172">
        <v>316</v>
      </c>
      <c r="C15" s="172">
        <v>241.38335000000001</v>
      </c>
      <c r="D15" s="172">
        <v>215.49897999999999</v>
      </c>
      <c r="E15" s="172">
        <v>269.52021000000002</v>
      </c>
      <c r="F15" s="172">
        <v>216.38012000000001</v>
      </c>
      <c r="G15" s="172">
        <v>236.36811</v>
      </c>
      <c r="H15" s="172">
        <v>222.42106999999999</v>
      </c>
      <c r="I15" s="172">
        <v>198.11311000000001</v>
      </c>
      <c r="J15" s="172">
        <v>215.76322999999999</v>
      </c>
      <c r="K15" s="172">
        <v>224.03139999999999</v>
      </c>
      <c r="L15" s="172">
        <v>248.11121</v>
      </c>
      <c r="M15" s="172">
        <v>239.22393</v>
      </c>
      <c r="N15" s="172">
        <v>277.10806000000002</v>
      </c>
      <c r="O15" s="172">
        <v>241.38335000000001</v>
      </c>
      <c r="P15" s="173" t="s">
        <v>54</v>
      </c>
    </row>
    <row r="16" spans="1:16">
      <c r="A16" s="169" t="s">
        <v>27</v>
      </c>
      <c r="B16" s="172">
        <v>163</v>
      </c>
      <c r="C16" s="172">
        <v>212.60383999999999</v>
      </c>
      <c r="D16" s="172">
        <v>181.21599000000001</v>
      </c>
      <c r="E16" s="172">
        <v>247.86515</v>
      </c>
      <c r="F16" s="172">
        <v>157.18942000000001</v>
      </c>
      <c r="G16" s="172">
        <v>149.2098</v>
      </c>
      <c r="H16" s="172">
        <v>160.11067</v>
      </c>
      <c r="I16" s="172">
        <v>182.87744000000001</v>
      </c>
      <c r="J16" s="172">
        <v>185.33944</v>
      </c>
      <c r="K16" s="172">
        <v>193.39321000000001</v>
      </c>
      <c r="L16" s="172">
        <v>197.35894999999999</v>
      </c>
      <c r="M16" s="172">
        <v>195.17316</v>
      </c>
      <c r="N16" s="172">
        <v>212.12697</v>
      </c>
      <c r="O16" s="172">
        <v>212.60383999999999</v>
      </c>
      <c r="P16" s="173" t="s">
        <v>54</v>
      </c>
    </row>
    <row r="17" spans="1:16">
      <c r="A17" s="169" t="s">
        <v>28</v>
      </c>
      <c r="B17" s="172">
        <v>127</v>
      </c>
      <c r="C17" s="172">
        <v>161.22962000000001</v>
      </c>
      <c r="D17" s="172">
        <v>134.39657</v>
      </c>
      <c r="E17" s="172">
        <v>191.84679</v>
      </c>
      <c r="F17" s="172">
        <v>168.24982</v>
      </c>
      <c r="G17" s="172">
        <v>116.23556000000001</v>
      </c>
      <c r="H17" s="172">
        <v>145.71277000000001</v>
      </c>
      <c r="I17" s="172">
        <v>121.95998</v>
      </c>
      <c r="J17" s="172">
        <v>142.17334</v>
      </c>
      <c r="K17" s="172">
        <v>97.5428</v>
      </c>
      <c r="L17" s="172">
        <v>126.16858999999999</v>
      </c>
      <c r="M17" s="172">
        <v>151.76303999999999</v>
      </c>
      <c r="N17" s="172">
        <v>155.22732999999999</v>
      </c>
      <c r="O17" s="172">
        <v>161.22962000000001</v>
      </c>
      <c r="P17" s="173" t="s">
        <v>54</v>
      </c>
    </row>
    <row r="18" spans="1:16">
      <c r="A18" s="169" t="s">
        <v>29</v>
      </c>
      <c r="B18" s="172">
        <v>117</v>
      </c>
      <c r="C18" s="172">
        <v>158.73617999999999</v>
      </c>
      <c r="D18" s="172">
        <v>131.25269</v>
      </c>
      <c r="E18" s="172">
        <v>190.27029999999999</v>
      </c>
      <c r="F18" s="172">
        <v>101.61481999999999</v>
      </c>
      <c r="G18" s="172">
        <v>52.899830000000001</v>
      </c>
      <c r="H18" s="172">
        <v>102.87751</v>
      </c>
      <c r="I18" s="172">
        <v>120.30256</v>
      </c>
      <c r="J18" s="172">
        <v>120.77536000000001</v>
      </c>
      <c r="K18" s="172">
        <v>161.78081</v>
      </c>
      <c r="L18" s="172">
        <v>174.62948</v>
      </c>
      <c r="M18" s="172">
        <v>173.01430999999999</v>
      </c>
      <c r="N18" s="172">
        <v>147.49108000000001</v>
      </c>
      <c r="O18" s="172">
        <v>158.73617999999999</v>
      </c>
      <c r="P18" s="173" t="s">
        <v>54</v>
      </c>
    </row>
    <row r="19" spans="1:16">
      <c r="A19" s="169" t="s">
        <v>30</v>
      </c>
      <c r="B19" s="172">
        <v>371</v>
      </c>
      <c r="C19" s="172">
        <v>166.13973999999999</v>
      </c>
      <c r="D19" s="172">
        <v>149.654</v>
      </c>
      <c r="E19" s="172">
        <v>183.94471999999999</v>
      </c>
      <c r="F19" s="172">
        <v>76.397000000000006</v>
      </c>
      <c r="G19" s="172">
        <v>29.396239999999999</v>
      </c>
      <c r="H19" s="172">
        <v>97.575029999999998</v>
      </c>
      <c r="I19" s="172">
        <v>138.03460999999999</v>
      </c>
      <c r="J19" s="172">
        <v>179.34528</v>
      </c>
      <c r="K19" s="172">
        <v>178.45775</v>
      </c>
      <c r="L19" s="172">
        <v>186.36113</v>
      </c>
      <c r="M19" s="172">
        <v>176.03577999999999</v>
      </c>
      <c r="N19" s="172">
        <v>155.80781999999999</v>
      </c>
      <c r="O19" s="172">
        <v>166.13973999999999</v>
      </c>
      <c r="P19" s="173" t="s">
        <v>54</v>
      </c>
    </row>
    <row r="20" spans="1:16">
      <c r="A20" s="169" t="s">
        <v>31</v>
      </c>
      <c r="B20" s="172">
        <v>358</v>
      </c>
      <c r="C20" s="172">
        <v>247.41361000000001</v>
      </c>
      <c r="D20" s="172">
        <v>222.43922000000001</v>
      </c>
      <c r="E20" s="172">
        <v>274.42408</v>
      </c>
      <c r="F20" s="172">
        <v>169.07919999999999</v>
      </c>
      <c r="G20" s="172">
        <v>151.34192999999999</v>
      </c>
      <c r="H20" s="172">
        <v>175.14215999999999</v>
      </c>
      <c r="I20" s="172">
        <v>159.29541</v>
      </c>
      <c r="J20" s="172">
        <v>233.94944000000001</v>
      </c>
      <c r="K20" s="172">
        <v>213.8211</v>
      </c>
      <c r="L20" s="172">
        <v>194.47926000000001</v>
      </c>
      <c r="M20" s="172">
        <v>245.87488999999999</v>
      </c>
      <c r="N20" s="172">
        <v>228.70335</v>
      </c>
      <c r="O20" s="172">
        <v>247.41361000000001</v>
      </c>
      <c r="P20" s="173" t="s">
        <v>54</v>
      </c>
    </row>
    <row r="21" spans="1:16">
      <c r="A21" s="169" t="s">
        <v>32</v>
      </c>
      <c r="B21" s="172">
        <v>78</v>
      </c>
      <c r="C21" s="172">
        <v>215.71935999999999</v>
      </c>
      <c r="D21" s="172">
        <v>170.50944000000001</v>
      </c>
      <c r="E21" s="172">
        <v>269.23298</v>
      </c>
      <c r="F21" s="172">
        <v>242.83036999999999</v>
      </c>
      <c r="G21" s="172">
        <v>186.97524000000001</v>
      </c>
      <c r="H21" s="172">
        <v>177.23751999999999</v>
      </c>
      <c r="I21" s="172">
        <v>189.17680999999999</v>
      </c>
      <c r="J21" s="172">
        <v>304.26402000000002</v>
      </c>
      <c r="K21" s="172">
        <v>286.44819000000001</v>
      </c>
      <c r="L21" s="172">
        <v>324.49862000000002</v>
      </c>
      <c r="M21" s="172">
        <v>316.33821999999998</v>
      </c>
      <c r="N21" s="172">
        <v>213.73124000000001</v>
      </c>
      <c r="O21" s="172">
        <v>215.71935999999999</v>
      </c>
      <c r="P21" s="173" t="s">
        <v>54</v>
      </c>
    </row>
    <row r="22" spans="1:16">
      <c r="A22" s="169" t="s">
        <v>33</v>
      </c>
      <c r="B22" s="172">
        <v>207</v>
      </c>
      <c r="C22" s="172">
        <v>184.02209999999999</v>
      </c>
      <c r="D22" s="172">
        <v>159.80359000000001</v>
      </c>
      <c r="E22" s="172">
        <v>210.87334999999999</v>
      </c>
      <c r="F22" s="172">
        <v>157.60026999999999</v>
      </c>
      <c r="G22" s="172">
        <v>111.86846</v>
      </c>
      <c r="H22" s="172">
        <v>144.88695000000001</v>
      </c>
      <c r="I22" s="172">
        <v>168.00716</v>
      </c>
      <c r="J22" s="172">
        <v>185.4434</v>
      </c>
      <c r="K22" s="172">
        <v>149.25398000000001</v>
      </c>
      <c r="L22" s="172">
        <v>156.45061999999999</v>
      </c>
      <c r="M22" s="172">
        <v>183.19714999999999</v>
      </c>
      <c r="N22" s="172">
        <v>165.57893999999999</v>
      </c>
      <c r="O22" s="172">
        <v>184.02209999999999</v>
      </c>
      <c r="P22" s="173" t="s">
        <v>54</v>
      </c>
    </row>
    <row r="23" spans="1:16">
      <c r="A23" s="169" t="s">
        <v>34</v>
      </c>
      <c r="B23" s="172">
        <v>68</v>
      </c>
      <c r="C23" s="172">
        <v>170.39296999999999</v>
      </c>
      <c r="D23" s="172">
        <v>132.31036</v>
      </c>
      <c r="E23" s="172">
        <v>216.01751999999999</v>
      </c>
      <c r="F23" s="172">
        <v>176.96979999999999</v>
      </c>
      <c r="G23" s="172">
        <v>154.89322000000001</v>
      </c>
      <c r="H23" s="172">
        <v>213.78353999999999</v>
      </c>
      <c r="I23" s="172">
        <v>298.75146999999998</v>
      </c>
      <c r="J23" s="172">
        <v>222.10702000000001</v>
      </c>
      <c r="K23" s="172">
        <v>171.00672</v>
      </c>
      <c r="L23" s="172">
        <v>173.02440999999999</v>
      </c>
      <c r="M23" s="172">
        <v>125.05356999999999</v>
      </c>
      <c r="N23" s="172">
        <v>211.52115000000001</v>
      </c>
      <c r="O23" s="172">
        <v>170.39296999999999</v>
      </c>
      <c r="P23" s="173" t="s">
        <v>54</v>
      </c>
    </row>
    <row r="24" spans="1:16">
      <c r="A24" s="169" t="s">
        <v>35</v>
      </c>
      <c r="B24" s="172">
        <v>94</v>
      </c>
      <c r="C24" s="172">
        <v>175.17867000000001</v>
      </c>
      <c r="D24" s="172">
        <v>141.55456000000001</v>
      </c>
      <c r="E24" s="172">
        <v>214.38115999999999</v>
      </c>
      <c r="F24" s="172">
        <v>127.4742</v>
      </c>
      <c r="G24" s="172">
        <v>137.63101</v>
      </c>
      <c r="H24" s="172">
        <v>174.52094</v>
      </c>
      <c r="I24" s="172">
        <v>153.07675</v>
      </c>
      <c r="J24" s="172">
        <v>145.28404</v>
      </c>
      <c r="K24" s="172">
        <v>151.93323000000001</v>
      </c>
      <c r="L24" s="172">
        <v>126.84464</v>
      </c>
      <c r="M24" s="172">
        <v>175.04761999999999</v>
      </c>
      <c r="N24" s="172">
        <v>205.29612</v>
      </c>
      <c r="O24" s="172">
        <v>175.17867000000001</v>
      </c>
      <c r="P24" s="173" t="s">
        <v>54</v>
      </c>
    </row>
    <row r="25" spans="1:16">
      <c r="A25" s="169" t="s">
        <v>36</v>
      </c>
      <c r="B25" s="172">
        <v>84</v>
      </c>
      <c r="C25" s="172">
        <v>180.57749999999999</v>
      </c>
      <c r="D25" s="172">
        <v>144.01779999999999</v>
      </c>
      <c r="E25" s="172">
        <v>223.58557999999999</v>
      </c>
      <c r="F25" s="172">
        <v>88.891720000000007</v>
      </c>
      <c r="G25" s="172">
        <v>113.64461</v>
      </c>
      <c r="H25" s="172">
        <v>145.86815999999999</v>
      </c>
      <c r="I25" s="172">
        <v>145.67449999999999</v>
      </c>
      <c r="J25" s="172">
        <v>184.28465</v>
      </c>
      <c r="K25" s="172">
        <v>134.16131999999999</v>
      </c>
      <c r="L25" s="172">
        <v>115.84894</v>
      </c>
      <c r="M25" s="172">
        <v>137.28296</v>
      </c>
      <c r="N25" s="172">
        <v>159.95111</v>
      </c>
      <c r="O25" s="172">
        <v>180.57749999999999</v>
      </c>
      <c r="P25" s="173" t="s">
        <v>54</v>
      </c>
    </row>
    <row r="26" spans="1:16">
      <c r="A26" s="169" t="s">
        <v>37</v>
      </c>
      <c r="B26" s="172">
        <v>182</v>
      </c>
      <c r="C26" s="172">
        <v>190.12302</v>
      </c>
      <c r="D26" s="172">
        <v>163.50001</v>
      </c>
      <c r="E26" s="172">
        <v>219.84440000000001</v>
      </c>
      <c r="F26" s="172">
        <v>135.59187</v>
      </c>
      <c r="G26" s="172">
        <v>125.48067</v>
      </c>
      <c r="H26" s="172">
        <v>124.07906</v>
      </c>
      <c r="I26" s="172">
        <v>149.89195000000001</v>
      </c>
      <c r="J26" s="172">
        <v>149.68099000000001</v>
      </c>
      <c r="K26" s="172">
        <v>128.37647000000001</v>
      </c>
      <c r="L26" s="172">
        <v>138.38284999999999</v>
      </c>
      <c r="M26" s="172">
        <v>167.23095000000001</v>
      </c>
      <c r="N26" s="172">
        <v>199.13126</v>
      </c>
      <c r="O26" s="172">
        <v>190.12302</v>
      </c>
      <c r="P26" s="173" t="s">
        <v>54</v>
      </c>
    </row>
    <row r="27" spans="1:16">
      <c r="A27" s="169" t="s">
        <v>16</v>
      </c>
      <c r="B27" s="172">
        <v>3374</v>
      </c>
      <c r="C27" s="172">
        <v>189.17276000000001</v>
      </c>
      <c r="D27" s="172">
        <v>182.84263000000001</v>
      </c>
      <c r="E27" s="172">
        <v>195.66611</v>
      </c>
      <c r="F27" s="172">
        <v>152.80986999999999</v>
      </c>
      <c r="G27" s="172">
        <v>133.50246000000001</v>
      </c>
      <c r="H27" s="172">
        <v>161.34279000000001</v>
      </c>
      <c r="I27" s="172">
        <v>167.39404999999999</v>
      </c>
      <c r="J27" s="172">
        <v>184.29930999999999</v>
      </c>
      <c r="K27" s="172">
        <v>181.17801</v>
      </c>
      <c r="L27" s="172">
        <v>172.29577</v>
      </c>
      <c r="M27" s="172">
        <v>182.87495999999999</v>
      </c>
      <c r="N27" s="172">
        <v>186.19740999999999</v>
      </c>
      <c r="O27" s="172">
        <v>189.17276000000001</v>
      </c>
      <c r="P27" s="173" t="s">
        <v>54</v>
      </c>
    </row>
    <row r="28" spans="1:16">
      <c r="A28" s="169" t="s">
        <v>87</v>
      </c>
      <c r="B28" s="174">
        <v>635</v>
      </c>
      <c r="C28" s="174">
        <v>182.21543</v>
      </c>
      <c r="D28" s="174">
        <v>168.31645</v>
      </c>
      <c r="E28" s="174">
        <v>196.95599999999999</v>
      </c>
      <c r="F28" s="174">
        <v>139.93888000000001</v>
      </c>
      <c r="G28" s="174">
        <v>124.72068</v>
      </c>
      <c r="H28" s="174">
        <v>151.78926000000001</v>
      </c>
      <c r="I28" s="174">
        <v>172.47929999999999</v>
      </c>
      <c r="J28" s="174">
        <v>173.59342000000001</v>
      </c>
      <c r="K28" s="174">
        <v>144.48567</v>
      </c>
      <c r="L28" s="174">
        <v>143.10357999999999</v>
      </c>
      <c r="M28" s="174">
        <v>164.69872000000001</v>
      </c>
      <c r="N28" s="174">
        <v>185.50593000000001</v>
      </c>
      <c r="O28" s="174">
        <v>182.21543</v>
      </c>
      <c r="P28" s="173" t="s">
        <v>54</v>
      </c>
    </row>
    <row r="30" spans="1:16">
      <c r="B30" s="107"/>
      <c r="C30" s="108"/>
      <c r="D30" s="108"/>
      <c r="E30" s="108"/>
      <c r="F30" s="108"/>
      <c r="G30" s="108"/>
      <c r="H30" s="108"/>
      <c r="I30" s="108"/>
      <c r="J30" s="108"/>
      <c r="K30" s="108"/>
      <c r="L30" s="108"/>
      <c r="M30" s="108"/>
      <c r="N30" s="108"/>
      <c r="O30" s="108"/>
    </row>
    <row r="31" spans="1:16">
      <c r="B31" s="109"/>
      <c r="C31" s="109"/>
      <c r="D31" s="109"/>
      <c r="E31" s="109"/>
      <c r="F31" s="109"/>
      <c r="G31" s="109"/>
      <c r="H31" s="109"/>
      <c r="I31" s="109"/>
      <c r="J31" s="109"/>
      <c r="K31" s="109"/>
      <c r="L31" s="109"/>
      <c r="M31" s="109"/>
      <c r="N31" s="109"/>
      <c r="O31" s="109"/>
    </row>
    <row r="32" spans="1:16">
      <c r="B32" s="109"/>
      <c r="C32" s="109"/>
      <c r="D32" s="109"/>
      <c r="E32" s="109"/>
      <c r="F32" s="109"/>
      <c r="G32" s="109"/>
      <c r="H32" s="109"/>
      <c r="I32" s="109"/>
      <c r="J32" s="109"/>
      <c r="K32" s="109"/>
      <c r="L32" s="109"/>
      <c r="M32" s="109"/>
      <c r="N32" s="109"/>
      <c r="O32" s="109"/>
    </row>
    <row r="33" spans="2:15">
      <c r="B33" s="109"/>
      <c r="C33" s="109"/>
      <c r="D33" s="109"/>
      <c r="E33" s="109"/>
      <c r="F33" s="109"/>
      <c r="G33" s="109"/>
      <c r="H33" s="109"/>
      <c r="I33" s="109"/>
      <c r="J33" s="109"/>
      <c r="K33" s="109"/>
      <c r="L33" s="109"/>
      <c r="M33" s="109"/>
      <c r="N33" s="109"/>
      <c r="O33" s="109"/>
    </row>
    <row r="34" spans="2:15">
      <c r="B34" s="109"/>
      <c r="C34" s="109"/>
      <c r="D34" s="109"/>
      <c r="E34" s="109"/>
      <c r="F34" s="109"/>
      <c r="G34" s="109"/>
      <c r="H34" s="109"/>
      <c r="I34" s="109"/>
      <c r="J34" s="109"/>
      <c r="K34" s="109"/>
      <c r="L34" s="109"/>
      <c r="M34" s="109"/>
      <c r="N34" s="109"/>
      <c r="O34" s="109"/>
    </row>
    <row r="35" spans="2:15">
      <c r="B35" s="109"/>
      <c r="C35" s="109"/>
      <c r="D35" s="109"/>
      <c r="E35" s="109"/>
      <c r="F35" s="109"/>
      <c r="G35" s="109"/>
      <c r="H35" s="109"/>
      <c r="I35" s="109"/>
      <c r="J35" s="109"/>
      <c r="K35" s="109"/>
      <c r="L35" s="109"/>
      <c r="M35" s="109"/>
      <c r="N35" s="109"/>
      <c r="O35" s="109"/>
    </row>
    <row r="36" spans="2:15">
      <c r="B36" s="109"/>
      <c r="C36" s="109"/>
      <c r="D36" s="109"/>
      <c r="E36" s="109"/>
      <c r="F36" s="109"/>
      <c r="G36" s="109"/>
      <c r="H36" s="109"/>
      <c r="I36" s="109"/>
      <c r="J36" s="109"/>
      <c r="K36" s="109"/>
      <c r="L36" s="109"/>
      <c r="M36" s="109"/>
      <c r="N36" s="109"/>
      <c r="O36" s="109"/>
    </row>
    <row r="37" spans="2:15">
      <c r="B37" s="109"/>
      <c r="C37" s="109"/>
      <c r="D37" s="109"/>
      <c r="E37" s="109"/>
      <c r="F37" s="109"/>
      <c r="G37" s="109"/>
      <c r="H37" s="109"/>
      <c r="I37" s="109"/>
      <c r="J37" s="109"/>
      <c r="K37" s="109"/>
      <c r="L37" s="109"/>
      <c r="M37" s="109"/>
      <c r="N37" s="109"/>
      <c r="O37" s="109"/>
    </row>
    <row r="38" spans="2:15">
      <c r="B38" s="109"/>
      <c r="C38" s="109"/>
      <c r="D38" s="109"/>
      <c r="E38" s="109"/>
      <c r="F38" s="109"/>
      <c r="G38" s="109"/>
      <c r="H38" s="109"/>
      <c r="I38" s="109"/>
      <c r="J38" s="109"/>
      <c r="K38" s="109"/>
      <c r="L38" s="109"/>
      <c r="M38" s="109"/>
      <c r="N38" s="109"/>
      <c r="O38" s="109"/>
    </row>
    <row r="39" spans="2:15">
      <c r="B39" s="109"/>
      <c r="C39" s="109"/>
      <c r="D39" s="109"/>
      <c r="E39" s="109"/>
      <c r="F39" s="109"/>
      <c r="G39" s="109"/>
      <c r="H39" s="109"/>
      <c r="I39" s="109"/>
      <c r="J39" s="109"/>
      <c r="K39" s="109"/>
      <c r="L39" s="109"/>
      <c r="M39" s="109"/>
      <c r="N39" s="109"/>
      <c r="O39" s="109"/>
    </row>
    <row r="40" spans="2:15">
      <c r="B40" s="109"/>
      <c r="C40" s="109"/>
      <c r="D40" s="109"/>
      <c r="E40" s="109"/>
      <c r="F40" s="109"/>
      <c r="G40" s="109"/>
      <c r="H40" s="109"/>
      <c r="I40" s="109"/>
      <c r="J40" s="109"/>
      <c r="K40" s="109"/>
      <c r="L40" s="109"/>
      <c r="M40" s="109"/>
      <c r="N40" s="109"/>
      <c r="O40" s="109"/>
    </row>
    <row r="41" spans="2:15">
      <c r="B41" s="109"/>
      <c r="C41" s="109"/>
      <c r="D41" s="109"/>
      <c r="E41" s="109"/>
      <c r="F41" s="109"/>
      <c r="G41" s="109"/>
      <c r="H41" s="109"/>
      <c r="I41" s="109"/>
      <c r="J41" s="109"/>
      <c r="K41" s="109"/>
      <c r="L41" s="109"/>
      <c r="M41" s="109"/>
      <c r="N41" s="109"/>
      <c r="O41" s="109"/>
    </row>
    <row r="42" spans="2:15">
      <c r="B42" s="109"/>
      <c r="C42" s="109"/>
      <c r="D42" s="109"/>
      <c r="E42" s="109"/>
      <c r="F42" s="109"/>
      <c r="G42" s="109"/>
      <c r="H42" s="109"/>
      <c r="I42" s="109"/>
      <c r="J42" s="109"/>
      <c r="K42" s="109"/>
      <c r="L42" s="109"/>
      <c r="M42" s="109"/>
      <c r="N42" s="109"/>
      <c r="O42" s="109"/>
    </row>
    <row r="43" spans="2:15">
      <c r="B43" s="109"/>
      <c r="C43" s="109"/>
      <c r="D43" s="109"/>
      <c r="E43" s="109"/>
      <c r="F43" s="109"/>
      <c r="G43" s="109"/>
      <c r="H43" s="109"/>
      <c r="I43" s="109"/>
      <c r="J43" s="109"/>
      <c r="K43" s="109"/>
      <c r="L43" s="109"/>
      <c r="M43" s="109"/>
      <c r="N43" s="109"/>
      <c r="O43" s="109"/>
    </row>
    <row r="44" spans="2:15">
      <c r="B44" s="109"/>
      <c r="C44" s="109"/>
      <c r="D44" s="109"/>
      <c r="E44" s="109"/>
      <c r="F44" s="109"/>
      <c r="G44" s="109"/>
      <c r="H44" s="109"/>
      <c r="I44" s="109"/>
      <c r="J44" s="109"/>
      <c r="K44" s="109"/>
      <c r="L44" s="109"/>
      <c r="M44" s="109"/>
      <c r="N44" s="109"/>
      <c r="O44" s="109"/>
    </row>
    <row r="45" spans="2:15">
      <c r="B45" s="109"/>
      <c r="C45" s="109"/>
      <c r="D45" s="109"/>
      <c r="E45" s="109"/>
      <c r="F45" s="109"/>
      <c r="G45" s="109"/>
      <c r="H45" s="109"/>
      <c r="I45" s="109"/>
      <c r="J45" s="109"/>
      <c r="K45" s="109"/>
      <c r="L45" s="109"/>
      <c r="M45" s="109"/>
      <c r="N45" s="109"/>
      <c r="O45" s="109"/>
    </row>
    <row r="46" spans="2:15">
      <c r="B46" s="109"/>
      <c r="C46" s="109"/>
      <c r="D46" s="109"/>
      <c r="E46" s="109"/>
      <c r="F46" s="109"/>
      <c r="G46" s="109"/>
      <c r="H46" s="109"/>
      <c r="I46" s="109"/>
      <c r="J46" s="109"/>
      <c r="K46" s="109"/>
      <c r="L46" s="109"/>
      <c r="M46" s="109"/>
      <c r="N46" s="109"/>
      <c r="O46" s="109"/>
    </row>
    <row r="47" spans="2:15">
      <c r="B47" s="109"/>
      <c r="C47" s="109"/>
      <c r="D47" s="109"/>
      <c r="E47" s="109"/>
      <c r="F47" s="109"/>
      <c r="G47" s="109"/>
      <c r="H47" s="109"/>
      <c r="I47" s="109"/>
      <c r="J47" s="109"/>
      <c r="K47" s="109"/>
      <c r="L47" s="109"/>
      <c r="M47" s="109"/>
      <c r="N47" s="109"/>
      <c r="O47" s="109"/>
    </row>
    <row r="48" spans="2:15">
      <c r="B48" s="109"/>
      <c r="C48" s="109"/>
      <c r="D48" s="109"/>
      <c r="E48" s="109"/>
      <c r="F48" s="109"/>
      <c r="G48" s="109"/>
      <c r="H48" s="109"/>
      <c r="I48" s="109"/>
      <c r="J48" s="109"/>
      <c r="K48" s="109"/>
      <c r="L48" s="109"/>
      <c r="M48" s="109"/>
      <c r="N48" s="109"/>
      <c r="O48" s="109"/>
    </row>
    <row r="49" spans="2:15">
      <c r="B49" s="109"/>
      <c r="C49" s="109"/>
      <c r="D49" s="109"/>
      <c r="E49" s="109"/>
      <c r="F49" s="109"/>
      <c r="G49" s="109"/>
      <c r="H49" s="109"/>
      <c r="I49" s="109"/>
      <c r="J49" s="109"/>
      <c r="K49" s="109"/>
      <c r="L49" s="109"/>
      <c r="M49" s="109"/>
      <c r="N49" s="109"/>
      <c r="O49" s="109"/>
    </row>
    <row r="50" spans="2:15">
      <c r="B50" s="109"/>
      <c r="C50" s="109"/>
      <c r="D50" s="109"/>
      <c r="E50" s="109"/>
      <c r="F50" s="109"/>
      <c r="G50" s="109"/>
      <c r="H50" s="109"/>
      <c r="I50" s="109"/>
      <c r="J50" s="109"/>
      <c r="K50" s="109"/>
      <c r="L50" s="109"/>
      <c r="M50" s="109"/>
      <c r="N50" s="109"/>
      <c r="O50" s="109"/>
    </row>
    <row r="51" spans="2:15">
      <c r="B51" s="109"/>
      <c r="C51" s="109"/>
      <c r="D51" s="109"/>
      <c r="E51" s="109"/>
      <c r="F51" s="109"/>
      <c r="G51" s="109"/>
      <c r="H51" s="109"/>
      <c r="I51" s="109"/>
      <c r="J51" s="109"/>
      <c r="K51" s="109"/>
      <c r="L51" s="109"/>
      <c r="M51" s="109"/>
      <c r="N51" s="109"/>
      <c r="O51" s="109"/>
    </row>
    <row r="52" spans="2:15">
      <c r="B52" s="109"/>
      <c r="C52" s="109"/>
      <c r="D52" s="109"/>
      <c r="E52" s="109"/>
      <c r="F52" s="109"/>
      <c r="G52" s="109"/>
      <c r="H52" s="109"/>
      <c r="I52" s="109"/>
      <c r="J52" s="109"/>
      <c r="K52" s="109"/>
      <c r="L52" s="109"/>
      <c r="M52" s="109"/>
      <c r="N52" s="109"/>
      <c r="O52" s="109"/>
    </row>
    <row r="53" spans="2:15">
      <c r="B53" s="109"/>
      <c r="C53" s="109"/>
      <c r="D53" s="109"/>
      <c r="E53" s="109"/>
      <c r="F53" s="109"/>
      <c r="G53" s="109"/>
      <c r="H53" s="109"/>
      <c r="I53" s="109"/>
      <c r="J53" s="109"/>
      <c r="K53" s="109"/>
      <c r="L53" s="109"/>
      <c r="M53" s="109"/>
      <c r="N53" s="109"/>
      <c r="O53" s="109"/>
    </row>
    <row r="54" spans="2:15">
      <c r="B54" s="108"/>
      <c r="C54" s="108"/>
      <c r="D54" s="108"/>
      <c r="E54" s="108"/>
      <c r="F54" s="108"/>
      <c r="G54" s="108"/>
      <c r="H54" s="108"/>
      <c r="I54" s="108"/>
      <c r="J54" s="108"/>
      <c r="K54" s="108"/>
      <c r="L54" s="108"/>
      <c r="M54" s="108"/>
      <c r="N54" s="108"/>
      <c r="O54" s="108"/>
    </row>
  </sheetData>
  <mergeCells count="3">
    <mergeCell ref="B3:E3"/>
    <mergeCell ref="F3:P3"/>
    <mergeCell ref="A1:F1"/>
  </mergeCells>
  <hyperlinks>
    <hyperlink ref="J1" r:id="rId1"/>
  </hyperlinks>
  <pageMargins left="0.7" right="0.7"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sheetPr codeName="Sheet22"/>
  <dimension ref="A1:P56"/>
  <sheetViews>
    <sheetView workbookViewId="0">
      <selection activeCell="J16" sqref="J16:L16"/>
    </sheetView>
  </sheetViews>
  <sheetFormatPr defaultRowHeight="11.25"/>
  <cols>
    <col min="1" max="1" width="16.375" bestFit="1" customWidth="1"/>
  </cols>
  <sheetData>
    <row r="1" spans="1:16" ht="18">
      <c r="A1" s="276" t="s">
        <v>77</v>
      </c>
      <c r="B1" s="277"/>
      <c r="C1" s="277"/>
      <c r="D1" s="277"/>
      <c r="E1" s="277"/>
      <c r="F1" s="278" t="s">
        <v>63</v>
      </c>
      <c r="G1" s="278"/>
      <c r="H1" s="137" t="s">
        <v>115</v>
      </c>
      <c r="I1" s="36"/>
      <c r="J1" s="1"/>
      <c r="K1" s="1"/>
      <c r="L1" s="1"/>
      <c r="M1" s="1"/>
      <c r="N1" s="1"/>
      <c r="O1" s="1"/>
      <c r="P1" s="1"/>
    </row>
    <row r="2" spans="1:16">
      <c r="B2" s="1"/>
      <c r="C2" s="1"/>
      <c r="D2" s="1"/>
      <c r="E2" s="1"/>
      <c r="F2" s="1"/>
      <c r="G2" s="1"/>
      <c r="H2" s="1"/>
      <c r="I2" s="1"/>
      <c r="J2" s="1"/>
      <c r="K2" s="1"/>
      <c r="L2" s="1"/>
      <c r="M2" s="1"/>
      <c r="N2" s="1"/>
      <c r="O2" s="1"/>
      <c r="P2" s="1"/>
    </row>
    <row r="3" spans="1:16">
      <c r="B3" s="279" t="s">
        <v>71</v>
      </c>
      <c r="C3" s="279"/>
      <c r="D3" s="279"/>
      <c r="E3" s="279"/>
      <c r="F3" s="280" t="s">
        <v>53</v>
      </c>
      <c r="G3" s="280"/>
      <c r="H3" s="280"/>
      <c r="I3" s="280"/>
      <c r="J3" s="280"/>
      <c r="K3" s="280"/>
      <c r="L3" s="280"/>
      <c r="M3" s="280"/>
      <c r="N3" s="280"/>
      <c r="O3" s="280"/>
      <c r="P3" s="280"/>
    </row>
    <row r="4" spans="1:16">
      <c r="A4" s="2"/>
      <c r="B4" s="6" t="s">
        <v>52</v>
      </c>
      <c r="C4" s="6" t="s">
        <v>15</v>
      </c>
      <c r="D4" s="6" t="s">
        <v>55</v>
      </c>
      <c r="E4" s="6" t="s">
        <v>56</v>
      </c>
      <c r="F4" s="6">
        <v>2002</v>
      </c>
      <c r="G4" s="6">
        <v>2003</v>
      </c>
      <c r="H4" s="6">
        <v>2004</v>
      </c>
      <c r="I4" s="6">
        <v>2005</v>
      </c>
      <c r="J4" s="6">
        <v>2006</v>
      </c>
      <c r="K4" s="6">
        <v>2007</v>
      </c>
      <c r="L4" s="6">
        <v>2008</v>
      </c>
      <c r="M4" s="6">
        <v>2009</v>
      </c>
      <c r="N4" s="6">
        <v>2010</v>
      </c>
      <c r="O4" s="6">
        <v>2011</v>
      </c>
      <c r="P4" s="6">
        <v>2012</v>
      </c>
    </row>
    <row r="5" spans="1:16">
      <c r="A5" s="5" t="s">
        <v>12</v>
      </c>
      <c r="B5" s="51">
        <v>4</v>
      </c>
      <c r="C5" s="18">
        <v>5.3</v>
      </c>
      <c r="D5" s="18">
        <v>3.8</v>
      </c>
      <c r="E5" s="18">
        <v>7.3</v>
      </c>
      <c r="F5" s="1" t="s">
        <v>54</v>
      </c>
      <c r="G5" s="1" t="s">
        <v>54</v>
      </c>
      <c r="H5" s="1" t="s">
        <v>54</v>
      </c>
      <c r="I5" s="1" t="s">
        <v>54</v>
      </c>
      <c r="J5" s="1" t="s">
        <v>54</v>
      </c>
      <c r="K5" s="1" t="s">
        <v>54</v>
      </c>
      <c r="L5" s="1" t="s">
        <v>54</v>
      </c>
      <c r="M5" s="1" t="s">
        <v>54</v>
      </c>
      <c r="N5" s="1" t="s">
        <v>54</v>
      </c>
      <c r="O5" s="1" t="s">
        <v>54</v>
      </c>
      <c r="P5" s="1" t="s">
        <v>54</v>
      </c>
    </row>
    <row r="6" spans="1:16">
      <c r="A6" t="s">
        <v>17</v>
      </c>
      <c r="B6" s="51">
        <v>6</v>
      </c>
      <c r="C6" s="18">
        <v>4.5</v>
      </c>
      <c r="D6" s="18">
        <v>3.4</v>
      </c>
      <c r="E6" s="18">
        <v>5.9</v>
      </c>
      <c r="F6" s="1" t="s">
        <v>54</v>
      </c>
      <c r="G6" s="1" t="s">
        <v>54</v>
      </c>
      <c r="H6" s="1" t="s">
        <v>54</v>
      </c>
      <c r="I6" s="1" t="s">
        <v>54</v>
      </c>
      <c r="J6" s="1" t="s">
        <v>54</v>
      </c>
      <c r="K6" s="1" t="s">
        <v>54</v>
      </c>
      <c r="L6" s="1" t="s">
        <v>54</v>
      </c>
      <c r="M6" s="1" t="s">
        <v>54</v>
      </c>
      <c r="N6" s="1" t="s">
        <v>54</v>
      </c>
      <c r="O6" s="1" t="s">
        <v>54</v>
      </c>
      <c r="P6" s="1" t="s">
        <v>54</v>
      </c>
    </row>
    <row r="7" spans="1:16">
      <c r="A7" t="s">
        <v>18</v>
      </c>
      <c r="B7" s="51">
        <v>6</v>
      </c>
      <c r="C7" s="18">
        <v>5.4</v>
      </c>
      <c r="D7" s="18">
        <v>4.0999999999999996</v>
      </c>
      <c r="E7" s="18">
        <v>7</v>
      </c>
      <c r="F7" s="1" t="s">
        <v>54</v>
      </c>
      <c r="G7" s="1" t="s">
        <v>54</v>
      </c>
      <c r="H7" s="1" t="s">
        <v>54</v>
      </c>
      <c r="I7" s="1" t="s">
        <v>54</v>
      </c>
      <c r="J7" s="1" t="s">
        <v>54</v>
      </c>
      <c r="K7" s="1" t="s">
        <v>54</v>
      </c>
      <c r="L7" s="1" t="s">
        <v>54</v>
      </c>
      <c r="M7" s="1" t="s">
        <v>54</v>
      </c>
      <c r="N7" s="1" t="s">
        <v>54</v>
      </c>
      <c r="O7" s="1" t="s">
        <v>54</v>
      </c>
      <c r="P7" s="1" t="s">
        <v>54</v>
      </c>
    </row>
    <row r="8" spans="1:16">
      <c r="A8" t="s">
        <v>19</v>
      </c>
      <c r="B8" s="51">
        <v>5</v>
      </c>
      <c r="C8" s="18">
        <v>4.5999999999999996</v>
      </c>
      <c r="D8" s="18">
        <v>3.4</v>
      </c>
      <c r="E8" s="18">
        <v>6.2</v>
      </c>
      <c r="F8" s="1" t="s">
        <v>54</v>
      </c>
      <c r="G8" s="1" t="s">
        <v>54</v>
      </c>
      <c r="H8" s="1" t="s">
        <v>54</v>
      </c>
      <c r="I8" s="1" t="s">
        <v>54</v>
      </c>
      <c r="J8" s="1" t="s">
        <v>54</v>
      </c>
      <c r="K8" s="1" t="s">
        <v>54</v>
      </c>
      <c r="L8" s="1" t="s">
        <v>54</v>
      </c>
      <c r="M8" s="1" t="s">
        <v>54</v>
      </c>
      <c r="N8" s="1" t="s">
        <v>54</v>
      </c>
      <c r="O8" s="1" t="s">
        <v>54</v>
      </c>
      <c r="P8" s="1" t="s">
        <v>54</v>
      </c>
    </row>
    <row r="9" spans="1:16">
      <c r="A9" t="s">
        <v>20</v>
      </c>
      <c r="B9" s="51">
        <v>8</v>
      </c>
      <c r="C9" s="18">
        <v>4.5</v>
      </c>
      <c r="D9" s="18">
        <v>3.6</v>
      </c>
      <c r="E9" s="18">
        <v>5.6</v>
      </c>
      <c r="F9" s="1" t="s">
        <v>54</v>
      </c>
      <c r="G9" s="1" t="s">
        <v>54</v>
      </c>
      <c r="H9" s="1" t="s">
        <v>54</v>
      </c>
      <c r="I9" s="1" t="s">
        <v>54</v>
      </c>
      <c r="J9" s="1" t="s">
        <v>54</v>
      </c>
      <c r="K9" s="1" t="s">
        <v>54</v>
      </c>
      <c r="L9" s="1" t="s">
        <v>54</v>
      </c>
      <c r="M9" s="1" t="s">
        <v>54</v>
      </c>
      <c r="N9" s="1" t="s">
        <v>54</v>
      </c>
      <c r="O9" s="1" t="s">
        <v>54</v>
      </c>
      <c r="P9" s="1" t="s">
        <v>54</v>
      </c>
    </row>
    <row r="10" spans="1:16">
      <c r="A10" t="s">
        <v>21</v>
      </c>
      <c r="B10" s="51">
        <v>7</v>
      </c>
      <c r="C10" s="18">
        <v>4.0999999999999996</v>
      </c>
      <c r="D10" s="18">
        <v>3.1</v>
      </c>
      <c r="E10" s="18">
        <v>5.2</v>
      </c>
      <c r="F10" s="1" t="s">
        <v>54</v>
      </c>
      <c r="G10" s="1" t="s">
        <v>54</v>
      </c>
      <c r="H10" s="1" t="s">
        <v>54</v>
      </c>
      <c r="I10" s="1" t="s">
        <v>54</v>
      </c>
      <c r="J10" s="1" t="s">
        <v>54</v>
      </c>
      <c r="K10" s="1" t="s">
        <v>54</v>
      </c>
      <c r="L10" s="1" t="s">
        <v>54</v>
      </c>
      <c r="M10" s="1" t="s">
        <v>54</v>
      </c>
      <c r="N10" s="1" t="s">
        <v>54</v>
      </c>
      <c r="O10" s="1" t="s">
        <v>54</v>
      </c>
      <c r="P10" s="1" t="s">
        <v>54</v>
      </c>
    </row>
    <row r="11" spans="1:16">
      <c r="A11" t="s">
        <v>22</v>
      </c>
      <c r="B11" s="51">
        <v>5</v>
      </c>
      <c r="C11" s="18">
        <v>4</v>
      </c>
      <c r="D11" s="18">
        <v>3</v>
      </c>
      <c r="E11" s="18">
        <v>5.3</v>
      </c>
      <c r="F11" s="1" t="s">
        <v>54</v>
      </c>
      <c r="G11" s="1" t="s">
        <v>54</v>
      </c>
      <c r="H11" s="1" t="s">
        <v>54</v>
      </c>
      <c r="I11" s="1" t="s">
        <v>54</v>
      </c>
      <c r="J11" s="1" t="s">
        <v>54</v>
      </c>
      <c r="K11" s="1" t="s">
        <v>54</v>
      </c>
      <c r="L11" s="1" t="s">
        <v>54</v>
      </c>
      <c r="M11" s="1" t="s">
        <v>54</v>
      </c>
      <c r="N11" s="1" t="s">
        <v>54</v>
      </c>
      <c r="O11" s="1" t="s">
        <v>54</v>
      </c>
      <c r="P11" s="1" t="s">
        <v>54</v>
      </c>
    </row>
    <row r="12" spans="1:16">
      <c r="A12" t="s">
        <v>23</v>
      </c>
      <c r="B12" s="51">
        <v>2</v>
      </c>
      <c r="C12" s="18">
        <v>3.8</v>
      </c>
      <c r="D12" s="18">
        <v>2.5</v>
      </c>
      <c r="E12" s="18">
        <v>5.7</v>
      </c>
      <c r="F12" s="1" t="s">
        <v>54</v>
      </c>
      <c r="G12" s="1" t="s">
        <v>54</v>
      </c>
      <c r="H12" s="1" t="s">
        <v>54</v>
      </c>
      <c r="I12" s="1" t="s">
        <v>54</v>
      </c>
      <c r="J12" s="1" t="s">
        <v>54</v>
      </c>
      <c r="K12" s="1" t="s">
        <v>54</v>
      </c>
      <c r="L12" s="1" t="s">
        <v>54</v>
      </c>
      <c r="M12" s="1" t="s">
        <v>54</v>
      </c>
      <c r="N12" s="1" t="s">
        <v>54</v>
      </c>
      <c r="O12" s="1" t="s">
        <v>54</v>
      </c>
      <c r="P12" s="1" t="s">
        <v>54</v>
      </c>
    </row>
    <row r="13" spans="1:16">
      <c r="A13" t="s">
        <v>24</v>
      </c>
      <c r="B13" s="51">
        <v>6</v>
      </c>
      <c r="C13" s="18">
        <v>4.8</v>
      </c>
      <c r="D13" s="18">
        <v>3.7</v>
      </c>
      <c r="E13" s="18">
        <v>6.2</v>
      </c>
      <c r="F13" s="1" t="s">
        <v>54</v>
      </c>
      <c r="G13" s="1" t="s">
        <v>54</v>
      </c>
      <c r="H13" s="1" t="s">
        <v>54</v>
      </c>
      <c r="I13" s="1" t="s">
        <v>54</v>
      </c>
      <c r="J13" s="1" t="s">
        <v>54</v>
      </c>
      <c r="K13" s="1" t="s">
        <v>54</v>
      </c>
      <c r="L13" s="1" t="s">
        <v>54</v>
      </c>
      <c r="M13" s="1" t="s">
        <v>54</v>
      </c>
      <c r="N13" s="1" t="s">
        <v>54</v>
      </c>
      <c r="O13" s="1" t="s">
        <v>54</v>
      </c>
      <c r="P13" s="1" t="s">
        <v>54</v>
      </c>
    </row>
    <row r="14" spans="1:16">
      <c r="A14" t="s">
        <v>25</v>
      </c>
      <c r="B14" s="51">
        <v>6</v>
      </c>
      <c r="C14" s="18">
        <v>3.3</v>
      </c>
      <c r="D14" s="18">
        <v>2.6</v>
      </c>
      <c r="E14" s="18">
        <v>4.3</v>
      </c>
      <c r="F14" s="1" t="s">
        <v>54</v>
      </c>
      <c r="G14" s="1" t="s">
        <v>54</v>
      </c>
      <c r="H14" s="1" t="s">
        <v>54</v>
      </c>
      <c r="I14" s="1" t="s">
        <v>54</v>
      </c>
      <c r="J14" s="1" t="s">
        <v>54</v>
      </c>
      <c r="K14" s="1" t="s">
        <v>54</v>
      </c>
      <c r="L14" s="1" t="s">
        <v>54</v>
      </c>
      <c r="M14" s="1" t="s">
        <v>54</v>
      </c>
      <c r="N14" s="1" t="s">
        <v>54</v>
      </c>
      <c r="O14" s="1" t="s">
        <v>54</v>
      </c>
      <c r="P14" s="1" t="s">
        <v>54</v>
      </c>
    </row>
    <row r="15" spans="1:16">
      <c r="A15" t="s">
        <v>26</v>
      </c>
      <c r="B15" s="51">
        <v>10</v>
      </c>
      <c r="C15" s="18">
        <v>3.9</v>
      </c>
      <c r="D15" s="18">
        <v>3.1</v>
      </c>
      <c r="E15" s="18">
        <v>4.7</v>
      </c>
      <c r="F15" s="1" t="s">
        <v>54</v>
      </c>
      <c r="G15" s="1" t="s">
        <v>54</v>
      </c>
      <c r="H15" s="1" t="s">
        <v>54</v>
      </c>
      <c r="I15" s="1" t="s">
        <v>54</v>
      </c>
      <c r="J15" s="1" t="s">
        <v>54</v>
      </c>
      <c r="K15" s="1" t="s">
        <v>54</v>
      </c>
      <c r="L15" s="1" t="s">
        <v>54</v>
      </c>
      <c r="M15" s="1" t="s">
        <v>54</v>
      </c>
      <c r="N15" s="1" t="s">
        <v>54</v>
      </c>
      <c r="O15" s="1" t="s">
        <v>54</v>
      </c>
      <c r="P15" s="1" t="s">
        <v>54</v>
      </c>
    </row>
    <row r="16" spans="1:16">
      <c r="A16" t="s">
        <v>27</v>
      </c>
      <c r="B16" s="51">
        <v>7</v>
      </c>
      <c r="C16" s="18">
        <v>4.4000000000000004</v>
      </c>
      <c r="D16" s="18">
        <v>3.4</v>
      </c>
      <c r="E16" s="18">
        <v>5.6</v>
      </c>
      <c r="F16" s="1" t="s">
        <v>54</v>
      </c>
      <c r="G16" s="1" t="s">
        <v>54</v>
      </c>
      <c r="H16" s="1" t="s">
        <v>54</v>
      </c>
      <c r="I16" s="1" t="s">
        <v>54</v>
      </c>
      <c r="J16" s="1" t="s">
        <v>54</v>
      </c>
      <c r="K16" s="1" t="s">
        <v>54</v>
      </c>
      <c r="L16" s="1" t="s">
        <v>54</v>
      </c>
      <c r="M16" s="1" t="s">
        <v>54</v>
      </c>
      <c r="N16" s="1" t="s">
        <v>54</v>
      </c>
      <c r="O16" s="1" t="s">
        <v>54</v>
      </c>
      <c r="P16" s="1" t="s">
        <v>54</v>
      </c>
    </row>
    <row r="17" spans="1:16">
      <c r="A17" t="s">
        <v>28</v>
      </c>
      <c r="B17" s="51">
        <v>7</v>
      </c>
      <c r="C17" s="18">
        <v>4.4000000000000004</v>
      </c>
      <c r="D17" s="18">
        <v>3.4</v>
      </c>
      <c r="E17" s="18">
        <v>5.5</v>
      </c>
      <c r="F17" s="1" t="s">
        <v>54</v>
      </c>
      <c r="G17" s="1" t="s">
        <v>54</v>
      </c>
      <c r="H17" s="1" t="s">
        <v>54</v>
      </c>
      <c r="I17" s="1" t="s">
        <v>54</v>
      </c>
      <c r="J17" s="1" t="s">
        <v>54</v>
      </c>
      <c r="K17" s="1" t="s">
        <v>54</v>
      </c>
      <c r="L17" s="1" t="s">
        <v>54</v>
      </c>
      <c r="M17" s="1" t="s">
        <v>54</v>
      </c>
      <c r="N17" s="1" t="s">
        <v>54</v>
      </c>
      <c r="O17" s="1" t="s">
        <v>54</v>
      </c>
      <c r="P17" s="1" t="s">
        <v>54</v>
      </c>
    </row>
    <row r="18" spans="1:16">
      <c r="A18" t="s">
        <v>29</v>
      </c>
      <c r="B18" s="51">
        <v>7</v>
      </c>
      <c r="C18" s="18">
        <v>5</v>
      </c>
      <c r="D18" s="18">
        <v>3.9</v>
      </c>
      <c r="E18" s="18">
        <v>6.4</v>
      </c>
      <c r="F18" s="1" t="s">
        <v>54</v>
      </c>
      <c r="G18" s="1" t="s">
        <v>54</v>
      </c>
      <c r="H18" s="1" t="s">
        <v>54</v>
      </c>
      <c r="I18" s="1" t="s">
        <v>54</v>
      </c>
      <c r="J18" s="1" t="s">
        <v>54</v>
      </c>
      <c r="K18" s="1" t="s">
        <v>54</v>
      </c>
      <c r="L18" s="1" t="s">
        <v>54</v>
      </c>
      <c r="M18" s="1" t="s">
        <v>54</v>
      </c>
      <c r="N18" s="1" t="s">
        <v>54</v>
      </c>
      <c r="O18" s="1" t="s">
        <v>54</v>
      </c>
      <c r="P18" s="1" t="s">
        <v>54</v>
      </c>
    </row>
    <row r="19" spans="1:16">
      <c r="A19" t="s">
        <v>30</v>
      </c>
      <c r="B19" s="51">
        <v>20</v>
      </c>
      <c r="C19" s="18">
        <v>4.8</v>
      </c>
      <c r="D19" s="18">
        <v>4.2</v>
      </c>
      <c r="E19" s="18">
        <v>5.5</v>
      </c>
      <c r="F19" s="1" t="s">
        <v>54</v>
      </c>
      <c r="G19" s="1" t="s">
        <v>54</v>
      </c>
      <c r="H19" s="1" t="s">
        <v>54</v>
      </c>
      <c r="I19" s="1" t="s">
        <v>54</v>
      </c>
      <c r="J19" s="1" t="s">
        <v>54</v>
      </c>
      <c r="K19" s="1" t="s">
        <v>54</v>
      </c>
      <c r="L19" s="1" t="s">
        <v>54</v>
      </c>
      <c r="M19" s="1" t="s">
        <v>54</v>
      </c>
      <c r="N19" s="1" t="s">
        <v>54</v>
      </c>
      <c r="O19" s="1" t="s">
        <v>54</v>
      </c>
      <c r="P19" s="1" t="s">
        <v>54</v>
      </c>
    </row>
    <row r="20" spans="1:16">
      <c r="A20" t="s">
        <v>31</v>
      </c>
      <c r="B20" s="51">
        <v>13</v>
      </c>
      <c r="C20" s="18">
        <v>4.5</v>
      </c>
      <c r="D20" s="18">
        <v>3.8</v>
      </c>
      <c r="E20" s="18">
        <v>5.4</v>
      </c>
      <c r="F20" s="1" t="s">
        <v>54</v>
      </c>
      <c r="G20" s="1" t="s">
        <v>54</v>
      </c>
      <c r="H20" s="1" t="s">
        <v>54</v>
      </c>
      <c r="I20" s="1" t="s">
        <v>54</v>
      </c>
      <c r="J20" s="1" t="s">
        <v>54</v>
      </c>
      <c r="K20" s="1" t="s">
        <v>54</v>
      </c>
      <c r="L20" s="1" t="s">
        <v>54</v>
      </c>
      <c r="M20" s="1" t="s">
        <v>54</v>
      </c>
      <c r="N20" s="1" t="s">
        <v>54</v>
      </c>
      <c r="O20" s="1" t="s">
        <v>54</v>
      </c>
      <c r="P20" s="1" t="s">
        <v>54</v>
      </c>
    </row>
    <row r="21" spans="1:16">
      <c r="A21" t="s">
        <v>32</v>
      </c>
      <c r="B21" s="51">
        <v>3</v>
      </c>
      <c r="C21" s="18">
        <v>4.5</v>
      </c>
      <c r="D21" s="18">
        <v>3.1</v>
      </c>
      <c r="E21" s="18">
        <v>6.4</v>
      </c>
      <c r="F21" s="1" t="s">
        <v>54</v>
      </c>
      <c r="G21" s="1" t="s">
        <v>54</v>
      </c>
      <c r="H21" s="1" t="s">
        <v>54</v>
      </c>
      <c r="I21" s="1" t="s">
        <v>54</v>
      </c>
      <c r="J21" s="1" t="s">
        <v>54</v>
      </c>
      <c r="K21" s="1" t="s">
        <v>54</v>
      </c>
      <c r="L21" s="1" t="s">
        <v>54</v>
      </c>
      <c r="M21" s="1" t="s">
        <v>54</v>
      </c>
      <c r="N21" s="1" t="s">
        <v>54</v>
      </c>
      <c r="O21" s="1" t="s">
        <v>54</v>
      </c>
      <c r="P21" s="1" t="s">
        <v>54</v>
      </c>
    </row>
    <row r="22" spans="1:16">
      <c r="A22" t="s">
        <v>33</v>
      </c>
      <c r="B22" s="51">
        <v>9</v>
      </c>
      <c r="C22" s="18">
        <v>4.2</v>
      </c>
      <c r="D22" s="18">
        <v>3.3</v>
      </c>
      <c r="E22" s="18">
        <v>5.0999999999999996</v>
      </c>
      <c r="F22" s="1" t="s">
        <v>54</v>
      </c>
      <c r="G22" s="1" t="s">
        <v>54</v>
      </c>
      <c r="H22" s="1" t="s">
        <v>54</v>
      </c>
      <c r="I22" s="1" t="s">
        <v>54</v>
      </c>
      <c r="J22" s="1" t="s">
        <v>54</v>
      </c>
      <c r="K22" s="1" t="s">
        <v>54</v>
      </c>
      <c r="L22" s="1" t="s">
        <v>54</v>
      </c>
      <c r="M22" s="1" t="s">
        <v>54</v>
      </c>
      <c r="N22" s="1" t="s">
        <v>54</v>
      </c>
      <c r="O22" s="1" t="s">
        <v>54</v>
      </c>
      <c r="P22" s="1" t="s">
        <v>54</v>
      </c>
    </row>
    <row r="23" spans="1:16">
      <c r="A23" t="s">
        <v>34</v>
      </c>
      <c r="B23" s="51">
        <v>4</v>
      </c>
      <c r="C23" s="18">
        <v>4.9000000000000004</v>
      </c>
      <c r="D23" s="18">
        <v>3.4</v>
      </c>
      <c r="E23" s="18">
        <v>6.7</v>
      </c>
      <c r="F23" s="1" t="s">
        <v>54</v>
      </c>
      <c r="G23" s="1" t="s">
        <v>54</v>
      </c>
      <c r="H23" s="1" t="s">
        <v>54</v>
      </c>
      <c r="I23" s="1" t="s">
        <v>54</v>
      </c>
      <c r="J23" s="1" t="s">
        <v>54</v>
      </c>
      <c r="K23" s="1" t="s">
        <v>54</v>
      </c>
      <c r="L23" s="1" t="s">
        <v>54</v>
      </c>
      <c r="M23" s="1" t="s">
        <v>54</v>
      </c>
      <c r="N23" s="1" t="s">
        <v>54</v>
      </c>
      <c r="O23" s="1" t="s">
        <v>54</v>
      </c>
      <c r="P23" s="1" t="s">
        <v>54</v>
      </c>
    </row>
    <row r="24" spans="1:16">
      <c r="A24" t="s">
        <v>35</v>
      </c>
      <c r="B24" s="51">
        <v>5</v>
      </c>
      <c r="C24" s="18">
        <v>4.8</v>
      </c>
      <c r="D24" s="18">
        <v>3.6</v>
      </c>
      <c r="E24" s="18">
        <v>6.3</v>
      </c>
      <c r="F24" s="1" t="s">
        <v>54</v>
      </c>
      <c r="G24" s="1" t="s">
        <v>54</v>
      </c>
      <c r="H24" s="1" t="s">
        <v>54</v>
      </c>
      <c r="I24" s="1" t="s">
        <v>54</v>
      </c>
      <c r="J24" s="1" t="s">
        <v>54</v>
      </c>
      <c r="K24" s="1" t="s">
        <v>54</v>
      </c>
      <c r="L24" s="1" t="s">
        <v>54</v>
      </c>
      <c r="M24" s="1" t="s">
        <v>54</v>
      </c>
      <c r="N24" s="1" t="s">
        <v>54</v>
      </c>
      <c r="O24" s="1" t="s">
        <v>54</v>
      </c>
      <c r="P24" s="1" t="s">
        <v>54</v>
      </c>
    </row>
    <row r="25" spans="1:16">
      <c r="A25" t="s">
        <v>36</v>
      </c>
      <c r="B25" s="51">
        <v>3</v>
      </c>
      <c r="C25" s="18">
        <v>3.3</v>
      </c>
      <c r="D25" s="18">
        <v>2.2000000000000002</v>
      </c>
      <c r="E25" s="18">
        <v>4.8</v>
      </c>
      <c r="F25" s="1" t="s">
        <v>54</v>
      </c>
      <c r="G25" s="1" t="s">
        <v>54</v>
      </c>
      <c r="H25" s="1" t="s">
        <v>54</v>
      </c>
      <c r="I25" s="1" t="s">
        <v>54</v>
      </c>
      <c r="J25" s="1" t="s">
        <v>54</v>
      </c>
      <c r="K25" s="1" t="s">
        <v>54</v>
      </c>
      <c r="L25" s="1" t="s">
        <v>54</v>
      </c>
      <c r="M25" s="1" t="s">
        <v>54</v>
      </c>
      <c r="N25" s="1" t="s">
        <v>54</v>
      </c>
      <c r="O25" s="1" t="s">
        <v>54</v>
      </c>
      <c r="P25" s="1" t="s">
        <v>54</v>
      </c>
    </row>
    <row r="26" spans="1:16">
      <c r="A26" t="s">
        <v>37</v>
      </c>
      <c r="B26" s="51">
        <v>9</v>
      </c>
      <c r="C26" s="18">
        <v>4.9000000000000004</v>
      </c>
      <c r="D26" s="18">
        <v>3.9</v>
      </c>
      <c r="E26" s="18">
        <v>6</v>
      </c>
      <c r="F26" s="1" t="s">
        <v>54</v>
      </c>
      <c r="G26" s="1" t="s">
        <v>54</v>
      </c>
      <c r="H26" s="1" t="s">
        <v>54</v>
      </c>
      <c r="I26" s="1" t="s">
        <v>54</v>
      </c>
      <c r="J26" s="1" t="s">
        <v>54</v>
      </c>
      <c r="K26" s="1" t="s">
        <v>54</v>
      </c>
      <c r="L26" s="1" t="s">
        <v>54</v>
      </c>
      <c r="M26" s="1" t="s">
        <v>54</v>
      </c>
      <c r="N26" s="1" t="s">
        <v>54</v>
      </c>
      <c r="O26" s="1" t="s">
        <v>54</v>
      </c>
      <c r="P26" s="1" t="s">
        <v>54</v>
      </c>
    </row>
    <row r="27" spans="1:16">
      <c r="A27" t="s">
        <v>16</v>
      </c>
      <c r="B27" s="51">
        <v>149</v>
      </c>
      <c r="C27" s="18">
        <v>4.4000000000000004</v>
      </c>
      <c r="D27" s="18">
        <v>4.2</v>
      </c>
      <c r="E27" s="18">
        <v>4.7</v>
      </c>
      <c r="F27" s="18">
        <v>4.8</v>
      </c>
      <c r="G27" s="18">
        <v>4.4000000000000004</v>
      </c>
      <c r="H27" s="18">
        <v>5</v>
      </c>
      <c r="I27" s="18">
        <v>4.2</v>
      </c>
      <c r="J27" s="18">
        <v>4.3</v>
      </c>
      <c r="K27" s="18">
        <v>5.0999999999999996</v>
      </c>
      <c r="L27" s="18">
        <v>4.2</v>
      </c>
      <c r="M27" s="18">
        <v>4.8</v>
      </c>
      <c r="N27" s="18">
        <v>4.0999999999999996</v>
      </c>
      <c r="O27" s="18">
        <v>3.7</v>
      </c>
      <c r="P27" s="1" t="s">
        <v>54</v>
      </c>
    </row>
    <row r="28" spans="1:16">
      <c r="A28" t="s">
        <v>91</v>
      </c>
      <c r="B28" s="51">
        <v>29</v>
      </c>
      <c r="C28" s="18">
        <v>4.4000000000000004</v>
      </c>
      <c r="D28" s="18">
        <v>3.9</v>
      </c>
      <c r="E28" s="18">
        <v>5</v>
      </c>
    </row>
    <row r="29" spans="1:16">
      <c r="G29" s="1" t="s">
        <v>64</v>
      </c>
      <c r="H29" s="23">
        <f>MIN(F5:P27)</f>
        <v>3.7</v>
      </c>
    </row>
    <row r="30" spans="1:16">
      <c r="G30" s="1" t="s">
        <v>65</v>
      </c>
      <c r="H30" s="23">
        <f>MAX(F5:P27)</f>
        <v>5.0999999999999996</v>
      </c>
    </row>
    <row r="33" spans="1:2">
      <c r="A33" s="2" t="s">
        <v>76</v>
      </c>
    </row>
    <row r="34" spans="1:2">
      <c r="A34" s="57" t="str">
        <f t="shared" ref="A34:A56" si="0">A5</f>
        <v>Isle of Anglesey</v>
      </c>
      <c r="B34" s="57" t="str">
        <f t="shared" ref="B34:B56" si="1">IF(B5&lt;5,"&lt;5","")</f>
        <v>&lt;5</v>
      </c>
    </row>
    <row r="35" spans="1:2">
      <c r="A35" t="str">
        <f t="shared" si="0"/>
        <v>Gwynedd</v>
      </c>
      <c r="B35" t="str">
        <f t="shared" si="1"/>
        <v/>
      </c>
    </row>
    <row r="36" spans="1:2">
      <c r="A36" t="str">
        <f t="shared" si="0"/>
        <v>Conwy</v>
      </c>
      <c r="B36" t="str">
        <f t="shared" si="1"/>
        <v/>
      </c>
    </row>
    <row r="37" spans="1:2">
      <c r="A37" s="57" t="str">
        <f t="shared" si="0"/>
        <v>Denbighshire</v>
      </c>
      <c r="B37" s="57" t="str">
        <f t="shared" si="1"/>
        <v/>
      </c>
    </row>
    <row r="38" spans="1:2">
      <c r="A38" t="str">
        <f t="shared" si="0"/>
        <v>Flintshire</v>
      </c>
      <c r="B38" t="str">
        <f t="shared" si="1"/>
        <v/>
      </c>
    </row>
    <row r="39" spans="1:2">
      <c r="A39" t="str">
        <f t="shared" si="0"/>
        <v>Wrexham</v>
      </c>
      <c r="B39" t="str">
        <f t="shared" si="1"/>
        <v/>
      </c>
    </row>
    <row r="40" spans="1:2">
      <c r="A40" s="57" t="str">
        <f t="shared" si="0"/>
        <v>Powys</v>
      </c>
      <c r="B40" s="57" t="str">
        <f t="shared" si="1"/>
        <v/>
      </c>
    </row>
    <row r="41" spans="1:2">
      <c r="A41" s="57" t="str">
        <f t="shared" si="0"/>
        <v>Ceredigion</v>
      </c>
      <c r="B41" s="57" t="str">
        <f t="shared" si="1"/>
        <v>&lt;5</v>
      </c>
    </row>
    <row r="42" spans="1:2">
      <c r="A42" t="str">
        <f t="shared" si="0"/>
        <v>Pembrokeshire</v>
      </c>
      <c r="B42" t="str">
        <f t="shared" si="1"/>
        <v/>
      </c>
    </row>
    <row r="43" spans="1:2">
      <c r="A43" t="str">
        <f t="shared" si="0"/>
        <v>Carmarthenshire</v>
      </c>
      <c r="B43" t="str">
        <f t="shared" si="1"/>
        <v/>
      </c>
    </row>
    <row r="44" spans="1:2">
      <c r="A44" t="str">
        <f t="shared" si="0"/>
        <v>Swansea</v>
      </c>
      <c r="B44" t="str">
        <f t="shared" si="1"/>
        <v/>
      </c>
    </row>
    <row r="45" spans="1:2">
      <c r="A45" t="str">
        <f t="shared" si="0"/>
        <v>Neath Port Talbot</v>
      </c>
      <c r="B45" t="str">
        <f t="shared" si="1"/>
        <v/>
      </c>
    </row>
    <row r="46" spans="1:2">
      <c r="A46" t="str">
        <f t="shared" si="0"/>
        <v>Bridgend</v>
      </c>
      <c r="B46" t="str">
        <f t="shared" si="1"/>
        <v/>
      </c>
    </row>
    <row r="47" spans="1:2">
      <c r="A47" t="str">
        <f t="shared" si="0"/>
        <v>Vale of Glamorgan</v>
      </c>
      <c r="B47" t="str">
        <f t="shared" si="1"/>
        <v/>
      </c>
    </row>
    <row r="48" spans="1:2">
      <c r="A48" t="str">
        <f t="shared" si="0"/>
        <v>Cardiff</v>
      </c>
      <c r="B48" t="str">
        <f t="shared" si="1"/>
        <v/>
      </c>
    </row>
    <row r="49" spans="1:2">
      <c r="A49" t="str">
        <f t="shared" si="0"/>
        <v>Rhondda Cynon Taf</v>
      </c>
      <c r="B49" t="str">
        <f t="shared" si="1"/>
        <v/>
      </c>
    </row>
    <row r="50" spans="1:2">
      <c r="A50" s="57" t="str">
        <f t="shared" si="0"/>
        <v>Merthyr Tydfil</v>
      </c>
      <c r="B50" s="57" t="str">
        <f t="shared" si="1"/>
        <v>&lt;5</v>
      </c>
    </row>
    <row r="51" spans="1:2">
      <c r="A51" t="str">
        <f t="shared" si="0"/>
        <v>Caerphilly</v>
      </c>
      <c r="B51" t="str">
        <f t="shared" si="1"/>
        <v/>
      </c>
    </row>
    <row r="52" spans="1:2">
      <c r="A52" s="57" t="str">
        <f t="shared" si="0"/>
        <v>Blaenau Gwent</v>
      </c>
      <c r="B52" s="57" t="str">
        <f t="shared" si="1"/>
        <v>&lt;5</v>
      </c>
    </row>
    <row r="53" spans="1:2">
      <c r="A53" t="str">
        <f t="shared" si="0"/>
        <v>Torfaen</v>
      </c>
      <c r="B53" t="str">
        <f t="shared" si="1"/>
        <v/>
      </c>
    </row>
    <row r="54" spans="1:2">
      <c r="A54" s="57" t="str">
        <f t="shared" si="0"/>
        <v>Monmouthshire</v>
      </c>
      <c r="B54" s="57" t="str">
        <f t="shared" si="1"/>
        <v>&lt;5</v>
      </c>
    </row>
    <row r="55" spans="1:2">
      <c r="A55" t="str">
        <f t="shared" si="0"/>
        <v>Newport</v>
      </c>
      <c r="B55" t="str">
        <f t="shared" si="1"/>
        <v/>
      </c>
    </row>
    <row r="56" spans="1:2">
      <c r="A56" t="str">
        <f t="shared" si="0"/>
        <v>Wales</v>
      </c>
      <c r="B56" t="str">
        <f t="shared" si="1"/>
        <v/>
      </c>
    </row>
  </sheetData>
  <mergeCells count="4">
    <mergeCell ref="A1:E1"/>
    <mergeCell ref="F1:G1"/>
    <mergeCell ref="B3:E3"/>
    <mergeCell ref="F3:P3"/>
  </mergeCells>
  <hyperlinks>
    <hyperlink ref="H1" r:id="rId1"/>
  </hyperlinks>
  <pageMargins left="0.7" right="0.7"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sheetPr codeName="Sheet23"/>
  <dimension ref="A1:P35"/>
  <sheetViews>
    <sheetView workbookViewId="0">
      <selection activeCell="H37" sqref="H37"/>
    </sheetView>
  </sheetViews>
  <sheetFormatPr defaultRowHeight="11.25"/>
  <cols>
    <col min="1" max="1" width="16.375" bestFit="1" customWidth="1"/>
  </cols>
  <sheetData>
    <row r="1" spans="1:16" ht="18">
      <c r="A1" s="276" t="s">
        <v>73</v>
      </c>
      <c r="B1" s="277"/>
      <c r="C1" s="277"/>
      <c r="D1" s="277"/>
      <c r="E1" s="277"/>
      <c r="F1" s="278" t="s">
        <v>63</v>
      </c>
      <c r="G1" s="278"/>
      <c r="H1" s="137" t="s">
        <v>112</v>
      </c>
      <c r="I1" s="36"/>
      <c r="J1" s="1"/>
      <c r="K1" s="1"/>
      <c r="L1" s="1"/>
      <c r="M1" s="1"/>
      <c r="N1" s="1"/>
      <c r="O1" s="1"/>
      <c r="P1" s="1"/>
    </row>
    <row r="2" spans="1:16">
      <c r="B2" s="1"/>
      <c r="C2" s="1"/>
      <c r="D2" s="1"/>
      <c r="E2" s="1"/>
      <c r="F2" s="1"/>
      <c r="G2" s="1"/>
      <c r="H2" s="1"/>
      <c r="I2" s="1"/>
      <c r="J2" s="1"/>
      <c r="K2" s="1"/>
      <c r="L2" s="1"/>
      <c r="M2" s="1"/>
      <c r="N2" s="1"/>
      <c r="O2" s="1"/>
      <c r="P2" s="1"/>
    </row>
    <row r="3" spans="1:16">
      <c r="B3" s="279" t="s">
        <v>185</v>
      </c>
      <c r="C3" s="279"/>
      <c r="D3" s="279"/>
      <c r="E3" s="279"/>
      <c r="F3" s="280" t="s">
        <v>53</v>
      </c>
      <c r="G3" s="280"/>
      <c r="H3" s="280"/>
      <c r="I3" s="280"/>
      <c r="J3" s="280"/>
      <c r="K3" s="280"/>
      <c r="L3" s="280"/>
      <c r="M3" s="280"/>
      <c r="N3" s="280"/>
      <c r="O3" s="280"/>
      <c r="P3" s="280"/>
    </row>
    <row r="4" spans="1:16">
      <c r="A4" s="2"/>
      <c r="B4" s="6" t="s">
        <v>52</v>
      </c>
      <c r="C4" s="6" t="s">
        <v>15</v>
      </c>
      <c r="D4" s="6" t="s">
        <v>55</v>
      </c>
      <c r="E4" s="6" t="s">
        <v>56</v>
      </c>
      <c r="F4" s="6">
        <v>2002</v>
      </c>
      <c r="G4" s="6">
        <v>2003</v>
      </c>
      <c r="H4" s="6">
        <v>2004</v>
      </c>
      <c r="I4" s="6">
        <v>2005</v>
      </c>
      <c r="J4" s="6">
        <v>2006</v>
      </c>
      <c r="K4" s="6">
        <v>2007</v>
      </c>
      <c r="L4" s="6">
        <v>2008</v>
      </c>
      <c r="M4" s="6">
        <v>2009</v>
      </c>
      <c r="N4" s="6">
        <v>2010</v>
      </c>
      <c r="O4" s="6">
        <v>2011</v>
      </c>
      <c r="P4" s="6">
        <v>2012</v>
      </c>
    </row>
    <row r="5" spans="1:16">
      <c r="A5" s="5" t="s">
        <v>12</v>
      </c>
      <c r="B5" s="213">
        <v>8</v>
      </c>
      <c r="C5" s="214">
        <v>60.71390123290783</v>
      </c>
      <c r="D5" s="214">
        <v>38.860676322954944</v>
      </c>
      <c r="E5" s="214">
        <v>90.379869492121387</v>
      </c>
      <c r="F5" s="212" t="s">
        <v>54</v>
      </c>
      <c r="G5" s="212" t="s">
        <v>54</v>
      </c>
      <c r="H5" s="212" t="s">
        <v>54</v>
      </c>
      <c r="I5" s="212" t="s">
        <v>54</v>
      </c>
      <c r="J5" s="212" t="s">
        <v>54</v>
      </c>
      <c r="K5" s="212" t="s">
        <v>54</v>
      </c>
      <c r="L5" s="212" t="s">
        <v>54</v>
      </c>
      <c r="M5" s="212" t="s">
        <v>54</v>
      </c>
      <c r="N5" s="212" t="s">
        <v>54</v>
      </c>
      <c r="O5" s="212" t="s">
        <v>54</v>
      </c>
      <c r="P5" s="211" t="s">
        <v>54</v>
      </c>
    </row>
    <row r="6" spans="1:16">
      <c r="A6" t="s">
        <v>17</v>
      </c>
      <c r="B6" s="213">
        <v>8</v>
      </c>
      <c r="C6" s="214">
        <v>35.701717542377843</v>
      </c>
      <c r="D6" s="214">
        <v>22.845265925775582</v>
      </c>
      <c r="E6" s="214">
        <v>53.154477359558506</v>
      </c>
      <c r="F6" s="212" t="s">
        <v>54</v>
      </c>
      <c r="G6" s="212" t="s">
        <v>54</v>
      </c>
      <c r="H6" s="212" t="s">
        <v>54</v>
      </c>
      <c r="I6" s="212" t="s">
        <v>54</v>
      </c>
      <c r="J6" s="212" t="s">
        <v>54</v>
      </c>
      <c r="K6" s="212" t="s">
        <v>54</v>
      </c>
      <c r="L6" s="212" t="s">
        <v>54</v>
      </c>
      <c r="M6" s="212" t="s">
        <v>54</v>
      </c>
      <c r="N6" s="212" t="s">
        <v>54</v>
      </c>
      <c r="O6" s="212" t="s">
        <v>54</v>
      </c>
      <c r="P6" s="211" t="s">
        <v>54</v>
      </c>
    </row>
    <row r="7" spans="1:16">
      <c r="A7" t="s">
        <v>18</v>
      </c>
      <c r="B7" s="213">
        <v>10.333333333333334</v>
      </c>
      <c r="C7" s="214">
        <v>50.741850551639004</v>
      </c>
      <c r="D7" s="214">
        <v>34.374852673415049</v>
      </c>
      <c r="E7" s="214">
        <v>72.151340561166151</v>
      </c>
      <c r="F7" s="212" t="s">
        <v>54</v>
      </c>
      <c r="G7" s="212" t="s">
        <v>54</v>
      </c>
      <c r="H7" s="212" t="s">
        <v>54</v>
      </c>
      <c r="I7" s="212" t="s">
        <v>54</v>
      </c>
      <c r="J7" s="212" t="s">
        <v>54</v>
      </c>
      <c r="K7" s="212" t="s">
        <v>54</v>
      </c>
      <c r="L7" s="212" t="s">
        <v>54</v>
      </c>
      <c r="M7" s="212" t="s">
        <v>54</v>
      </c>
      <c r="N7" s="212" t="s">
        <v>54</v>
      </c>
      <c r="O7" s="212" t="s">
        <v>54</v>
      </c>
      <c r="P7" s="211" t="s">
        <v>54</v>
      </c>
    </row>
    <row r="8" spans="1:16">
      <c r="A8" t="s">
        <v>19</v>
      </c>
      <c r="B8" s="213">
        <v>8.6666666666666661</v>
      </c>
      <c r="C8" s="214">
        <v>48.207392016585757</v>
      </c>
      <c r="D8" s="214">
        <v>31.439270791675998</v>
      </c>
      <c r="E8" s="214">
        <v>70.696035217064988</v>
      </c>
      <c r="F8" s="212" t="s">
        <v>54</v>
      </c>
      <c r="G8" s="212" t="s">
        <v>54</v>
      </c>
      <c r="H8" s="212" t="s">
        <v>54</v>
      </c>
      <c r="I8" s="212" t="s">
        <v>54</v>
      </c>
      <c r="J8" s="212" t="s">
        <v>54</v>
      </c>
      <c r="K8" s="212" t="s">
        <v>54</v>
      </c>
      <c r="L8" s="212" t="s">
        <v>54</v>
      </c>
      <c r="M8" s="212" t="s">
        <v>54</v>
      </c>
      <c r="N8" s="212" t="s">
        <v>54</v>
      </c>
      <c r="O8" s="212" t="s">
        <v>54</v>
      </c>
      <c r="P8" s="211" t="s">
        <v>54</v>
      </c>
    </row>
    <row r="9" spans="1:16">
      <c r="A9" t="s">
        <v>20</v>
      </c>
      <c r="B9" s="213">
        <v>12.333333333333334</v>
      </c>
      <c r="C9" s="214">
        <v>40.168250987938627</v>
      </c>
      <c r="D9" s="214">
        <v>28.247779540033083</v>
      </c>
      <c r="E9" s="214">
        <v>55.407397391264972</v>
      </c>
      <c r="F9" s="212" t="s">
        <v>54</v>
      </c>
      <c r="G9" s="212" t="s">
        <v>54</v>
      </c>
      <c r="H9" s="212" t="s">
        <v>54</v>
      </c>
      <c r="I9" s="212" t="s">
        <v>54</v>
      </c>
      <c r="J9" s="212" t="s">
        <v>54</v>
      </c>
      <c r="K9" s="212" t="s">
        <v>54</v>
      </c>
      <c r="L9" s="212" t="s">
        <v>54</v>
      </c>
      <c r="M9" s="212" t="s">
        <v>54</v>
      </c>
      <c r="N9" s="212" t="s">
        <v>54</v>
      </c>
      <c r="O9" s="212" t="s">
        <v>54</v>
      </c>
      <c r="P9" s="211" t="s">
        <v>54</v>
      </c>
    </row>
    <row r="10" spans="1:16">
      <c r="A10" t="s">
        <v>21</v>
      </c>
      <c r="B10" s="213">
        <v>13</v>
      </c>
      <c r="C10" s="214">
        <v>45.103392787294446</v>
      </c>
      <c r="D10" s="214">
        <v>32.06617716467408</v>
      </c>
      <c r="E10" s="214">
        <v>61.663171429346193</v>
      </c>
      <c r="F10" s="212" t="s">
        <v>54</v>
      </c>
      <c r="G10" s="212" t="s">
        <v>54</v>
      </c>
      <c r="H10" s="212" t="s">
        <v>54</v>
      </c>
      <c r="I10" s="212" t="s">
        <v>54</v>
      </c>
      <c r="J10" s="212" t="s">
        <v>54</v>
      </c>
      <c r="K10" s="212" t="s">
        <v>54</v>
      </c>
      <c r="L10" s="212" t="s">
        <v>54</v>
      </c>
      <c r="M10" s="212" t="s">
        <v>54</v>
      </c>
      <c r="N10" s="212" t="s">
        <v>54</v>
      </c>
      <c r="O10" s="212" t="s">
        <v>54</v>
      </c>
      <c r="P10" s="211" t="s">
        <v>54</v>
      </c>
    </row>
    <row r="11" spans="1:16">
      <c r="A11" t="s">
        <v>22</v>
      </c>
      <c r="B11" s="213">
        <v>5.333333333333333</v>
      </c>
      <c r="C11" s="214">
        <v>24.466677878119597</v>
      </c>
      <c r="D11" s="214">
        <v>13.919595434536131</v>
      </c>
      <c r="E11" s="214">
        <v>39.816408901051858</v>
      </c>
      <c r="F11" s="212" t="s">
        <v>54</v>
      </c>
      <c r="G11" s="212" t="s">
        <v>54</v>
      </c>
      <c r="H11" s="212" t="s">
        <v>54</v>
      </c>
      <c r="I11" s="212" t="s">
        <v>54</v>
      </c>
      <c r="J11" s="212" t="s">
        <v>54</v>
      </c>
      <c r="K11" s="212" t="s">
        <v>54</v>
      </c>
      <c r="L11" s="212" t="s">
        <v>54</v>
      </c>
      <c r="M11" s="212" t="s">
        <v>54</v>
      </c>
      <c r="N11" s="212" t="s">
        <v>54</v>
      </c>
      <c r="O11" s="212" t="s">
        <v>54</v>
      </c>
      <c r="P11" s="211" t="s">
        <v>54</v>
      </c>
    </row>
    <row r="12" spans="1:16">
      <c r="A12" t="s">
        <v>23</v>
      </c>
      <c r="B12" s="213">
        <v>4.666666666666667</v>
      </c>
      <c r="C12" s="214">
        <v>35.022217467782674</v>
      </c>
      <c r="D12" s="214">
        <v>18.94072509793326</v>
      </c>
      <c r="E12" s="214">
        <v>59.049001565446581</v>
      </c>
      <c r="F12" s="212" t="s">
        <v>54</v>
      </c>
      <c r="G12" s="212" t="s">
        <v>54</v>
      </c>
      <c r="H12" s="212" t="s">
        <v>54</v>
      </c>
      <c r="I12" s="212" t="s">
        <v>54</v>
      </c>
      <c r="J12" s="212" t="s">
        <v>54</v>
      </c>
      <c r="K12" s="212" t="s">
        <v>54</v>
      </c>
      <c r="L12" s="212" t="s">
        <v>54</v>
      </c>
      <c r="M12" s="212" t="s">
        <v>54</v>
      </c>
      <c r="N12" s="212" t="s">
        <v>54</v>
      </c>
      <c r="O12" s="212" t="s">
        <v>54</v>
      </c>
      <c r="P12" s="211" t="s">
        <v>54</v>
      </c>
    </row>
    <row r="13" spans="1:16">
      <c r="A13" t="s">
        <v>24</v>
      </c>
      <c r="B13" s="213">
        <v>8.3333333333333339</v>
      </c>
      <c r="C13" s="214">
        <v>35.753930381161112</v>
      </c>
      <c r="D13" s="214">
        <v>23.022815315633604</v>
      </c>
      <c r="E13" s="214">
        <v>52.928976948245527</v>
      </c>
      <c r="F13" s="212" t="s">
        <v>54</v>
      </c>
      <c r="G13" s="212" t="s">
        <v>54</v>
      </c>
      <c r="H13" s="212" t="s">
        <v>54</v>
      </c>
      <c r="I13" s="212" t="s">
        <v>54</v>
      </c>
      <c r="J13" s="212" t="s">
        <v>54</v>
      </c>
      <c r="K13" s="212" t="s">
        <v>54</v>
      </c>
      <c r="L13" s="212" t="s">
        <v>54</v>
      </c>
      <c r="M13" s="212" t="s">
        <v>54</v>
      </c>
      <c r="N13" s="212" t="s">
        <v>54</v>
      </c>
      <c r="O13" s="212" t="s">
        <v>54</v>
      </c>
      <c r="P13" s="211" t="s">
        <v>54</v>
      </c>
    </row>
    <row r="14" spans="1:16">
      <c r="A14" t="s">
        <v>25</v>
      </c>
      <c r="B14" s="213">
        <v>12</v>
      </c>
      <c r="C14" s="214">
        <v>33.353350668075663</v>
      </c>
      <c r="D14" s="214">
        <v>23.285904277807127</v>
      </c>
      <c r="E14" s="214">
        <v>46.267696644873112</v>
      </c>
      <c r="F14" s="212" t="s">
        <v>54</v>
      </c>
      <c r="G14" s="212" t="s">
        <v>54</v>
      </c>
      <c r="H14" s="212" t="s">
        <v>54</v>
      </c>
      <c r="I14" s="212" t="s">
        <v>54</v>
      </c>
      <c r="J14" s="212" t="s">
        <v>54</v>
      </c>
      <c r="K14" s="212" t="s">
        <v>54</v>
      </c>
      <c r="L14" s="212" t="s">
        <v>54</v>
      </c>
      <c r="M14" s="212" t="s">
        <v>54</v>
      </c>
      <c r="N14" s="212" t="s">
        <v>54</v>
      </c>
      <c r="O14" s="212" t="s">
        <v>54</v>
      </c>
      <c r="P14" s="211" t="s">
        <v>54</v>
      </c>
    </row>
    <row r="15" spans="1:16">
      <c r="A15" t="s">
        <v>26</v>
      </c>
      <c r="B15" s="213">
        <v>16.666666666666668</v>
      </c>
      <c r="C15" s="214">
        <v>37.833633932006272</v>
      </c>
      <c r="D15" s="214">
        <v>28.063425218403275</v>
      </c>
      <c r="E15" s="214">
        <v>49.898826695548259</v>
      </c>
      <c r="F15" s="212" t="s">
        <v>54</v>
      </c>
      <c r="G15" s="212" t="s">
        <v>54</v>
      </c>
      <c r="H15" s="212" t="s">
        <v>54</v>
      </c>
      <c r="I15" s="212" t="s">
        <v>54</v>
      </c>
      <c r="J15" s="212" t="s">
        <v>54</v>
      </c>
      <c r="K15" s="212" t="s">
        <v>54</v>
      </c>
      <c r="L15" s="212" t="s">
        <v>54</v>
      </c>
      <c r="M15" s="212" t="s">
        <v>54</v>
      </c>
      <c r="N15" s="212" t="s">
        <v>54</v>
      </c>
      <c r="O15" s="212" t="s">
        <v>54</v>
      </c>
      <c r="P15" s="211" t="s">
        <v>54</v>
      </c>
    </row>
    <row r="16" spans="1:16">
      <c r="A16" t="s">
        <v>27</v>
      </c>
      <c r="B16" s="213">
        <v>10.666666666666666</v>
      </c>
      <c r="C16" s="214">
        <v>39.678462100943008</v>
      </c>
      <c r="D16" s="214">
        <v>27.067181920778232</v>
      </c>
      <c r="E16" s="214">
        <v>56.104801094793629</v>
      </c>
      <c r="F16" s="212" t="s">
        <v>54</v>
      </c>
      <c r="G16" s="212" t="s">
        <v>54</v>
      </c>
      <c r="H16" s="212" t="s">
        <v>54</v>
      </c>
      <c r="I16" s="212" t="s">
        <v>54</v>
      </c>
      <c r="J16" s="212" t="s">
        <v>54</v>
      </c>
      <c r="K16" s="212" t="s">
        <v>54</v>
      </c>
      <c r="L16" s="212" t="s">
        <v>54</v>
      </c>
      <c r="M16" s="212" t="s">
        <v>54</v>
      </c>
      <c r="N16" s="212" t="s">
        <v>54</v>
      </c>
      <c r="O16" s="212" t="s">
        <v>54</v>
      </c>
      <c r="P16" s="211" t="s">
        <v>54</v>
      </c>
    </row>
    <row r="17" spans="1:16">
      <c r="A17" t="s">
        <v>28</v>
      </c>
      <c r="B17" s="213">
        <v>14</v>
      </c>
      <c r="C17" s="214">
        <v>49.652026780183057</v>
      </c>
      <c r="D17" s="214">
        <v>35.704827497836547</v>
      </c>
      <c r="E17" s="214">
        <v>67.212781775855021</v>
      </c>
      <c r="F17" s="212" t="s">
        <v>54</v>
      </c>
      <c r="G17" s="212" t="s">
        <v>54</v>
      </c>
      <c r="H17" s="212" t="s">
        <v>54</v>
      </c>
      <c r="I17" s="212" t="s">
        <v>54</v>
      </c>
      <c r="J17" s="212" t="s">
        <v>54</v>
      </c>
      <c r="K17" s="212" t="s">
        <v>54</v>
      </c>
      <c r="L17" s="212" t="s">
        <v>54</v>
      </c>
      <c r="M17" s="212" t="s">
        <v>54</v>
      </c>
      <c r="N17" s="212" t="s">
        <v>54</v>
      </c>
      <c r="O17" s="212" t="s">
        <v>54</v>
      </c>
      <c r="P17" s="211" t="s">
        <v>54</v>
      </c>
    </row>
    <row r="18" spans="1:16">
      <c r="A18" t="s">
        <v>29</v>
      </c>
      <c r="B18" s="213">
        <v>5.666666666666667</v>
      </c>
      <c r="C18" s="214">
        <v>22.442783487478458</v>
      </c>
      <c r="D18" s="214">
        <v>12.999261293902771</v>
      </c>
      <c r="E18" s="214">
        <v>36.031452115477251</v>
      </c>
      <c r="F18" s="212" t="s">
        <v>54</v>
      </c>
      <c r="G18" s="212" t="s">
        <v>54</v>
      </c>
      <c r="H18" s="212" t="s">
        <v>54</v>
      </c>
      <c r="I18" s="212" t="s">
        <v>54</v>
      </c>
      <c r="J18" s="212" t="s">
        <v>54</v>
      </c>
      <c r="K18" s="212" t="s">
        <v>54</v>
      </c>
      <c r="L18" s="212" t="s">
        <v>54</v>
      </c>
      <c r="M18" s="212" t="s">
        <v>54</v>
      </c>
      <c r="N18" s="212" t="s">
        <v>54</v>
      </c>
      <c r="O18" s="212" t="s">
        <v>54</v>
      </c>
      <c r="P18" s="211" t="s">
        <v>54</v>
      </c>
    </row>
    <row r="19" spans="1:16">
      <c r="A19" t="s">
        <v>30</v>
      </c>
      <c r="B19" s="213">
        <v>33.333333333333336</v>
      </c>
      <c r="C19" s="214">
        <v>44.860255569357385</v>
      </c>
      <c r="D19" s="214">
        <v>36.491758694780479</v>
      </c>
      <c r="E19" s="214">
        <v>54.571294975828394</v>
      </c>
      <c r="F19" s="212" t="s">
        <v>54</v>
      </c>
      <c r="G19" s="212" t="s">
        <v>54</v>
      </c>
      <c r="H19" s="212" t="s">
        <v>54</v>
      </c>
      <c r="I19" s="212" t="s">
        <v>54</v>
      </c>
      <c r="J19" s="212" t="s">
        <v>54</v>
      </c>
      <c r="K19" s="212" t="s">
        <v>54</v>
      </c>
      <c r="L19" s="212" t="s">
        <v>54</v>
      </c>
      <c r="M19" s="212" t="s">
        <v>54</v>
      </c>
      <c r="N19" s="212" t="s">
        <v>54</v>
      </c>
      <c r="O19" s="212" t="s">
        <v>54</v>
      </c>
      <c r="P19" s="211" t="s">
        <v>54</v>
      </c>
    </row>
    <row r="20" spans="1:16">
      <c r="A20" t="s">
        <v>31</v>
      </c>
      <c r="B20" s="213">
        <v>20.666666666666668</v>
      </c>
      <c r="C20" s="214">
        <v>41.440930716728616</v>
      </c>
      <c r="D20" s="214">
        <v>31.76024136168272</v>
      </c>
      <c r="E20" s="214">
        <v>53.139098947600345</v>
      </c>
      <c r="F20" s="212" t="s">
        <v>54</v>
      </c>
      <c r="G20" s="212" t="s">
        <v>54</v>
      </c>
      <c r="H20" s="212" t="s">
        <v>54</v>
      </c>
      <c r="I20" s="212" t="s">
        <v>54</v>
      </c>
      <c r="J20" s="212" t="s">
        <v>54</v>
      </c>
      <c r="K20" s="212" t="s">
        <v>54</v>
      </c>
      <c r="L20" s="212" t="s">
        <v>54</v>
      </c>
      <c r="M20" s="212" t="s">
        <v>54</v>
      </c>
      <c r="N20" s="212" t="s">
        <v>54</v>
      </c>
      <c r="O20" s="212" t="s">
        <v>54</v>
      </c>
      <c r="P20" s="211" t="s">
        <v>54</v>
      </c>
    </row>
    <row r="21" spans="1:16">
      <c r="A21" t="s">
        <v>32</v>
      </c>
      <c r="B21" s="213">
        <v>5.666666666666667</v>
      </c>
      <c r="C21" s="214">
        <v>47.184105805292184</v>
      </c>
      <c r="D21" s="214">
        <v>27.4424347864155</v>
      </c>
      <c r="E21" s="214">
        <v>75.591200122386979</v>
      </c>
      <c r="F21" s="212" t="s">
        <v>54</v>
      </c>
      <c r="G21" s="212" t="s">
        <v>54</v>
      </c>
      <c r="H21" s="212" t="s">
        <v>54</v>
      </c>
      <c r="I21" s="212" t="s">
        <v>54</v>
      </c>
      <c r="J21" s="212" t="s">
        <v>54</v>
      </c>
      <c r="K21" s="212" t="s">
        <v>54</v>
      </c>
      <c r="L21" s="212" t="s">
        <v>54</v>
      </c>
      <c r="M21" s="212" t="s">
        <v>54</v>
      </c>
      <c r="N21" s="212" t="s">
        <v>54</v>
      </c>
      <c r="O21" s="212" t="s">
        <v>54</v>
      </c>
      <c r="P21" s="211" t="s">
        <v>54</v>
      </c>
    </row>
    <row r="22" spans="1:16" s="82" customFormat="1">
      <c r="A22" s="82" t="s">
        <v>33</v>
      </c>
      <c r="B22" s="209">
        <v>11</v>
      </c>
      <c r="C22" s="208">
        <v>29.126676235501037</v>
      </c>
      <c r="D22" s="208">
        <v>20.023202963881523</v>
      </c>
      <c r="E22" s="208">
        <v>40.935822603167409</v>
      </c>
      <c r="F22" s="116" t="s">
        <v>54</v>
      </c>
      <c r="G22" s="116" t="s">
        <v>54</v>
      </c>
      <c r="H22" s="116" t="s">
        <v>54</v>
      </c>
      <c r="I22" s="116" t="s">
        <v>54</v>
      </c>
      <c r="J22" s="116" t="s">
        <v>54</v>
      </c>
      <c r="K22" s="116" t="s">
        <v>54</v>
      </c>
      <c r="L22" s="116" t="s">
        <v>54</v>
      </c>
      <c r="M22" s="116" t="s">
        <v>54</v>
      </c>
      <c r="N22" s="116" t="s">
        <v>54</v>
      </c>
      <c r="O22" s="116" t="s">
        <v>54</v>
      </c>
      <c r="P22" s="56" t="s">
        <v>54</v>
      </c>
    </row>
    <row r="23" spans="1:16">
      <c r="A23" t="s">
        <v>34</v>
      </c>
      <c r="B23" s="213">
        <v>5.666666666666667</v>
      </c>
      <c r="C23" s="214">
        <v>40.391225066485823</v>
      </c>
      <c r="D23" s="214">
        <v>23.419481461568814</v>
      </c>
      <c r="E23" s="214">
        <v>64.812558035181027</v>
      </c>
      <c r="F23" s="212" t="s">
        <v>54</v>
      </c>
      <c r="G23" s="212" t="s">
        <v>54</v>
      </c>
      <c r="H23" s="212" t="s">
        <v>54</v>
      </c>
      <c r="I23" s="212" t="s">
        <v>54</v>
      </c>
      <c r="J23" s="212" t="s">
        <v>54</v>
      </c>
      <c r="K23" s="212" t="s">
        <v>54</v>
      </c>
      <c r="L23" s="212" t="s">
        <v>54</v>
      </c>
      <c r="M23" s="212" t="s">
        <v>54</v>
      </c>
      <c r="N23" s="212" t="s">
        <v>54</v>
      </c>
      <c r="O23" s="212" t="s">
        <v>54</v>
      </c>
      <c r="P23" s="211" t="s">
        <v>54</v>
      </c>
    </row>
    <row r="24" spans="1:16">
      <c r="A24" t="s">
        <v>35</v>
      </c>
      <c r="B24" s="213">
        <v>4.333333333333333</v>
      </c>
      <c r="C24" s="214">
        <v>24.270655144328718</v>
      </c>
      <c r="D24" s="214">
        <v>12.910571400600002</v>
      </c>
      <c r="E24" s="214">
        <v>41.506044577633951</v>
      </c>
      <c r="F24" s="212" t="s">
        <v>54</v>
      </c>
      <c r="G24" s="212" t="s">
        <v>54</v>
      </c>
      <c r="H24" s="212" t="s">
        <v>54</v>
      </c>
      <c r="I24" s="212" t="s">
        <v>54</v>
      </c>
      <c r="J24" s="212" t="s">
        <v>54</v>
      </c>
      <c r="K24" s="212" t="s">
        <v>54</v>
      </c>
      <c r="L24" s="212" t="s">
        <v>54</v>
      </c>
      <c r="M24" s="212" t="s">
        <v>54</v>
      </c>
      <c r="N24" s="212" t="s">
        <v>54</v>
      </c>
      <c r="O24" s="212" t="s">
        <v>54</v>
      </c>
      <c r="P24" s="211" t="s">
        <v>54</v>
      </c>
    </row>
    <row r="25" spans="1:16">
      <c r="A25" t="s">
        <v>36</v>
      </c>
      <c r="B25" s="213">
        <v>2.3333333333333335</v>
      </c>
      <c r="C25" s="214">
        <v>15.462602700295582</v>
      </c>
      <c r="D25" s="214">
        <v>6.0910311104528789</v>
      </c>
      <c r="E25" s="214">
        <v>32.043817617468861</v>
      </c>
      <c r="F25" s="212" t="s">
        <v>54</v>
      </c>
      <c r="G25" s="212" t="s">
        <v>54</v>
      </c>
      <c r="H25" s="212" t="s">
        <v>54</v>
      </c>
      <c r="I25" s="212" t="s">
        <v>54</v>
      </c>
      <c r="J25" s="212" t="s">
        <v>54</v>
      </c>
      <c r="K25" s="212" t="s">
        <v>54</v>
      </c>
      <c r="L25" s="212" t="s">
        <v>54</v>
      </c>
      <c r="M25" s="212" t="s">
        <v>54</v>
      </c>
      <c r="N25" s="212" t="s">
        <v>54</v>
      </c>
      <c r="O25" s="212" t="s">
        <v>54</v>
      </c>
      <c r="P25" s="211" t="s">
        <v>54</v>
      </c>
    </row>
    <row r="26" spans="1:16">
      <c r="A26" t="s">
        <v>37</v>
      </c>
      <c r="B26" s="213">
        <v>10</v>
      </c>
      <c r="C26" s="214">
        <v>31.311301742896855</v>
      </c>
      <c r="D26" s="214">
        <v>21.113217499768073</v>
      </c>
      <c r="E26" s="214">
        <v>44.711281423087328</v>
      </c>
      <c r="F26" s="212" t="s">
        <v>54</v>
      </c>
      <c r="G26" s="212" t="s">
        <v>54</v>
      </c>
      <c r="H26" s="212" t="s">
        <v>54</v>
      </c>
      <c r="I26" s="212" t="s">
        <v>54</v>
      </c>
      <c r="J26" s="212" t="s">
        <v>54</v>
      </c>
      <c r="K26" s="212" t="s">
        <v>54</v>
      </c>
      <c r="L26" s="212" t="s">
        <v>54</v>
      </c>
      <c r="M26" s="212" t="s">
        <v>54</v>
      </c>
      <c r="N26" s="212" t="s">
        <v>54</v>
      </c>
      <c r="O26" s="212" t="s">
        <v>54</v>
      </c>
      <c r="P26" s="211" t="s">
        <v>54</v>
      </c>
    </row>
    <row r="27" spans="1:16">
      <c r="A27" t="s">
        <v>16</v>
      </c>
      <c r="B27" s="213">
        <v>233</v>
      </c>
      <c r="C27" s="214">
        <v>38.520190233081621</v>
      </c>
      <c r="D27" s="214">
        <v>35.709790201985328</v>
      </c>
      <c r="E27" s="214">
        <v>41.492535202019667</v>
      </c>
      <c r="F27" s="212">
        <v>43.672794046749289</v>
      </c>
      <c r="G27" s="212">
        <v>40.993198507978946</v>
      </c>
      <c r="H27" s="212">
        <v>48.423378272581452</v>
      </c>
      <c r="I27" s="212">
        <v>40.670886954814527</v>
      </c>
      <c r="J27" s="212">
        <v>41.33816201854507</v>
      </c>
      <c r="K27" s="212">
        <v>49.58798509411448</v>
      </c>
      <c r="L27" s="212">
        <v>39.452308995109313</v>
      </c>
      <c r="M27" s="212">
        <v>41.21407487278438</v>
      </c>
      <c r="N27" s="212">
        <v>38.148948932174193</v>
      </c>
      <c r="O27" s="212">
        <v>36.295900431932587</v>
      </c>
      <c r="P27" s="211" t="s">
        <v>54</v>
      </c>
    </row>
    <row r="28" spans="1:16">
      <c r="A28" s="97" t="s">
        <v>87</v>
      </c>
      <c r="B28" s="213">
        <v>33.333333333333336</v>
      </c>
      <c r="C28" s="214">
        <v>28.402311039899484</v>
      </c>
      <c r="D28" s="214">
        <v>23.09318166023991</v>
      </c>
      <c r="E28" s="214">
        <v>34.563174262129429</v>
      </c>
      <c r="F28" s="210"/>
      <c r="G28" s="210"/>
      <c r="H28" s="210"/>
      <c r="I28" s="210"/>
      <c r="J28" s="210"/>
      <c r="K28" s="210"/>
      <c r="L28" s="210"/>
      <c r="M28" s="210"/>
      <c r="N28" s="210"/>
      <c r="O28" s="210"/>
      <c r="P28" s="210"/>
    </row>
    <row r="29" spans="1:16">
      <c r="B29" s="216">
        <v>33.333333333333336</v>
      </c>
      <c r="C29" s="215">
        <v>28.402311039899484</v>
      </c>
      <c r="D29" s="215">
        <v>23.09318166023991</v>
      </c>
      <c r="E29" s="215">
        <v>34.563174262129429</v>
      </c>
      <c r="F29" s="210"/>
      <c r="G29" s="210"/>
      <c r="H29" s="210"/>
      <c r="I29" s="210"/>
      <c r="J29" s="210"/>
      <c r="K29" s="210"/>
      <c r="L29" s="210"/>
      <c r="M29" s="210"/>
      <c r="N29" s="210"/>
      <c r="O29" s="210"/>
      <c r="P29" s="210"/>
    </row>
    <row r="30" spans="1:16">
      <c r="G30" s="1" t="s">
        <v>65</v>
      </c>
      <c r="H30" s="23">
        <f>MAX(F5:P27)</f>
        <v>49.6</v>
      </c>
    </row>
    <row r="32" spans="1:16">
      <c r="D32" s="139" t="s">
        <v>111</v>
      </c>
      <c r="I32" s="138" t="s">
        <v>110</v>
      </c>
    </row>
    <row r="35" spans="7:15">
      <c r="G35" s="139"/>
      <c r="H35" s="139"/>
      <c r="I35" s="139"/>
      <c r="J35" s="139"/>
      <c r="K35" s="139"/>
      <c r="L35" s="139"/>
      <c r="M35" s="139"/>
      <c r="N35" s="139"/>
      <c r="O35" s="139"/>
    </row>
  </sheetData>
  <mergeCells count="4">
    <mergeCell ref="A1:E1"/>
    <mergeCell ref="F1:G1"/>
    <mergeCell ref="B3:E3"/>
    <mergeCell ref="F3:P3"/>
  </mergeCells>
  <hyperlinks>
    <hyperlink ref="I32" r:id="rId1"/>
    <hyperlink ref="H1"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A43"/>
  <sheetViews>
    <sheetView showGridLines="0" showRowColHeaders="0" zoomScaleNormal="100" workbookViewId="0">
      <selection activeCell="B10" sqref="B10:B11"/>
    </sheetView>
  </sheetViews>
  <sheetFormatPr defaultRowHeight="11.25"/>
  <cols>
    <col min="1" max="1" width="2.625" style="98" customWidth="1"/>
    <col min="2" max="2" width="26.875" style="98" customWidth="1"/>
    <col min="3" max="3" width="8.5" style="98" customWidth="1"/>
    <col min="4" max="4" width="6" style="98" customWidth="1"/>
    <col min="5" max="6" width="7.875" style="98" customWidth="1"/>
    <col min="7" max="7" width="7.125" style="98" customWidth="1"/>
    <col min="8" max="8" width="24.625" style="98" customWidth="1"/>
    <col min="9" max="9" width="4.875" style="98" customWidth="1"/>
    <col min="10" max="10" width="26.125" style="98" customWidth="1"/>
    <col min="11" max="11" width="10.5" style="117" hidden="1" customWidth="1"/>
    <col min="12" max="12" width="0" style="118" hidden="1" customWidth="1"/>
    <col min="13" max="16" width="9" style="32"/>
    <col min="17" max="16384" width="9" style="98"/>
  </cols>
  <sheetData>
    <row r="1" spans="1:18" ht="15">
      <c r="A1" s="255"/>
      <c r="B1" s="104"/>
      <c r="J1" s="68"/>
      <c r="K1" s="118"/>
      <c r="P1" s="98"/>
    </row>
    <row r="2" spans="1:18" ht="29.25" customHeight="1">
      <c r="B2" s="252" t="s">
        <v>248</v>
      </c>
      <c r="K2" s="118"/>
      <c r="Q2" s="32"/>
    </row>
    <row r="3" spans="1:18" ht="6.95" customHeight="1">
      <c r="K3" s="118"/>
      <c r="L3" s="117"/>
      <c r="Q3" s="32"/>
    </row>
    <row r="4" spans="1:18">
      <c r="B4" s="35"/>
      <c r="C4" s="34"/>
      <c r="D4" s="34"/>
      <c r="E4" s="34"/>
      <c r="F4" s="34"/>
      <c r="G4" s="34"/>
      <c r="H4" s="34"/>
      <c r="I4" s="34"/>
      <c r="K4" s="118"/>
      <c r="L4" s="117"/>
      <c r="Q4" s="32"/>
    </row>
    <row r="5" spans="1:18">
      <c r="B5" s="33"/>
      <c r="C5" s="33"/>
      <c r="D5" s="33"/>
      <c r="E5" s="33"/>
      <c r="F5" s="33"/>
      <c r="G5" s="33"/>
      <c r="H5" s="33"/>
      <c r="I5" s="33"/>
      <c r="K5" s="118"/>
      <c r="L5" s="117"/>
      <c r="Q5" s="32"/>
    </row>
    <row r="6" spans="1:18" ht="15" customHeight="1">
      <c r="B6" s="88" t="s">
        <v>34</v>
      </c>
      <c r="C6" s="2" t="s">
        <v>61</v>
      </c>
    </row>
    <row r="7" spans="1:18" ht="14.25" customHeight="1">
      <c r="B7" s="88"/>
      <c r="C7" s="98" t="s">
        <v>60</v>
      </c>
      <c r="E7" s="98" t="s">
        <v>59</v>
      </c>
      <c r="G7" s="98" t="s">
        <v>98</v>
      </c>
      <c r="H7" s="98" t="s">
        <v>99</v>
      </c>
    </row>
    <row r="8" spans="1:18" ht="6.95" customHeight="1">
      <c r="C8" s="88"/>
      <c r="D8" s="88"/>
      <c r="K8" s="118"/>
      <c r="M8" s="68"/>
      <c r="Q8" s="32"/>
      <c r="R8" s="32"/>
    </row>
    <row r="9" spans="1:18" ht="5.0999999999999996" customHeight="1">
      <c r="B9" s="88"/>
    </row>
    <row r="10" spans="1:18" ht="22.5">
      <c r="B10" s="269" t="s">
        <v>0</v>
      </c>
      <c r="C10" s="271" t="s">
        <v>57</v>
      </c>
      <c r="D10" s="265" t="s">
        <v>1</v>
      </c>
      <c r="E10" s="265" t="s">
        <v>103</v>
      </c>
      <c r="F10" s="265" t="s">
        <v>104</v>
      </c>
      <c r="G10" s="267" t="s">
        <v>16</v>
      </c>
      <c r="H10" s="187" t="s">
        <v>80</v>
      </c>
      <c r="K10" s="119" t="s">
        <v>58</v>
      </c>
      <c r="L10" s="120"/>
    </row>
    <row r="11" spans="1:18" ht="21" customHeight="1" thickBot="1">
      <c r="B11" s="270"/>
      <c r="C11" s="272"/>
      <c r="D11" s="273"/>
      <c r="E11" s="266"/>
      <c r="F11" s="273"/>
      <c r="G11" s="268"/>
      <c r="H11" s="17"/>
    </row>
    <row r="12" spans="1:18" s="4" customFormat="1" ht="27" customHeight="1" thickTop="1">
      <c r="B12" s="222" t="s">
        <v>131</v>
      </c>
      <c r="C12" s="192">
        <f>ROUND('Data for table - Blaenau Gwent'!C4,-1)</f>
        <v>4530</v>
      </c>
      <c r="D12" s="29">
        <f>'Data for table - Blaenau Gwent'!D4</f>
        <v>30.4</v>
      </c>
      <c r="E12" s="194">
        <f>ROUND('Data for table - Blaenau Gwent'!H4,-1)</f>
        <v>30700</v>
      </c>
      <c r="F12" s="29">
        <f>'Data for table - Blaenau Gwent'!I4</f>
        <v>24.1</v>
      </c>
      <c r="G12" s="29">
        <f>'Data for table - Blaenau Gwent'!K4</f>
        <v>22.2</v>
      </c>
      <c r="H12" s="67"/>
      <c r="K12" s="122" t="str">
        <f>'Data for table - Blaenau Gwent'!G4</f>
        <v>Sig High</v>
      </c>
      <c r="L12" s="121"/>
      <c r="M12" s="70"/>
      <c r="N12" s="70"/>
      <c r="O12" s="70"/>
      <c r="P12" s="70"/>
    </row>
    <row r="13" spans="1:18" s="4" customFormat="1" ht="27" customHeight="1">
      <c r="B13" s="222" t="s">
        <v>219</v>
      </c>
      <c r="C13" s="192">
        <f>ROUND('Data for table - Blaenau Gwent'!C5,-1)</f>
        <v>50</v>
      </c>
      <c r="D13" s="29">
        <f>'Data for table - Blaenau Gwent'!D5</f>
        <v>14.5</v>
      </c>
      <c r="E13" s="194">
        <f>ROUND('Data for table - Blaenau Gwent'!H5,-1)</f>
        <v>500</v>
      </c>
      <c r="F13" s="29">
        <f>'Data for table - Blaenau Gwent'!I5</f>
        <v>20.2</v>
      </c>
      <c r="G13" s="29">
        <f>'Data for table - Blaenau Gwent'!K5</f>
        <v>18.7</v>
      </c>
      <c r="H13" s="27"/>
      <c r="J13" s="111"/>
      <c r="K13" s="122" t="str">
        <f>'Data for table - Blaenau Gwent'!G5</f>
        <v>Comparable</v>
      </c>
      <c r="L13" s="121"/>
      <c r="M13" s="70"/>
      <c r="N13" s="70"/>
      <c r="O13" s="70"/>
      <c r="P13" s="70"/>
    </row>
    <row r="14" spans="1:18" s="4" customFormat="1" ht="27" customHeight="1">
      <c r="B14" s="256" t="s">
        <v>132</v>
      </c>
      <c r="C14" s="192">
        <f>ROUND('Data for table - Blaenau Gwent'!C6,-1)</f>
        <v>520</v>
      </c>
      <c r="D14" s="190">
        <f>'Data for table - Blaenau Gwent'!D6</f>
        <v>365</v>
      </c>
      <c r="E14" s="194">
        <f>ROUND('Data for table - Blaenau Gwent'!H6,-1)</f>
        <v>4190</v>
      </c>
      <c r="F14" s="66">
        <f>'Data for table - Blaenau Gwent'!I6</f>
        <v>333</v>
      </c>
      <c r="G14" s="66">
        <f>'Data for table - Blaenau Gwent'!K6</f>
        <v>320</v>
      </c>
      <c r="H14" s="27"/>
      <c r="K14" s="122" t="str">
        <f>'Data for table - Blaenau Gwent'!G6</f>
        <v>Not known</v>
      </c>
      <c r="L14" s="121"/>
      <c r="M14" s="70"/>
      <c r="N14" s="70"/>
      <c r="O14" s="70"/>
      <c r="P14" s="70"/>
    </row>
    <row r="15" spans="1:18" s="4" customFormat="1" ht="27" customHeight="1">
      <c r="B15" s="257" t="s">
        <v>133</v>
      </c>
      <c r="C15" s="193">
        <f>ROUND('Data for table - Blaenau Gwent'!C7,-1)</f>
        <v>190</v>
      </c>
      <c r="D15" s="29">
        <f>'Data for table - Blaenau Gwent'!D7</f>
        <v>26.9</v>
      </c>
      <c r="E15" s="194">
        <f>ROUND('Data for table - Blaenau Gwent'!H7,-1)</f>
        <v>1720</v>
      </c>
      <c r="F15" s="29">
        <f>'Data for table - Blaenau Gwent'!I7</f>
        <v>27.7</v>
      </c>
      <c r="G15" s="29">
        <f>'Data for table - Blaenau Gwent'!K7</f>
        <v>28.2</v>
      </c>
      <c r="H15" s="191" t="s">
        <v>66</v>
      </c>
      <c r="K15" s="122" t="str">
        <f>'Data for table - Blaenau Gwent'!G7</f>
        <v>Comparable</v>
      </c>
      <c r="L15" s="121"/>
      <c r="M15" s="70"/>
      <c r="N15" s="70"/>
      <c r="O15" s="70"/>
      <c r="P15" s="70"/>
    </row>
    <row r="16" spans="1:18" s="4" customFormat="1" ht="27" customHeight="1">
      <c r="B16" s="256" t="s">
        <v>250</v>
      </c>
      <c r="C16" s="192">
        <f>ROUND('Data for table - Blaenau Gwent'!C8,-1)</f>
        <v>40</v>
      </c>
      <c r="D16" s="31">
        <f>'Data for table - Blaenau Gwent'!D8</f>
        <v>25.5</v>
      </c>
      <c r="E16" s="194">
        <f>ROUND('Data for table - Blaenau Gwent'!H8,-1)</f>
        <v>340</v>
      </c>
      <c r="F16" s="165">
        <f>'Data for table - Blaenau Gwent'!I8</f>
        <v>30.1</v>
      </c>
      <c r="G16" s="31">
        <f>'Data for table - Blaenau Gwent'!K8</f>
        <v>34.200000000000003</v>
      </c>
      <c r="H16" s="27"/>
      <c r="K16" s="122" t="str">
        <f>'Data for table - Blaenau Gwent'!G8</f>
        <v>Comparable</v>
      </c>
      <c r="L16" s="121"/>
      <c r="M16" s="70"/>
      <c r="N16" s="70"/>
      <c r="O16" s="70"/>
      <c r="P16" s="70"/>
    </row>
    <row r="17" spans="2:16" s="4" customFormat="1" ht="27" customHeight="1">
      <c r="B17" s="256" t="s">
        <v>165</v>
      </c>
      <c r="C17" s="192">
        <f>ROUND('Data for table - Blaenau Gwent'!C9,-1)</f>
        <v>70</v>
      </c>
      <c r="D17" s="30">
        <f>'Data for table - Blaenau Gwent'!D9</f>
        <v>29</v>
      </c>
      <c r="E17" s="194">
        <f>ROUND('Data for table - Blaenau Gwent'!H9,-1)</f>
        <v>480</v>
      </c>
      <c r="F17" s="30">
        <f>'Data for table - Blaenau Gwent'!I9</f>
        <v>25.6</v>
      </c>
      <c r="G17" s="31">
        <f>'Data for table - Blaenau Gwent'!K9</f>
        <v>24.9</v>
      </c>
      <c r="H17" s="27"/>
      <c r="K17" s="122" t="str">
        <f>'Data for table - Blaenau Gwent'!G9</f>
        <v>Comparable</v>
      </c>
      <c r="L17" s="121"/>
      <c r="M17" s="70"/>
      <c r="N17" s="70"/>
      <c r="O17" s="70"/>
      <c r="P17" s="70"/>
    </row>
    <row r="18" spans="2:16" s="4" customFormat="1" ht="26.25" customHeight="1">
      <c r="B18" s="258" t="s">
        <v>134</v>
      </c>
      <c r="C18" s="192">
        <f>ROUND('Data for table - Blaenau Gwent'!C10,-1)</f>
        <v>690</v>
      </c>
      <c r="D18" s="30">
        <f>'Data for table - Blaenau Gwent'!D10</f>
        <v>81.8</v>
      </c>
      <c r="E18" s="194">
        <f>ROUND('Data for table - Blaenau Gwent'!H10,-1)</f>
        <v>5700</v>
      </c>
      <c r="F18" s="30">
        <f>'Data for table - Blaenau Gwent'!I10</f>
        <v>80.7</v>
      </c>
      <c r="G18" s="30">
        <f>'Data for table - Blaenau Gwent'!K10</f>
        <v>82.4</v>
      </c>
      <c r="H18" s="191" t="s">
        <v>66</v>
      </c>
      <c r="K18" s="122" t="str">
        <f>'Data for table - Blaenau Gwent'!G10</f>
        <v>Comparable</v>
      </c>
      <c r="L18" s="121"/>
      <c r="M18" s="70"/>
      <c r="N18" s="70"/>
      <c r="O18" s="70"/>
      <c r="P18" s="70"/>
    </row>
    <row r="19" spans="2:16" s="4" customFormat="1" ht="27" customHeight="1">
      <c r="B19" s="256" t="s">
        <v>251</v>
      </c>
      <c r="C19" s="192">
        <f>ROUND('Data for table - Blaenau Gwent'!C11,-1)</f>
        <v>180</v>
      </c>
      <c r="D19" s="30">
        <f>'Data for table - Blaenau Gwent'!D11</f>
        <v>3.1</v>
      </c>
      <c r="E19" s="194">
        <f>ROUND('Data for table - Blaenau Gwent'!H11,-1)</f>
        <v>1370</v>
      </c>
      <c r="F19" s="30">
        <f>'Data for table - Blaenau Gwent'!I11</f>
        <v>2</v>
      </c>
      <c r="G19" s="30">
        <f>'Data for table - Blaenau Gwent'!K11</f>
        <v>1.6</v>
      </c>
      <c r="H19" s="67"/>
      <c r="K19" s="122" t="str">
        <f>'Data for table - Blaenau Gwent'!G11</f>
        <v>Sig High</v>
      </c>
      <c r="L19" s="121"/>
      <c r="M19" s="70"/>
      <c r="N19" s="70"/>
      <c r="O19" s="70"/>
      <c r="P19" s="70"/>
    </row>
    <row r="20" spans="2:16" s="4" customFormat="1" ht="27" customHeight="1">
      <c r="B20" s="257" t="s">
        <v>188</v>
      </c>
      <c r="C20" s="192">
        <f>ROUND('Data for table - Blaenau Gwent'!C12,-1)</f>
        <v>70</v>
      </c>
      <c r="D20" s="66">
        <f>'Data for table - Blaenau Gwent'!D12</f>
        <v>170</v>
      </c>
      <c r="E20" s="194">
        <f>ROUND('Data for table - Blaenau Gwent'!H12,-1)</f>
        <v>640</v>
      </c>
      <c r="F20" s="66">
        <f>'Data for table - Blaenau Gwent'!I12</f>
        <v>182</v>
      </c>
      <c r="G20" s="66">
        <f>'Data for table - Blaenau Gwent'!K12</f>
        <v>189</v>
      </c>
      <c r="H20" s="67"/>
      <c r="K20" s="122" t="str">
        <f>'Data for table - Blaenau Gwent'!G12</f>
        <v>Comparable</v>
      </c>
      <c r="L20" s="121"/>
      <c r="M20" s="70"/>
      <c r="N20" s="70"/>
      <c r="O20" s="70"/>
      <c r="P20" s="70"/>
    </row>
    <row r="21" spans="2:16" s="4" customFormat="1" ht="27" customHeight="1">
      <c r="B21" s="257" t="s">
        <v>246</v>
      </c>
      <c r="C21" s="193" t="str">
        <f>IF('Data for table - Blaenau Gwent'!C13="&lt;5","&lt;5",ROUND('Data for table - Blaenau Gwent'!C13,-1))</f>
        <v>&lt;5</v>
      </c>
      <c r="D21" s="29">
        <f>'Data for table - Blaenau Gwent'!D13</f>
        <v>4.9000000000000004</v>
      </c>
      <c r="E21" s="194">
        <f>ROUND('Data for table - Blaenau Gwent'!H13,-1)</f>
        <v>30</v>
      </c>
      <c r="F21" s="29">
        <f>'Data for table - Blaenau Gwent'!I13</f>
        <v>4.4000000000000004</v>
      </c>
      <c r="G21" s="29">
        <f>'Data for table - Blaenau Gwent'!K13</f>
        <v>4.4000000000000004</v>
      </c>
      <c r="H21" s="62" t="s">
        <v>16</v>
      </c>
      <c r="K21" s="122" t="str">
        <f>'Data for table - Blaenau Gwent'!G13</f>
        <v>Comparable</v>
      </c>
      <c r="L21" s="121"/>
      <c r="M21" s="70"/>
      <c r="N21" s="70"/>
      <c r="O21" s="70"/>
      <c r="P21" s="70"/>
    </row>
    <row r="22" spans="2:16" s="4" customFormat="1" ht="27" customHeight="1">
      <c r="B22" s="259" t="s">
        <v>247</v>
      </c>
      <c r="C22" s="192">
        <f>IF('Data for table - Blaenau Gwent'!C14="&lt;5","&lt;5",ROUND('Data for table - Blaenau Gwent'!C14,-1))</f>
        <v>10</v>
      </c>
      <c r="D22" s="29">
        <f>'Data for table - Blaenau Gwent'!D14</f>
        <v>40.4</v>
      </c>
      <c r="E22" s="194">
        <f>ROUND('Data for table - Blaenau Gwent'!H14,-1)</f>
        <v>30</v>
      </c>
      <c r="F22" s="30">
        <f>'Data for table - Blaenau Gwent'!I14</f>
        <v>28.4</v>
      </c>
      <c r="G22" s="30">
        <f>'Data for table - Blaenau Gwent'!K14</f>
        <v>38.5</v>
      </c>
      <c r="H22" s="62" t="s">
        <v>16</v>
      </c>
      <c r="K22" s="122" t="str">
        <f>'Data for table - Blaenau Gwent'!G14</f>
        <v>Comparable</v>
      </c>
      <c r="L22" s="121"/>
      <c r="M22" s="70"/>
      <c r="N22" s="70"/>
      <c r="O22" s="70"/>
      <c r="P22" s="70"/>
    </row>
    <row r="23" spans="2:16" s="4" customFormat="1" ht="27" customHeight="1">
      <c r="B23" s="258" t="s">
        <v>127</v>
      </c>
      <c r="C23" s="158">
        <f>'Data for table - Blaenau Gwent'!C15</f>
        <v>7.6</v>
      </c>
      <c r="D23" s="196">
        <f>'Data for table - Blaenau Gwent'!D15</f>
        <v>9</v>
      </c>
      <c r="E23" s="194">
        <f>ROUND('Data for table - Blaenau Gwent'!H15,-1)</f>
        <v>60</v>
      </c>
      <c r="F23" s="30">
        <f>'Data for table - Blaenau Gwent'!I15</f>
        <v>9</v>
      </c>
      <c r="G23" s="30" t="str">
        <f>'Data for table - Blaenau Gwent'!K15</f>
        <v>-</v>
      </c>
      <c r="H23" s="191" t="s">
        <v>66</v>
      </c>
      <c r="K23" s="122" t="str">
        <f>'Data for table - Blaenau Gwent'!G15</f>
        <v>Not known</v>
      </c>
      <c r="L23" s="121"/>
      <c r="M23" s="70"/>
      <c r="N23" s="70"/>
      <c r="O23" s="70"/>
      <c r="P23" s="70"/>
    </row>
    <row r="24" spans="2:16" s="4" customFormat="1" ht="27" customHeight="1">
      <c r="B24" s="258" t="s">
        <v>189</v>
      </c>
      <c r="C24" s="158">
        <f>'Data for table - Blaenau Gwent'!C16</f>
        <v>50.6</v>
      </c>
      <c r="D24" s="196">
        <f>'Data for table - Blaenau Gwent'!D16</f>
        <v>12.5</v>
      </c>
      <c r="E24" s="194">
        <f>ROUND('Data for table - Blaenau Gwent'!H16,-1)</f>
        <v>330</v>
      </c>
      <c r="F24" s="30">
        <f>'Data for table - Blaenau Gwent'!I16</f>
        <v>9.6</v>
      </c>
      <c r="G24" s="30">
        <f>'Data for table - Blaenau Gwent'!K16</f>
        <v>9</v>
      </c>
      <c r="H24" s="191"/>
      <c r="K24" s="122" t="str">
        <f>'Data for table - Blaenau Gwent'!G16</f>
        <v>Not known</v>
      </c>
      <c r="L24" s="121"/>
      <c r="M24" s="70"/>
      <c r="N24" s="70"/>
      <c r="O24" s="70"/>
      <c r="P24" s="70"/>
    </row>
    <row r="25" spans="2:16" s="4" customFormat="1" ht="10.5" customHeight="1">
      <c r="B25" s="49"/>
      <c r="C25" s="47"/>
      <c r="D25" s="48"/>
      <c r="E25" s="48"/>
      <c r="F25" s="48"/>
      <c r="G25" s="48"/>
      <c r="H25" s="5"/>
      <c r="K25" s="122"/>
      <c r="L25" s="121"/>
      <c r="M25" s="70"/>
      <c r="N25" s="70"/>
      <c r="O25" s="70"/>
      <c r="P25" s="70"/>
    </row>
    <row r="26" spans="2:16" s="4" customFormat="1" ht="10.5" customHeight="1">
      <c r="B26" s="50" t="s">
        <v>70</v>
      </c>
      <c r="C26" s="47"/>
      <c r="D26" s="48"/>
      <c r="E26" s="48"/>
      <c r="F26" s="48"/>
      <c r="G26" s="48"/>
      <c r="H26" s="5"/>
      <c r="K26" s="122"/>
      <c r="L26" s="121"/>
      <c r="M26" s="70"/>
      <c r="N26" s="70"/>
      <c r="O26" s="70"/>
      <c r="P26" s="70"/>
    </row>
    <row r="27" spans="2:16">
      <c r="B27" s="61" t="s">
        <v>79</v>
      </c>
      <c r="C27" s="34"/>
      <c r="D27" s="34"/>
      <c r="E27" s="34"/>
      <c r="F27" s="34"/>
      <c r="G27" s="34"/>
      <c r="H27" s="34"/>
    </row>
    <row r="29" spans="2:16" s="210" customFormat="1" ht="21" customHeight="1">
      <c r="B29" s="220"/>
      <c r="C29" s="220"/>
      <c r="D29" s="220"/>
      <c r="E29" s="220"/>
      <c r="F29" s="220"/>
      <c r="G29" s="220"/>
      <c r="H29" s="220"/>
      <c r="K29" s="68"/>
      <c r="L29" s="32"/>
      <c r="M29" s="32"/>
      <c r="N29" s="32"/>
      <c r="O29" s="32"/>
      <c r="P29" s="32"/>
    </row>
    <row r="30" spans="2:16" s="210" customFormat="1" ht="13.5" customHeight="1">
      <c r="B30" s="220"/>
      <c r="C30" s="220"/>
      <c r="D30" s="220"/>
      <c r="E30" s="220"/>
      <c r="F30" s="220"/>
      <c r="G30" s="220"/>
      <c r="H30" s="220"/>
      <c r="K30" s="68"/>
      <c r="L30" s="32"/>
      <c r="M30" s="32"/>
      <c r="N30" s="32"/>
      <c r="O30" s="32"/>
      <c r="P30" s="32"/>
    </row>
    <row r="31" spans="2:16" s="210" customFormat="1" ht="13.5" customHeight="1">
      <c r="B31" s="220"/>
      <c r="C31" s="220"/>
      <c r="D31" s="220"/>
      <c r="E31" s="220"/>
      <c r="F31" s="220"/>
      <c r="G31" s="220"/>
      <c r="H31" s="220"/>
      <c r="K31" s="68"/>
      <c r="L31" s="32"/>
      <c r="M31" s="32"/>
      <c r="N31" s="32"/>
      <c r="O31" s="32"/>
      <c r="P31" s="32"/>
    </row>
    <row r="32" spans="2:16" s="210" customFormat="1" ht="13.5" customHeight="1">
      <c r="B32" s="220"/>
      <c r="C32" s="220"/>
      <c r="D32" s="220"/>
      <c r="E32" s="220"/>
      <c r="F32" s="220"/>
      <c r="G32" s="220"/>
      <c r="H32" s="220"/>
      <c r="K32" s="68"/>
      <c r="L32" s="32"/>
      <c r="M32" s="32"/>
      <c r="N32" s="32"/>
      <c r="O32" s="32"/>
      <c r="P32" s="32"/>
    </row>
    <row r="33" spans="2:27" s="210" customFormat="1" ht="13.5" customHeight="1">
      <c r="B33" s="220"/>
      <c r="C33" s="220"/>
      <c r="D33" s="220"/>
      <c r="E33" s="220"/>
      <c r="F33" s="220"/>
      <c r="G33" s="220"/>
      <c r="H33" s="220"/>
      <c r="K33" s="68"/>
      <c r="L33" s="32"/>
      <c r="M33" s="32"/>
      <c r="N33" s="32"/>
      <c r="O33" s="32"/>
      <c r="P33" s="32"/>
    </row>
    <row r="34" spans="2:27" s="210" customFormat="1" ht="13.5" customHeight="1">
      <c r="B34" s="220"/>
      <c r="C34" s="220"/>
      <c r="D34" s="220"/>
      <c r="E34" s="220"/>
      <c r="F34" s="220"/>
      <c r="G34" s="220"/>
      <c r="H34" s="220"/>
      <c r="K34" s="68"/>
      <c r="L34" s="32"/>
      <c r="M34" s="32"/>
      <c r="N34" s="32"/>
      <c r="O34" s="32"/>
      <c r="P34" s="32"/>
    </row>
    <row r="35" spans="2:27" s="210" customFormat="1" ht="13.5" customHeight="1">
      <c r="B35" s="220"/>
      <c r="C35" s="220"/>
      <c r="D35" s="220"/>
      <c r="E35" s="220"/>
      <c r="F35" s="220"/>
      <c r="G35" s="220"/>
      <c r="H35" s="220"/>
      <c r="K35" s="68"/>
      <c r="L35" s="32"/>
      <c r="M35" s="32"/>
      <c r="N35" s="32"/>
      <c r="O35" s="32"/>
      <c r="P35" s="32"/>
    </row>
    <row r="36" spans="2:27" s="210" customFormat="1" ht="13.5" customHeight="1">
      <c r="B36" s="221"/>
      <c r="C36" s="221"/>
      <c r="D36" s="221"/>
      <c r="E36" s="221"/>
      <c r="F36" s="221"/>
      <c r="G36" s="221"/>
      <c r="H36" s="221"/>
      <c r="K36" s="68"/>
      <c r="L36" s="32"/>
      <c r="M36" s="32"/>
      <c r="N36" s="32"/>
      <c r="O36" s="32"/>
      <c r="P36" s="32"/>
    </row>
    <row r="37" spans="2:27" s="210" customFormat="1" ht="13.5" customHeight="1">
      <c r="B37" s="221"/>
      <c r="C37" s="221"/>
      <c r="D37" s="221"/>
      <c r="E37" s="221"/>
      <c r="F37" s="221"/>
      <c r="G37" s="221"/>
      <c r="H37" s="221"/>
      <c r="K37" s="68"/>
      <c r="L37" s="32"/>
      <c r="M37" s="32"/>
      <c r="N37" s="32"/>
      <c r="O37" s="32"/>
      <c r="P37" s="32"/>
    </row>
    <row r="38" spans="2:27" s="210" customFormat="1" ht="13.5" customHeight="1">
      <c r="B38" s="221"/>
      <c r="C38" s="221"/>
      <c r="D38" s="221"/>
      <c r="E38" s="221"/>
      <c r="F38" s="221"/>
      <c r="G38" s="221"/>
      <c r="H38" s="221"/>
      <c r="K38" s="68"/>
      <c r="L38" s="32"/>
      <c r="M38" s="32"/>
      <c r="N38" s="32"/>
      <c r="O38" s="32"/>
      <c r="P38" s="32"/>
    </row>
    <row r="39" spans="2:27" s="210" customFormat="1" ht="13.5" customHeight="1">
      <c r="B39" s="221"/>
      <c r="C39" s="221"/>
      <c r="D39" s="221"/>
      <c r="E39" s="221"/>
      <c r="F39" s="221"/>
      <c r="G39" s="221"/>
      <c r="H39" s="221"/>
      <c r="K39" s="68"/>
      <c r="L39" s="32"/>
      <c r="M39" s="32"/>
      <c r="N39" s="32"/>
      <c r="O39" s="32"/>
      <c r="P39" s="32"/>
    </row>
    <row r="40" spans="2:27" s="210" customFormat="1" ht="13.5" customHeight="1">
      <c r="B40" s="221"/>
      <c r="C40" s="221"/>
      <c r="D40" s="221"/>
      <c r="E40" s="221"/>
      <c r="F40" s="221"/>
      <c r="G40" s="221"/>
      <c r="H40" s="221"/>
      <c r="K40" s="68"/>
      <c r="L40" s="32"/>
      <c r="M40" s="32"/>
      <c r="N40" s="32"/>
      <c r="O40" s="32"/>
      <c r="P40" s="32"/>
    </row>
    <row r="41" spans="2:27" s="210" customFormat="1" ht="13.5" customHeight="1">
      <c r="B41" s="197"/>
      <c r="C41" s="197"/>
      <c r="D41" s="197"/>
      <c r="E41" s="197"/>
      <c r="F41" s="197"/>
      <c r="G41" s="197"/>
      <c r="H41" s="197"/>
      <c r="K41" s="68"/>
      <c r="L41" s="32"/>
      <c r="M41" s="32"/>
      <c r="N41" s="32"/>
      <c r="O41" s="32"/>
      <c r="P41" s="32"/>
    </row>
    <row r="42" spans="2:27" s="210" customFormat="1" ht="13.5" customHeight="1">
      <c r="B42" s="197"/>
      <c r="C42" s="197"/>
      <c r="D42" s="197"/>
      <c r="E42" s="197"/>
      <c r="F42" s="197"/>
      <c r="G42" s="197"/>
      <c r="H42" s="197"/>
      <c r="K42" s="68"/>
      <c r="L42" s="32"/>
      <c r="M42" s="32"/>
      <c r="N42" s="32"/>
      <c r="O42" s="32"/>
      <c r="P42" s="32"/>
    </row>
    <row r="43" spans="2:27" s="210" customFormat="1" ht="13.5" customHeight="1">
      <c r="B43" s="197"/>
      <c r="C43" s="197"/>
      <c r="D43" s="197"/>
      <c r="E43" s="197"/>
      <c r="F43" s="197"/>
      <c r="G43" s="197"/>
      <c r="H43" s="197"/>
      <c r="K43" s="68"/>
      <c r="L43" s="32"/>
      <c r="M43" s="32"/>
      <c r="N43" s="32"/>
      <c r="O43" s="32"/>
      <c r="P43" s="32"/>
      <c r="AA43" s="253"/>
    </row>
  </sheetData>
  <sheetProtection sheet="1" objects="1" scenarios="1" selectLockedCells="1"/>
  <mergeCells count="6">
    <mergeCell ref="G10:G11"/>
    <mergeCell ref="B10:B11"/>
    <mergeCell ref="C10:C11"/>
    <mergeCell ref="D10:D11"/>
    <mergeCell ref="E10:E11"/>
    <mergeCell ref="F10:F11"/>
  </mergeCells>
  <conditionalFormatting sqref="D12:D22 D25:D26">
    <cfRule type="expression" dxfId="11" priority="10">
      <formula>$K12="Sig High"</formula>
    </cfRule>
    <cfRule type="expression" dxfId="10" priority="12">
      <formula>$K12="Comparable"</formula>
    </cfRule>
  </conditionalFormatting>
  <conditionalFormatting sqref="D12:D22 D25:D26">
    <cfRule type="expression" dxfId="9" priority="11">
      <formula>$K12="Sig Low"</formula>
    </cfRule>
  </conditionalFormatting>
  <hyperlinks>
    <hyperlink ref="B12" location="'Indicator Guide'!B7:C15" tooltip="% children living in poverty" display="% children living in poverty 1,a,b"/>
    <hyperlink ref="B13" location="'Indicator Guide'!B18:C26" tooltip="Homelessness" display="Homelessness* 2,c,d"/>
    <hyperlink ref="B14" location="'Indicator Guide'!B29:C37" tooltip="Children in need" display="Children in need 3,a,e"/>
    <hyperlink ref="B15" location="'Indicator Guide'!B40:C47" tooltip="% 4/5 year olds overweight or obese" display="% 4/5 year olds overweight or obese 4,f"/>
    <hyperlink ref="B16" location="'Indicator Guide'!B50:C57" tooltip="Teenage conceptions &lt;18" display="Teenage conceptions &lt;18 5,a,g"/>
    <hyperlink ref="B17" location="'Indicator Guide'!B60:C67" tooltip="Live births to females &lt;20" display="Live births to females &lt;20 6,a,h"/>
    <hyperlink ref="B18" location="'Indicator Guide'!B70:C76" tooltip="% 4 year olds up to date with immunisations" display="% 4 year olds up to date with immunisations 7,i"/>
    <hyperlink ref="B19" location="'Indicator Guide'!B79:C87" tooltip="5 year olds dmft" display="5 year olds dmft 8,j"/>
    <hyperlink ref="B20" location="'Indicator Guide'!B90:C97" tooltip="Emergency admissions for injury" display="Emergency admissions for injury 9,a,k"/>
    <hyperlink ref="B23" location="'Indicator Guide'!B122:C128" tooltip="Health visitor provision" display="Health visitor provision 12,o"/>
    <hyperlink ref="B24" location="'Indicator Guide'!B131:C137" tooltip="Social worker provision" display="Social worker provision 13,a,p"/>
    <hyperlink ref="B21" location="'Indicator Guide'!B100:C109" tooltip="Infant mortality" display="Infant mortality*˜ 10,l,m,n"/>
    <hyperlink ref="B22" location="'Indicator Guide'!B112:C119" tooltip="Child mortality" display="Child mortality*˜ 11,a,l"/>
  </hyperlinks>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30.xml><?xml version="1.0" encoding="utf-8"?>
<worksheet xmlns="http://schemas.openxmlformats.org/spreadsheetml/2006/main" xmlns:r="http://schemas.openxmlformats.org/officeDocument/2006/relationships">
  <dimension ref="A1:Q37"/>
  <sheetViews>
    <sheetView workbookViewId="0">
      <pane xSplit="1" topLeftCell="B1" activePane="topRight" state="frozen"/>
      <selection activeCell="J16" sqref="J16:L16"/>
      <selection pane="topRight" activeCell="C6" sqref="C6"/>
    </sheetView>
  </sheetViews>
  <sheetFormatPr defaultRowHeight="11.25"/>
  <cols>
    <col min="1" max="1" width="20.375" style="127" customWidth="1"/>
    <col min="2" max="5" width="11.875" style="127" customWidth="1"/>
    <col min="6" max="13" width="9" style="127"/>
    <col min="14" max="14" width="10.75" style="127" customWidth="1"/>
    <col min="15" max="16384" width="9" style="127"/>
  </cols>
  <sheetData>
    <row r="1" spans="1:17">
      <c r="F1" s="155" t="s">
        <v>94</v>
      </c>
      <c r="G1" s="138" t="s">
        <v>124</v>
      </c>
    </row>
    <row r="3" spans="1:17" ht="18">
      <c r="A3" s="290" t="s">
        <v>120</v>
      </c>
      <c r="B3" s="290"/>
      <c r="C3" s="290"/>
      <c r="D3" s="290"/>
      <c r="E3" s="290"/>
      <c r="F3" s="126"/>
      <c r="G3" s="126"/>
      <c r="H3" s="126"/>
      <c r="I3" s="126"/>
      <c r="J3" s="126"/>
      <c r="K3" s="126"/>
      <c r="L3" s="126"/>
      <c r="M3" s="126"/>
      <c r="N3" s="126"/>
      <c r="O3" s="126"/>
    </row>
    <row r="4" spans="1:17">
      <c r="B4" s="283" t="s">
        <v>121</v>
      </c>
      <c r="C4" s="283"/>
      <c r="D4" s="283"/>
      <c r="E4" s="283"/>
      <c r="F4" s="282" t="s">
        <v>53</v>
      </c>
      <c r="G4" s="282"/>
      <c r="H4" s="282"/>
      <c r="I4" s="282"/>
      <c r="J4" s="282"/>
      <c r="K4" s="282"/>
      <c r="L4" s="282"/>
      <c r="M4" s="282"/>
      <c r="N4" s="282"/>
      <c r="O4" s="282"/>
      <c r="P4" s="282"/>
      <c r="Q4" s="282"/>
    </row>
    <row r="5" spans="1:17">
      <c r="A5" s="128"/>
      <c r="B5" s="129" t="s">
        <v>52</v>
      </c>
      <c r="C5" s="129" t="s">
        <v>15</v>
      </c>
      <c r="D5" s="129" t="s">
        <v>55</v>
      </c>
      <c r="E5" s="129" t="s">
        <v>56</v>
      </c>
      <c r="F5" s="131" t="s">
        <v>118</v>
      </c>
      <c r="G5" s="131" t="s">
        <v>118</v>
      </c>
      <c r="H5" s="131" t="s">
        <v>118</v>
      </c>
      <c r="I5" s="131" t="s">
        <v>118</v>
      </c>
      <c r="J5" s="131" t="s">
        <v>118</v>
      </c>
      <c r="K5" s="131" t="s">
        <v>118</v>
      </c>
      <c r="L5" s="131" t="s">
        <v>118</v>
      </c>
      <c r="M5" s="131" t="s">
        <v>118</v>
      </c>
      <c r="N5" s="131" t="s">
        <v>118</v>
      </c>
      <c r="O5" s="131" t="s">
        <v>118</v>
      </c>
      <c r="P5" s="131" t="s">
        <v>118</v>
      </c>
      <c r="Q5" s="131" t="s">
        <v>118</v>
      </c>
    </row>
    <row r="6" spans="1:17">
      <c r="A6" s="127" t="s">
        <v>33</v>
      </c>
      <c r="B6" s="146">
        <v>17.600000000000001</v>
      </c>
      <c r="C6" s="131">
        <v>8.8000000000000007</v>
      </c>
      <c r="D6" s="131" t="s">
        <v>118</v>
      </c>
      <c r="E6" s="131" t="s">
        <v>118</v>
      </c>
      <c r="F6" s="131" t="s">
        <v>118</v>
      </c>
      <c r="G6" s="131" t="s">
        <v>118</v>
      </c>
      <c r="H6" s="131" t="s">
        <v>118</v>
      </c>
      <c r="I6" s="131" t="s">
        <v>118</v>
      </c>
      <c r="J6" s="131" t="s">
        <v>118</v>
      </c>
      <c r="K6" s="131" t="s">
        <v>118</v>
      </c>
      <c r="L6" s="131" t="s">
        <v>118</v>
      </c>
      <c r="M6" s="131" t="s">
        <v>118</v>
      </c>
      <c r="N6" s="131" t="s">
        <v>118</v>
      </c>
      <c r="O6" s="131" t="s">
        <v>118</v>
      </c>
      <c r="P6" s="131" t="s">
        <v>118</v>
      </c>
      <c r="Q6" s="131" t="s">
        <v>118</v>
      </c>
    </row>
    <row r="7" spans="1:17">
      <c r="A7" s="127" t="s">
        <v>34</v>
      </c>
      <c r="B7" s="146">
        <v>7.6</v>
      </c>
      <c r="C7" s="131">
        <v>9</v>
      </c>
      <c r="D7" s="131" t="s">
        <v>118</v>
      </c>
      <c r="E7" s="131" t="s">
        <v>118</v>
      </c>
      <c r="F7" s="131" t="s">
        <v>118</v>
      </c>
      <c r="G7" s="131" t="s">
        <v>118</v>
      </c>
      <c r="H7" s="131" t="s">
        <v>118</v>
      </c>
      <c r="I7" s="131" t="s">
        <v>118</v>
      </c>
      <c r="J7" s="131" t="s">
        <v>118</v>
      </c>
      <c r="K7" s="131" t="s">
        <v>118</v>
      </c>
      <c r="L7" s="131" t="s">
        <v>118</v>
      </c>
      <c r="M7" s="131" t="s">
        <v>118</v>
      </c>
      <c r="N7" s="131" t="s">
        <v>118</v>
      </c>
      <c r="O7" s="131" t="s">
        <v>118</v>
      </c>
      <c r="P7" s="131" t="s">
        <v>118</v>
      </c>
      <c r="Q7" s="131" t="s">
        <v>118</v>
      </c>
    </row>
    <row r="8" spans="1:17">
      <c r="A8" s="127" t="s">
        <v>35</v>
      </c>
      <c r="B8" s="146">
        <v>10.63</v>
      </c>
      <c r="C8" s="131">
        <v>8.6999999999999993</v>
      </c>
      <c r="D8" s="131" t="s">
        <v>118</v>
      </c>
      <c r="E8" s="131" t="s">
        <v>118</v>
      </c>
      <c r="F8" s="131" t="s">
        <v>118</v>
      </c>
      <c r="G8" s="131" t="s">
        <v>118</v>
      </c>
      <c r="H8" s="131" t="s">
        <v>118</v>
      </c>
      <c r="I8" s="131" t="s">
        <v>118</v>
      </c>
      <c r="J8" s="131" t="s">
        <v>118</v>
      </c>
      <c r="K8" s="131" t="s">
        <v>118</v>
      </c>
      <c r="L8" s="131" t="s">
        <v>118</v>
      </c>
      <c r="M8" s="131" t="s">
        <v>118</v>
      </c>
      <c r="N8" s="131" t="s">
        <v>118</v>
      </c>
      <c r="O8" s="131" t="s">
        <v>118</v>
      </c>
      <c r="P8" s="131" t="s">
        <v>118</v>
      </c>
      <c r="Q8" s="131" t="s">
        <v>118</v>
      </c>
    </row>
    <row r="9" spans="1:17">
      <c r="A9" s="127" t="s">
        <v>36</v>
      </c>
      <c r="B9" s="146">
        <v>4.2</v>
      </c>
      <c r="C9" s="131">
        <v>10.199999999999999</v>
      </c>
      <c r="D9" s="131" t="s">
        <v>118</v>
      </c>
      <c r="E9" s="131" t="s">
        <v>118</v>
      </c>
      <c r="F9" s="131" t="s">
        <v>118</v>
      </c>
      <c r="G9" s="131" t="s">
        <v>118</v>
      </c>
      <c r="H9" s="131" t="s">
        <v>118</v>
      </c>
      <c r="I9" s="131" t="s">
        <v>118</v>
      </c>
      <c r="J9" s="131" t="s">
        <v>118</v>
      </c>
      <c r="K9" s="131" t="s">
        <v>118</v>
      </c>
      <c r="L9" s="131" t="s">
        <v>118</v>
      </c>
      <c r="M9" s="131" t="s">
        <v>118</v>
      </c>
      <c r="N9" s="131" t="s">
        <v>118</v>
      </c>
      <c r="O9" s="131" t="s">
        <v>118</v>
      </c>
      <c r="P9" s="131" t="s">
        <v>118</v>
      </c>
      <c r="Q9" s="131" t="s">
        <v>118</v>
      </c>
    </row>
    <row r="10" spans="1:17">
      <c r="A10" s="127" t="s">
        <v>37</v>
      </c>
      <c r="B10" s="146">
        <v>21.3</v>
      </c>
      <c r="C10" s="131">
        <v>9.1</v>
      </c>
      <c r="D10" s="131" t="s">
        <v>118</v>
      </c>
      <c r="E10" s="131" t="s">
        <v>118</v>
      </c>
      <c r="F10" s="131" t="s">
        <v>118</v>
      </c>
      <c r="G10" s="131" t="s">
        <v>118</v>
      </c>
      <c r="H10" s="131" t="s">
        <v>118</v>
      </c>
      <c r="I10" s="131" t="s">
        <v>118</v>
      </c>
      <c r="J10" s="131" t="s">
        <v>118</v>
      </c>
      <c r="K10" s="131" t="s">
        <v>118</v>
      </c>
      <c r="L10" s="131" t="s">
        <v>118</v>
      </c>
      <c r="M10" s="131" t="s">
        <v>118</v>
      </c>
      <c r="N10" s="131" t="s">
        <v>118</v>
      </c>
      <c r="O10" s="131" t="s">
        <v>118</v>
      </c>
      <c r="P10" s="131" t="s">
        <v>118</v>
      </c>
      <c r="Q10" s="131" t="s">
        <v>118</v>
      </c>
    </row>
    <row r="11" spans="1:17" s="132" customFormat="1">
      <c r="A11" s="132" t="s">
        <v>16</v>
      </c>
      <c r="B11" s="147" t="s">
        <v>118</v>
      </c>
      <c r="C11" s="147" t="s">
        <v>118</v>
      </c>
      <c r="D11" s="147" t="s">
        <v>118</v>
      </c>
      <c r="E11" s="147" t="s">
        <v>118</v>
      </c>
      <c r="F11" s="147" t="s">
        <v>118</v>
      </c>
      <c r="G11" s="147" t="s">
        <v>118</v>
      </c>
      <c r="H11" s="147" t="s">
        <v>118</v>
      </c>
      <c r="I11" s="147" t="s">
        <v>118</v>
      </c>
      <c r="J11" s="147" t="s">
        <v>118</v>
      </c>
      <c r="K11" s="147" t="s">
        <v>118</v>
      </c>
      <c r="L11" s="147" t="s">
        <v>118</v>
      </c>
      <c r="M11" s="147" t="s">
        <v>118</v>
      </c>
      <c r="N11" s="147" t="s">
        <v>118</v>
      </c>
      <c r="O11" s="147" t="s">
        <v>118</v>
      </c>
      <c r="P11" s="147" t="s">
        <v>118</v>
      </c>
      <c r="Q11" s="147" t="s">
        <v>118</v>
      </c>
    </row>
    <row r="12" spans="1:17" ht="15">
      <c r="A12" s="79" t="s">
        <v>87</v>
      </c>
      <c r="B12" s="146">
        <v>61.33</v>
      </c>
      <c r="C12" s="131">
        <v>9</v>
      </c>
      <c r="D12" s="131" t="s">
        <v>118</v>
      </c>
      <c r="E12" s="131" t="s">
        <v>118</v>
      </c>
      <c r="F12" s="131" t="s">
        <v>118</v>
      </c>
      <c r="G12" s="131" t="s">
        <v>118</v>
      </c>
      <c r="H12" s="131" t="s">
        <v>118</v>
      </c>
      <c r="I12" s="131" t="s">
        <v>118</v>
      </c>
      <c r="J12" s="131" t="s">
        <v>118</v>
      </c>
      <c r="K12" s="131" t="s">
        <v>118</v>
      </c>
      <c r="L12" s="131" t="s">
        <v>118</v>
      </c>
      <c r="M12" s="131" t="s">
        <v>118</v>
      </c>
      <c r="N12" s="131" t="s">
        <v>118</v>
      </c>
      <c r="O12" s="131" t="s">
        <v>118</v>
      </c>
      <c r="P12" s="131" t="s">
        <v>118</v>
      </c>
      <c r="Q12" s="131" t="s">
        <v>118</v>
      </c>
    </row>
    <row r="13" spans="1:17">
      <c r="A13" s="148"/>
      <c r="B13" s="148"/>
      <c r="C13" s="148"/>
      <c r="D13" s="148"/>
      <c r="E13" s="148"/>
    </row>
    <row r="14" spans="1:17" ht="18">
      <c r="A14" s="291" t="s">
        <v>122</v>
      </c>
      <c r="B14" s="291"/>
      <c r="C14" s="291"/>
      <c r="D14" s="291"/>
      <c r="E14" s="291"/>
    </row>
    <row r="15" spans="1:17">
      <c r="A15" s="149"/>
      <c r="B15" s="292" t="s">
        <v>123</v>
      </c>
      <c r="C15" s="292"/>
      <c r="D15" s="292"/>
      <c r="E15" s="292"/>
      <c r="F15" s="132"/>
    </row>
    <row r="16" spans="1:17">
      <c r="A16" s="150"/>
      <c r="B16" s="151" t="s">
        <v>52</v>
      </c>
      <c r="C16" s="151" t="s">
        <v>15</v>
      </c>
      <c r="D16" s="151" t="s">
        <v>55</v>
      </c>
      <c r="E16" s="151" t="s">
        <v>56</v>
      </c>
      <c r="F16" s="132"/>
    </row>
    <row r="17" spans="1:6">
      <c r="A17" s="148" t="s">
        <v>33</v>
      </c>
      <c r="B17" s="152">
        <v>41.9</v>
      </c>
      <c r="C17" s="153">
        <v>3.7</v>
      </c>
      <c r="D17" s="153" t="s">
        <v>118</v>
      </c>
      <c r="E17" s="153" t="s">
        <v>118</v>
      </c>
      <c r="F17" s="132"/>
    </row>
    <row r="18" spans="1:6">
      <c r="A18" s="148" t="s">
        <v>34</v>
      </c>
      <c r="B18" s="152">
        <v>16.399999999999999</v>
      </c>
      <c r="C18" s="153">
        <v>4.0999999999999996</v>
      </c>
      <c r="D18" s="153" t="s">
        <v>118</v>
      </c>
      <c r="E18" s="153" t="s">
        <v>118</v>
      </c>
      <c r="F18" s="132"/>
    </row>
    <row r="19" spans="1:6">
      <c r="A19" s="148" t="s">
        <v>35</v>
      </c>
      <c r="B19" s="152">
        <v>21.96</v>
      </c>
      <c r="C19" s="153">
        <v>4.0999999999999996</v>
      </c>
      <c r="D19" s="153" t="s">
        <v>118</v>
      </c>
      <c r="E19" s="153" t="s">
        <v>118</v>
      </c>
      <c r="F19" s="132"/>
    </row>
    <row r="20" spans="1:6">
      <c r="A20" s="148" t="s">
        <v>36</v>
      </c>
      <c r="B20" s="152">
        <v>14.79</v>
      </c>
      <c r="C20" s="153">
        <v>3.2</v>
      </c>
      <c r="D20" s="153" t="s">
        <v>118</v>
      </c>
      <c r="E20" s="153" t="s">
        <v>118</v>
      </c>
      <c r="F20" s="132"/>
    </row>
    <row r="21" spans="1:6">
      <c r="A21" s="148" t="s">
        <v>37</v>
      </c>
      <c r="B21" s="152">
        <v>37.6</v>
      </c>
      <c r="C21" s="153">
        <v>3.9</v>
      </c>
      <c r="D21" s="153" t="s">
        <v>118</v>
      </c>
      <c r="E21" s="153" t="s">
        <v>118</v>
      </c>
      <c r="F21" s="132"/>
    </row>
    <row r="22" spans="1:6">
      <c r="A22" s="148" t="s">
        <v>16</v>
      </c>
      <c r="B22" s="153" t="s">
        <v>118</v>
      </c>
      <c r="C22" s="153" t="s">
        <v>118</v>
      </c>
      <c r="D22" s="153" t="s">
        <v>118</v>
      </c>
      <c r="E22" s="153" t="s">
        <v>118</v>
      </c>
      <c r="F22" s="132"/>
    </row>
    <row r="23" spans="1:6" ht="15">
      <c r="A23" s="154" t="s">
        <v>87</v>
      </c>
      <c r="B23" s="152">
        <v>132.65</v>
      </c>
      <c r="C23" s="153">
        <v>3.8</v>
      </c>
      <c r="D23" s="153" t="s">
        <v>118</v>
      </c>
      <c r="E23" s="153" t="s">
        <v>118</v>
      </c>
      <c r="F23" s="132"/>
    </row>
    <row r="24" spans="1:6">
      <c r="A24" s="148"/>
      <c r="B24" s="148"/>
      <c r="C24" s="148"/>
      <c r="D24" s="148"/>
      <c r="E24" s="148"/>
      <c r="F24" s="132"/>
    </row>
    <row r="25" spans="1:6">
      <c r="B25" s="132"/>
      <c r="C25" s="132"/>
      <c r="D25" s="132"/>
      <c r="E25" s="132"/>
      <c r="F25" s="132"/>
    </row>
    <row r="26" spans="1:6">
      <c r="B26" s="132"/>
      <c r="C26" s="132"/>
      <c r="D26" s="132"/>
      <c r="E26" s="132"/>
      <c r="F26" s="132"/>
    </row>
    <row r="27" spans="1:6">
      <c r="B27" s="132"/>
      <c r="C27" s="132"/>
      <c r="D27" s="132"/>
      <c r="E27" s="132"/>
      <c r="F27" s="132"/>
    </row>
    <row r="28" spans="1:6">
      <c r="B28" s="132"/>
      <c r="C28" s="132"/>
      <c r="D28" s="132"/>
      <c r="E28" s="132"/>
      <c r="F28" s="132"/>
    </row>
    <row r="29" spans="1:6">
      <c r="B29" s="132"/>
      <c r="C29" s="132"/>
      <c r="D29" s="132"/>
      <c r="E29" s="132"/>
      <c r="F29" s="132"/>
    </row>
    <row r="30" spans="1:6">
      <c r="B30" s="132"/>
      <c r="C30" s="132"/>
      <c r="D30" s="132"/>
      <c r="E30" s="132"/>
      <c r="F30" s="132"/>
    </row>
    <row r="31" spans="1:6">
      <c r="B31" s="132"/>
      <c r="C31" s="132"/>
      <c r="D31" s="132"/>
      <c r="E31" s="132"/>
      <c r="F31" s="132"/>
    </row>
    <row r="32" spans="1:6">
      <c r="B32" s="132"/>
      <c r="C32" s="132"/>
      <c r="D32" s="132"/>
      <c r="E32" s="132"/>
      <c r="F32" s="132"/>
    </row>
    <row r="33" spans="2:6">
      <c r="B33" s="132"/>
      <c r="C33" s="132"/>
      <c r="D33" s="132"/>
      <c r="E33" s="132"/>
      <c r="F33" s="132"/>
    </row>
    <row r="34" spans="2:6">
      <c r="B34" s="132"/>
      <c r="C34" s="132"/>
      <c r="D34" s="132"/>
      <c r="E34" s="132"/>
      <c r="F34" s="132"/>
    </row>
    <row r="35" spans="2:6">
      <c r="B35" s="132"/>
      <c r="C35" s="132"/>
      <c r="D35" s="132"/>
      <c r="E35" s="132"/>
      <c r="F35" s="132"/>
    </row>
    <row r="36" spans="2:6">
      <c r="B36" s="132"/>
      <c r="C36" s="132"/>
      <c r="D36" s="132"/>
      <c r="E36" s="132"/>
      <c r="F36" s="132"/>
    </row>
    <row r="37" spans="2:6">
      <c r="B37" s="132"/>
      <c r="C37" s="132"/>
      <c r="D37" s="132"/>
      <c r="E37" s="132"/>
      <c r="F37" s="132"/>
    </row>
  </sheetData>
  <mergeCells count="5">
    <mergeCell ref="A3:E3"/>
    <mergeCell ref="B4:E4"/>
    <mergeCell ref="F4:Q4"/>
    <mergeCell ref="A14:E14"/>
    <mergeCell ref="B15:E15"/>
  </mergeCells>
  <hyperlinks>
    <hyperlink ref="G1" r:id="rId1"/>
  </hyperlinks>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P53"/>
  <sheetViews>
    <sheetView workbookViewId="0">
      <pane xSplit="1" topLeftCell="B1" activePane="topRight" state="frozen"/>
      <selection activeCell="J16" sqref="J16:L16"/>
      <selection pane="topRight" activeCell="H5" sqref="H5"/>
    </sheetView>
  </sheetViews>
  <sheetFormatPr defaultRowHeight="11.25"/>
  <cols>
    <col min="1" max="1" width="20.375" style="127" customWidth="1"/>
    <col min="2" max="5" width="11.875" style="127" customWidth="1"/>
    <col min="6" max="13" width="9" style="127"/>
    <col min="14" max="14" width="10.75" style="127" customWidth="1"/>
    <col min="15" max="16384" width="9" style="127"/>
  </cols>
  <sheetData>
    <row r="1" spans="1:16" ht="18">
      <c r="A1" s="290" t="s">
        <v>125</v>
      </c>
      <c r="B1" s="290"/>
      <c r="C1" s="290"/>
      <c r="D1" s="290"/>
      <c r="E1" s="290"/>
      <c r="F1" s="126"/>
      <c r="G1" s="126"/>
      <c r="H1" s="161" t="s">
        <v>94</v>
      </c>
      <c r="I1" s="137" t="s">
        <v>126</v>
      </c>
      <c r="J1" s="126"/>
      <c r="K1" s="126"/>
      <c r="L1" s="126"/>
      <c r="M1" s="126"/>
      <c r="N1" s="126"/>
      <c r="O1" s="126"/>
    </row>
    <row r="2" spans="1:16">
      <c r="B2" s="126"/>
      <c r="C2" s="126"/>
      <c r="D2" s="126"/>
      <c r="E2" s="126"/>
      <c r="F2" s="126"/>
      <c r="G2" s="126"/>
      <c r="H2" s="126"/>
      <c r="I2" s="126"/>
      <c r="J2" s="126"/>
      <c r="K2" s="126"/>
      <c r="L2" s="126"/>
      <c r="M2" s="126"/>
      <c r="N2" s="126"/>
      <c r="O2" s="126"/>
    </row>
    <row r="3" spans="1:16">
      <c r="B3" s="283">
        <v>2012</v>
      </c>
      <c r="C3" s="283"/>
      <c r="D3" s="283"/>
      <c r="E3" s="283"/>
      <c r="F3" s="282" t="s">
        <v>53</v>
      </c>
      <c r="G3" s="282"/>
      <c r="H3" s="282"/>
      <c r="I3" s="282"/>
      <c r="J3" s="282"/>
      <c r="K3" s="282"/>
      <c r="L3" s="282"/>
      <c r="M3" s="282"/>
      <c r="N3" s="282"/>
      <c r="O3" s="282"/>
      <c r="P3" s="282"/>
    </row>
    <row r="4" spans="1:16">
      <c r="A4" s="179"/>
      <c r="B4" s="180" t="s">
        <v>52</v>
      </c>
      <c r="C4" s="180" t="s">
        <v>15</v>
      </c>
      <c r="D4" s="180" t="s">
        <v>55</v>
      </c>
      <c r="E4" s="180" t="s">
        <v>56</v>
      </c>
      <c r="F4" s="180">
        <v>2002</v>
      </c>
      <c r="G4" s="180">
        <v>2003</v>
      </c>
      <c r="H4" s="180">
        <v>2004</v>
      </c>
      <c r="I4" s="180">
        <v>2005</v>
      </c>
      <c r="J4" s="180">
        <v>2006</v>
      </c>
      <c r="K4" s="180">
        <v>2007</v>
      </c>
      <c r="L4" s="180">
        <v>2008</v>
      </c>
      <c r="M4" s="180">
        <v>2009</v>
      </c>
      <c r="N4" s="180">
        <v>2010</v>
      </c>
      <c r="O4" s="180">
        <v>2011</v>
      </c>
      <c r="P4" s="180">
        <v>2012</v>
      </c>
    </row>
    <row r="5" spans="1:16">
      <c r="A5" s="181" t="s">
        <v>12</v>
      </c>
      <c r="B5" s="185">
        <v>33.67</v>
      </c>
      <c r="C5" s="182">
        <v>8.3881415047334347</v>
      </c>
      <c r="D5" s="182" t="s">
        <v>118</v>
      </c>
      <c r="E5" s="182" t="s">
        <v>118</v>
      </c>
      <c r="F5" s="182" t="s">
        <v>118</v>
      </c>
      <c r="G5" s="182" t="s">
        <v>118</v>
      </c>
      <c r="H5" s="184">
        <v>5.0144092219020164</v>
      </c>
      <c r="I5" s="184">
        <v>6.6744051073708643</v>
      </c>
      <c r="J5" s="184">
        <v>5.8755760368663594</v>
      </c>
      <c r="K5" s="184">
        <v>6.5625000000000009</v>
      </c>
      <c r="L5" s="184">
        <v>6.2344827586206897</v>
      </c>
      <c r="M5" s="184">
        <v>5.8966074313408718</v>
      </c>
      <c r="N5" s="184">
        <v>6.6753585397653197</v>
      </c>
      <c r="O5" s="184">
        <v>7.2381930184804926</v>
      </c>
      <c r="P5" s="184">
        <v>8.3881415047334347</v>
      </c>
    </row>
    <row r="6" spans="1:16">
      <c r="A6" s="178" t="s">
        <v>17</v>
      </c>
      <c r="B6" s="185">
        <v>54.3</v>
      </c>
      <c r="C6" s="182">
        <v>8.027794204612654</v>
      </c>
      <c r="D6" s="182" t="s">
        <v>118</v>
      </c>
      <c r="E6" s="182" t="s">
        <v>118</v>
      </c>
      <c r="F6" s="182" t="s">
        <v>118</v>
      </c>
      <c r="G6" s="182" t="s">
        <v>118</v>
      </c>
      <c r="H6" s="184">
        <v>5.7120253164556969</v>
      </c>
      <c r="I6" s="184">
        <v>7.0078226857887875</v>
      </c>
      <c r="J6" s="184">
        <v>7.3692810457516345</v>
      </c>
      <c r="K6" s="184">
        <v>7.6071256620125176</v>
      </c>
      <c r="L6" s="184">
        <v>7.8300840069741637</v>
      </c>
      <c r="M6" s="184">
        <v>7.2816276579470705</v>
      </c>
      <c r="N6" s="184">
        <v>7.5784487862640626</v>
      </c>
      <c r="O6" s="184">
        <v>7.6934479691669138</v>
      </c>
      <c r="P6" s="184">
        <v>8.027794204612654</v>
      </c>
    </row>
    <row r="7" spans="1:16">
      <c r="A7" s="178" t="s">
        <v>18</v>
      </c>
      <c r="B7" s="185">
        <v>59.7</v>
      </c>
      <c r="C7" s="182">
        <v>10.198155107618723</v>
      </c>
      <c r="D7" s="182" t="s">
        <v>118</v>
      </c>
      <c r="E7" s="182" t="s">
        <v>118</v>
      </c>
      <c r="F7" s="182" t="s">
        <v>118</v>
      </c>
      <c r="G7" s="182" t="s">
        <v>118</v>
      </c>
      <c r="H7" s="184">
        <v>8.7537650602409638</v>
      </c>
      <c r="I7" s="184">
        <v>9.3422306959008576</v>
      </c>
      <c r="J7" s="184">
        <v>9.766136576239477</v>
      </c>
      <c r="K7" s="184">
        <v>8.7826570316842698</v>
      </c>
      <c r="L7" s="184">
        <v>9.0130287346064595</v>
      </c>
      <c r="M7" s="184">
        <v>9.7136834709292117</v>
      </c>
      <c r="N7" s="184">
        <v>10.594315245478036</v>
      </c>
      <c r="O7" s="184">
        <v>9.7469220246238031</v>
      </c>
      <c r="P7" s="184">
        <v>10.198155107618723</v>
      </c>
    </row>
    <row r="8" spans="1:16">
      <c r="A8" s="178" t="s">
        <v>19</v>
      </c>
      <c r="B8" s="185">
        <v>40.81</v>
      </c>
      <c r="C8" s="182">
        <v>7.5295202952029525</v>
      </c>
      <c r="D8" s="182" t="s">
        <v>118</v>
      </c>
      <c r="E8" s="182" t="s">
        <v>118</v>
      </c>
      <c r="F8" s="182" t="s">
        <v>118</v>
      </c>
      <c r="G8" s="182" t="s">
        <v>118</v>
      </c>
      <c r="H8" s="184">
        <v>6.5965780251494532</v>
      </c>
      <c r="I8" s="184">
        <v>5.8248387767838565</v>
      </c>
      <c r="J8" s="184">
        <v>6.7526837324525184</v>
      </c>
      <c r="K8" s="184">
        <v>7.1768292682926829</v>
      </c>
      <c r="L8" s="184">
        <v>7.8792630341042722</v>
      </c>
      <c r="M8" s="184">
        <v>7.4182943337845675</v>
      </c>
      <c r="N8" s="184">
        <v>7.6571428571428584</v>
      </c>
      <c r="O8" s="184">
        <v>7.5672167624698687</v>
      </c>
      <c r="P8" s="184">
        <v>7.5295202952029525</v>
      </c>
    </row>
    <row r="9" spans="1:16">
      <c r="A9" s="178" t="s">
        <v>20</v>
      </c>
      <c r="B9" s="185">
        <v>53</v>
      </c>
      <c r="C9" s="182">
        <v>5.7546145494028229</v>
      </c>
      <c r="D9" s="182" t="s">
        <v>118</v>
      </c>
      <c r="E9" s="182" t="s">
        <v>118</v>
      </c>
      <c r="F9" s="182" t="s">
        <v>118</v>
      </c>
      <c r="G9" s="182" t="s">
        <v>118</v>
      </c>
      <c r="H9" s="184">
        <v>4.5849420849420852</v>
      </c>
      <c r="I9" s="184">
        <v>5.2352870381514025</v>
      </c>
      <c r="J9" s="184">
        <v>4.9146798983420066</v>
      </c>
      <c r="K9" s="184">
        <v>4.6161148688738578</v>
      </c>
      <c r="L9" s="184">
        <v>5.5166072865187914</v>
      </c>
      <c r="M9" s="184">
        <v>5.2059755545495703</v>
      </c>
      <c r="N9" s="184">
        <v>5.5457161833075057</v>
      </c>
      <c r="O9" s="184">
        <v>5.208333333333333</v>
      </c>
      <c r="P9" s="184">
        <v>5.7546145494028229</v>
      </c>
    </row>
    <row r="10" spans="1:16">
      <c r="A10" s="178" t="s">
        <v>21</v>
      </c>
      <c r="B10" s="185">
        <v>67.47999999999999</v>
      </c>
      <c r="C10" s="182">
        <v>7.5464101990606114</v>
      </c>
      <c r="D10" s="182" t="s">
        <v>118</v>
      </c>
      <c r="E10" s="182" t="s">
        <v>118</v>
      </c>
      <c r="F10" s="182" t="s">
        <v>118</v>
      </c>
      <c r="G10" s="182" t="s">
        <v>118</v>
      </c>
      <c r="H10" s="184">
        <v>7.3689956331877724</v>
      </c>
      <c r="I10" s="184">
        <v>7.0786822760686094</v>
      </c>
      <c r="J10" s="184">
        <v>7.9946702198534316</v>
      </c>
      <c r="K10" s="184">
        <v>6.7879098360655732</v>
      </c>
      <c r="L10" s="184">
        <v>6.5062607414682052</v>
      </c>
      <c r="M10" s="184">
        <v>5.3724928366762175</v>
      </c>
      <c r="N10" s="184">
        <v>6.0818713450292394</v>
      </c>
      <c r="O10" s="184">
        <v>7.4391343552750229</v>
      </c>
      <c r="P10" s="184">
        <v>7.5464101990606114</v>
      </c>
    </row>
    <row r="11" spans="1:16">
      <c r="A11" s="178" t="s">
        <v>22</v>
      </c>
      <c r="B11" s="185">
        <v>61</v>
      </c>
      <c r="C11" s="182">
        <v>9.2705167173252274</v>
      </c>
      <c r="D11" s="182" t="s">
        <v>118</v>
      </c>
      <c r="E11" s="182" t="s">
        <v>118</v>
      </c>
      <c r="F11" s="182" t="s">
        <v>118</v>
      </c>
      <c r="G11" s="182" t="s">
        <v>118</v>
      </c>
      <c r="H11" s="184">
        <v>4.2924528301886795</v>
      </c>
      <c r="I11" s="184">
        <v>6.5076607171063028</v>
      </c>
      <c r="J11" s="184">
        <v>7.1484681853888459</v>
      </c>
      <c r="K11" s="184">
        <v>7.2925490196078435</v>
      </c>
      <c r="L11" s="184">
        <v>8.7122146822948796</v>
      </c>
      <c r="M11" s="184">
        <v>8.4496242907529506</v>
      </c>
      <c r="N11" s="184">
        <v>9.2285141181916366</v>
      </c>
      <c r="O11" s="184">
        <v>9.0077732053040691</v>
      </c>
      <c r="P11" s="184">
        <v>9.2705167173252274</v>
      </c>
    </row>
    <row r="12" spans="1:16">
      <c r="A12" s="178" t="s">
        <v>23</v>
      </c>
      <c r="B12" s="185">
        <v>36.5</v>
      </c>
      <c r="C12" s="182">
        <v>10.853404698186143</v>
      </c>
      <c r="D12" s="182" t="s">
        <v>118</v>
      </c>
      <c r="E12" s="182" t="s">
        <v>118</v>
      </c>
      <c r="F12" s="182" t="s">
        <v>118</v>
      </c>
      <c r="G12" s="182" t="s">
        <v>118</v>
      </c>
      <c r="H12" s="184">
        <v>8.9686098654708513</v>
      </c>
      <c r="I12" s="184">
        <v>10.726865193723983</v>
      </c>
      <c r="J12" s="184">
        <v>10.084580351333766</v>
      </c>
      <c r="K12" s="184">
        <v>8.8979082110521386</v>
      </c>
      <c r="L12" s="184">
        <v>9.8552510009239302</v>
      </c>
      <c r="M12" s="184">
        <v>9.5978062157221213</v>
      </c>
      <c r="N12" s="184">
        <v>10.342789598108746</v>
      </c>
      <c r="O12" s="184">
        <v>10.635198135198136</v>
      </c>
      <c r="P12" s="184">
        <v>10.853404698186143</v>
      </c>
    </row>
    <row r="13" spans="1:16">
      <c r="A13" s="178" t="s">
        <v>24</v>
      </c>
      <c r="B13" s="185">
        <v>62.5</v>
      </c>
      <c r="C13" s="182">
        <v>9.1642228739002931</v>
      </c>
      <c r="D13" s="182" t="s">
        <v>118</v>
      </c>
      <c r="E13" s="182" t="s">
        <v>118</v>
      </c>
      <c r="F13" s="182" t="s">
        <v>118</v>
      </c>
      <c r="G13" s="182" t="s">
        <v>118</v>
      </c>
      <c r="H13" s="184">
        <v>8.1300813008130088</v>
      </c>
      <c r="I13" s="184">
        <v>9.1044529051481558</v>
      </c>
      <c r="J13" s="184">
        <v>10.049423393739705</v>
      </c>
      <c r="K13" s="184">
        <v>10.733739186158282</v>
      </c>
      <c r="L13" s="184">
        <v>8.5954531298660868</v>
      </c>
      <c r="M13" s="184">
        <v>8.5057471264367823</v>
      </c>
      <c r="N13" s="184">
        <v>8.8221919054115521</v>
      </c>
      <c r="O13" s="184">
        <v>9.2385635523766947</v>
      </c>
      <c r="P13" s="184">
        <v>9.1642228739002931</v>
      </c>
    </row>
    <row r="14" spans="1:16">
      <c r="A14" s="178" t="s">
        <v>25</v>
      </c>
      <c r="B14" s="185">
        <v>111.17</v>
      </c>
      <c r="C14" s="182">
        <v>10.754570958692076</v>
      </c>
      <c r="D14" s="182" t="s">
        <v>118</v>
      </c>
      <c r="E14" s="182" t="s">
        <v>118</v>
      </c>
      <c r="F14" s="182" t="s">
        <v>118</v>
      </c>
      <c r="G14" s="182" t="s">
        <v>118</v>
      </c>
      <c r="H14" s="184">
        <v>8.2636096924915776</v>
      </c>
      <c r="I14" s="184">
        <v>8.5450797439513924</v>
      </c>
      <c r="J14" s="184">
        <v>8.5900075864311241</v>
      </c>
      <c r="K14" s="184">
        <v>8.1349836030889673</v>
      </c>
      <c r="L14" s="184">
        <v>9.1364845508491932</v>
      </c>
      <c r="M14" s="184">
        <v>9.1213008786991203</v>
      </c>
      <c r="N14" s="184">
        <v>9.5730853829234146</v>
      </c>
      <c r="O14" s="184">
        <v>10.485990338164251</v>
      </c>
      <c r="P14" s="184">
        <v>10.754570958692076</v>
      </c>
    </row>
    <row r="15" spans="1:16">
      <c r="A15" s="178" t="s">
        <v>26</v>
      </c>
      <c r="B15" s="185">
        <v>166.11</v>
      </c>
      <c r="C15" s="182">
        <v>12.521483491632747</v>
      </c>
      <c r="D15" s="182" t="s">
        <v>118</v>
      </c>
      <c r="E15" s="182" t="s">
        <v>118</v>
      </c>
      <c r="F15" s="182" t="s">
        <v>118</v>
      </c>
      <c r="G15" s="182" t="s">
        <v>118</v>
      </c>
      <c r="H15" s="184">
        <v>8.1270930327534092</v>
      </c>
      <c r="I15" s="184">
        <v>7.8927896078270168</v>
      </c>
      <c r="J15" s="184">
        <v>8.8105726872246706</v>
      </c>
      <c r="K15" s="184">
        <v>8.1061577934573439</v>
      </c>
      <c r="L15" s="184">
        <v>8.791725434884814</v>
      </c>
      <c r="M15" s="184">
        <v>8.4712831273801203</v>
      </c>
      <c r="N15" s="184">
        <v>11.515664690939882</v>
      </c>
      <c r="O15" s="184">
        <v>12.068174870070315</v>
      </c>
      <c r="P15" s="184">
        <v>12.521483491632747</v>
      </c>
    </row>
    <row r="16" spans="1:16">
      <c r="A16" s="178" t="s">
        <v>27</v>
      </c>
      <c r="B16" s="185">
        <v>91.08</v>
      </c>
      <c r="C16" s="182">
        <v>11.753774680603948</v>
      </c>
      <c r="D16" s="182" t="s">
        <v>118</v>
      </c>
      <c r="E16" s="182" t="s">
        <v>118</v>
      </c>
      <c r="F16" s="182" t="s">
        <v>118</v>
      </c>
      <c r="G16" s="182" t="s">
        <v>118</v>
      </c>
      <c r="H16" s="186">
        <v>-132.28070175438597</v>
      </c>
      <c r="I16" s="184">
        <v>8.7484441985894073</v>
      </c>
      <c r="J16" s="184">
        <v>9.0564738292011029</v>
      </c>
      <c r="K16" s="184">
        <v>7.9452789699570818</v>
      </c>
      <c r="L16" s="184">
        <v>8.2842310188189483</v>
      </c>
      <c r="M16" s="184">
        <v>8.2781799379524319</v>
      </c>
      <c r="N16" s="184">
        <v>8.989113530326593</v>
      </c>
      <c r="O16" s="184">
        <v>11.448897010834093</v>
      </c>
      <c r="P16" s="184">
        <v>11.753774680603948</v>
      </c>
    </row>
    <row r="17" spans="1:16">
      <c r="A17" s="178" t="s">
        <v>28</v>
      </c>
      <c r="B17" s="185">
        <v>93.34</v>
      </c>
      <c r="C17" s="182">
        <v>11.645664379288833</v>
      </c>
      <c r="D17" s="182" t="s">
        <v>118</v>
      </c>
      <c r="E17" s="182" t="s">
        <v>118</v>
      </c>
      <c r="F17" s="182" t="s">
        <v>118</v>
      </c>
      <c r="G17" s="182" t="s">
        <v>118</v>
      </c>
      <c r="H17" s="184">
        <v>5.4957507082152972</v>
      </c>
      <c r="I17" s="184">
        <v>4.5731707317073171</v>
      </c>
      <c r="J17" s="184">
        <v>6.5459129511677281</v>
      </c>
      <c r="K17" s="184">
        <v>7.4502665453127026</v>
      </c>
      <c r="L17" s="184">
        <v>8.5368989457444062</v>
      </c>
      <c r="M17" s="184">
        <v>8.0771704180064301</v>
      </c>
      <c r="N17" s="184">
        <v>8.8809034907597546</v>
      </c>
      <c r="O17" s="184">
        <v>10.823634735899731</v>
      </c>
      <c r="P17" s="184">
        <v>11.645664379288833</v>
      </c>
    </row>
    <row r="18" spans="1:16">
      <c r="A18" s="178" t="s">
        <v>29</v>
      </c>
      <c r="B18" s="185">
        <v>50</v>
      </c>
      <c r="C18" s="182">
        <v>6.7531064289573202</v>
      </c>
      <c r="D18" s="182" t="s">
        <v>118</v>
      </c>
      <c r="E18" s="182" t="s">
        <v>118</v>
      </c>
      <c r="F18" s="182" t="s">
        <v>118</v>
      </c>
      <c r="G18" s="182" t="s">
        <v>118</v>
      </c>
      <c r="H18" s="184">
        <v>7.2970960536113179</v>
      </c>
      <c r="I18" s="184">
        <v>5.1850723533891845</v>
      </c>
      <c r="J18" s="184">
        <v>7.3369565217391308</v>
      </c>
      <c r="K18" s="184">
        <v>6.7371823123255465</v>
      </c>
      <c r="L18" s="184">
        <v>5.4432348367029553</v>
      </c>
      <c r="M18" s="184">
        <v>5.7194294419055529</v>
      </c>
      <c r="N18" s="184">
        <v>6.0851926977687629</v>
      </c>
      <c r="O18" s="184">
        <v>6.0225115269867109</v>
      </c>
      <c r="P18" s="184">
        <v>6.7531064289573202</v>
      </c>
    </row>
    <row r="19" spans="1:16">
      <c r="A19" s="178" t="s">
        <v>30</v>
      </c>
      <c r="B19" s="185">
        <v>125.9</v>
      </c>
      <c r="C19" s="182">
        <v>5.4810622551153685</v>
      </c>
      <c r="D19" s="182" t="s">
        <v>118</v>
      </c>
      <c r="E19" s="182" t="s">
        <v>118</v>
      </c>
      <c r="F19" s="182" t="s">
        <v>118</v>
      </c>
      <c r="G19" s="182" t="s">
        <v>118</v>
      </c>
      <c r="H19" s="184">
        <v>5.3288498803146016</v>
      </c>
      <c r="I19" s="184">
        <v>5.4864667154352595</v>
      </c>
      <c r="J19" s="184">
        <v>5.9946398293496692</v>
      </c>
      <c r="K19" s="184">
        <v>3.4278836089595979</v>
      </c>
      <c r="L19" s="184">
        <v>5.6573545609292086</v>
      </c>
      <c r="M19" s="184">
        <v>5.0512304893229913</v>
      </c>
      <c r="N19" s="184">
        <v>5.3099382886616926</v>
      </c>
      <c r="O19" s="184">
        <v>5.8797287651677381</v>
      </c>
      <c r="P19" s="184">
        <v>5.4810622551153685</v>
      </c>
    </row>
    <row r="20" spans="1:16">
      <c r="A20" s="178" t="s">
        <v>31</v>
      </c>
      <c r="B20" s="185">
        <v>142.27000000000001</v>
      </c>
      <c r="C20" s="182">
        <v>9.7291937358955085</v>
      </c>
      <c r="D20" s="182" t="s">
        <v>118</v>
      </c>
      <c r="E20" s="182" t="s">
        <v>118</v>
      </c>
      <c r="F20" s="182" t="s">
        <v>118</v>
      </c>
      <c r="G20" s="182" t="s">
        <v>118</v>
      </c>
      <c r="H20" s="184">
        <v>8.1953566519016334</v>
      </c>
      <c r="I20" s="184">
        <v>7.5336255100498706</v>
      </c>
      <c r="J20" s="184">
        <v>8.198924731182796</v>
      </c>
      <c r="K20" s="184">
        <v>8.9248258159149252</v>
      </c>
      <c r="L20" s="184">
        <v>8.9013115459041074</v>
      </c>
      <c r="M20" s="184">
        <v>8.3248838191803962</v>
      </c>
      <c r="N20" s="184">
        <v>8.4292607874676548</v>
      </c>
      <c r="O20" s="184">
        <v>9.607004964147821</v>
      </c>
      <c r="P20" s="184">
        <v>9.7291937358955085</v>
      </c>
    </row>
    <row r="21" spans="1:16">
      <c r="A21" s="178" t="s">
        <v>32</v>
      </c>
      <c r="B21" s="185">
        <v>29.5</v>
      </c>
      <c r="C21" s="182">
        <v>8.0097746402389358</v>
      </c>
      <c r="D21" s="182" t="s">
        <v>118</v>
      </c>
      <c r="E21" s="182" t="s">
        <v>118</v>
      </c>
      <c r="F21" s="182" t="s">
        <v>118</v>
      </c>
      <c r="G21" s="182" t="s">
        <v>118</v>
      </c>
      <c r="H21" s="184">
        <v>7.8803473785783211</v>
      </c>
      <c r="I21" s="184">
        <v>7.6319095477386938</v>
      </c>
      <c r="J21" s="184">
        <v>9.0909090909090899</v>
      </c>
      <c r="K21" s="184">
        <v>7.4774774774774775</v>
      </c>
      <c r="L21" s="184">
        <v>9.2517401392111367</v>
      </c>
      <c r="M21" s="184">
        <v>8.8586030664395228</v>
      </c>
      <c r="N21" s="184">
        <v>10.290386241894559</v>
      </c>
      <c r="O21" s="184">
        <v>10.295335357438587</v>
      </c>
      <c r="P21" s="184">
        <v>8.0097746402389358</v>
      </c>
    </row>
    <row r="22" spans="1:16">
      <c r="A22" s="178" t="s">
        <v>33</v>
      </c>
      <c r="B22" s="185">
        <v>92.9</v>
      </c>
      <c r="C22" s="182">
        <v>8.368615440050446</v>
      </c>
      <c r="D22" s="182" t="s">
        <v>118</v>
      </c>
      <c r="E22" s="182" t="s">
        <v>118</v>
      </c>
      <c r="F22" s="182" t="s">
        <v>118</v>
      </c>
      <c r="G22" s="182" t="s">
        <v>118</v>
      </c>
      <c r="H22" s="184">
        <v>6.0538334467010007</v>
      </c>
      <c r="I22" s="184">
        <v>6.4771164800628567</v>
      </c>
      <c r="J22" s="184">
        <v>6.538125303545411</v>
      </c>
      <c r="K22" s="184">
        <v>7.3756088243720743</v>
      </c>
      <c r="L22" s="184">
        <v>7.1268796992481205</v>
      </c>
      <c r="M22" s="184">
        <v>7.4699685825170947</v>
      </c>
      <c r="N22" s="184">
        <v>7.1852517985611515</v>
      </c>
      <c r="O22" s="184">
        <v>7.4172892209178238</v>
      </c>
      <c r="P22" s="184">
        <v>8.368615440050446</v>
      </c>
    </row>
    <row r="23" spans="1:16">
      <c r="A23" s="178" t="s">
        <v>34</v>
      </c>
      <c r="B23" s="185">
        <v>50.6</v>
      </c>
      <c r="C23" s="182">
        <v>12.534059945504088</v>
      </c>
      <c r="D23" s="182" t="s">
        <v>118</v>
      </c>
      <c r="E23" s="182" t="s">
        <v>118</v>
      </c>
      <c r="F23" s="182" t="s">
        <v>118</v>
      </c>
      <c r="G23" s="182" t="s">
        <v>118</v>
      </c>
      <c r="H23" s="184">
        <v>5.5540127742293812</v>
      </c>
      <c r="I23" s="184">
        <v>7.6099210822998868</v>
      </c>
      <c r="J23" s="184">
        <v>8.044382801664355</v>
      </c>
      <c r="K23" s="184">
        <v>7.7946768060836495</v>
      </c>
      <c r="L23" s="184">
        <v>8.3658093011171726</v>
      </c>
      <c r="M23" s="184">
        <v>9.065444359562008</v>
      </c>
      <c r="N23" s="184">
        <v>10.56338028169014</v>
      </c>
      <c r="O23" s="184">
        <v>11.039740064983754</v>
      </c>
      <c r="P23" s="184">
        <v>12.534059945504088</v>
      </c>
    </row>
    <row r="24" spans="1:16">
      <c r="A24" s="178" t="s">
        <v>35</v>
      </c>
      <c r="B24" s="185">
        <v>58.94</v>
      </c>
      <c r="C24" s="182">
        <v>10.86852295777245</v>
      </c>
      <c r="D24" s="182" t="s">
        <v>118</v>
      </c>
      <c r="E24" s="182" t="s">
        <v>118</v>
      </c>
      <c r="F24" s="182" t="s">
        <v>118</v>
      </c>
      <c r="G24" s="182" t="s">
        <v>118</v>
      </c>
      <c r="H24" s="184">
        <v>6.8800665142382034</v>
      </c>
      <c r="I24" s="184">
        <v>7.7560179518563839</v>
      </c>
      <c r="J24" s="184">
        <v>8.2048240411229738</v>
      </c>
      <c r="K24" s="184">
        <v>8.4028048305414877</v>
      </c>
      <c r="L24" s="184">
        <v>8.4286255206361211</v>
      </c>
      <c r="M24" s="184">
        <v>8.4310471976401189</v>
      </c>
      <c r="N24" s="184">
        <v>9.2898095061956738</v>
      </c>
      <c r="O24" s="184">
        <v>8.5299590621510983</v>
      </c>
      <c r="P24" s="184">
        <v>10.86852295777245</v>
      </c>
    </row>
    <row r="25" spans="1:16">
      <c r="A25" s="178" t="s">
        <v>36</v>
      </c>
      <c r="B25" s="185">
        <v>33.299999999999997</v>
      </c>
      <c r="C25" s="182">
        <v>7.2994300745287148</v>
      </c>
      <c r="D25" s="182" t="s">
        <v>118</v>
      </c>
      <c r="E25" s="182" t="s">
        <v>118</v>
      </c>
      <c r="F25" s="182" t="s">
        <v>118</v>
      </c>
      <c r="G25" s="182" t="s">
        <v>118</v>
      </c>
      <c r="H25" s="184">
        <v>5.3295002211410871</v>
      </c>
      <c r="I25" s="184">
        <v>5.3815615350683723</v>
      </c>
      <c r="J25" s="184">
        <v>6.1422557057389762</v>
      </c>
      <c r="K25" s="184">
        <v>5.4321530679568948</v>
      </c>
      <c r="L25" s="184">
        <v>6.9716775599128535</v>
      </c>
      <c r="M25" s="184">
        <v>7.0684688677154881</v>
      </c>
      <c r="N25" s="184">
        <v>7.3741794310722106</v>
      </c>
      <c r="O25" s="184">
        <v>7.4137931034482749</v>
      </c>
      <c r="P25" s="184">
        <v>7.2994300745287148</v>
      </c>
    </row>
    <row r="26" spans="1:16">
      <c r="A26" s="178" t="s">
        <v>37</v>
      </c>
      <c r="B26" s="185">
        <v>97</v>
      </c>
      <c r="C26" s="182">
        <v>9.9876441515650729</v>
      </c>
      <c r="D26" s="182" t="s">
        <v>118</v>
      </c>
      <c r="E26" s="182" t="s">
        <v>118</v>
      </c>
      <c r="F26" s="182" t="s">
        <v>118</v>
      </c>
      <c r="G26" s="182" t="s">
        <v>118</v>
      </c>
      <c r="H26" s="184">
        <v>7.2078459175233371</v>
      </c>
      <c r="I26" s="184">
        <v>7.4812967581047376</v>
      </c>
      <c r="J26" s="184">
        <v>8.8488276187109705</v>
      </c>
      <c r="K26" s="184">
        <v>9.3414292386735163</v>
      </c>
      <c r="L26" s="184">
        <v>9.2680180180180187</v>
      </c>
      <c r="M26" s="184">
        <v>9.0280065897858321</v>
      </c>
      <c r="N26" s="184">
        <v>9.1727389627089568</v>
      </c>
      <c r="O26" s="184">
        <v>8.5470085470085486</v>
      </c>
      <c r="P26" s="184">
        <v>9.9876441515650729</v>
      </c>
    </row>
    <row r="27" spans="1:16">
      <c r="A27" s="178" t="s">
        <v>16</v>
      </c>
      <c r="B27" s="185">
        <v>1611.0700000000002</v>
      </c>
      <c r="C27" s="182">
        <v>8.9579035746654139</v>
      </c>
      <c r="D27" s="182" t="s">
        <v>118</v>
      </c>
      <c r="E27" s="182" t="s">
        <v>118</v>
      </c>
      <c r="F27" s="182" t="s">
        <v>118</v>
      </c>
      <c r="G27" s="182" t="s">
        <v>118</v>
      </c>
      <c r="H27" s="184">
        <v>6.7586310775275056</v>
      </c>
      <c r="I27" s="184">
        <v>6.9979281767955808</v>
      </c>
      <c r="J27" s="184">
        <v>7.6408260218009065</v>
      </c>
      <c r="K27" s="184">
        <v>7.2556589835413723</v>
      </c>
      <c r="L27" s="184">
        <v>7.7566771185790131</v>
      </c>
      <c r="M27" s="184">
        <v>7.5042884628758184</v>
      </c>
      <c r="N27" s="184">
        <v>8.1244980148445212</v>
      </c>
      <c r="O27" s="184">
        <v>8.5816592418256707</v>
      </c>
      <c r="P27" s="184">
        <v>8.9579035746654139</v>
      </c>
    </row>
    <row r="28" spans="1:16" ht="15">
      <c r="A28" s="183" t="s">
        <v>87</v>
      </c>
      <c r="B28" s="185">
        <v>332.74</v>
      </c>
      <c r="C28" s="182">
        <v>9.5518874694990661</v>
      </c>
      <c r="D28" s="182" t="s">
        <v>118</v>
      </c>
      <c r="E28" s="182" t="s">
        <v>118</v>
      </c>
      <c r="F28" s="182" t="s">
        <v>118</v>
      </c>
      <c r="G28" s="182" t="s">
        <v>118</v>
      </c>
      <c r="H28" s="184">
        <v>6.3273163342590255</v>
      </c>
      <c r="I28" s="184">
        <v>6.9132871117864951</v>
      </c>
      <c r="J28" s="184">
        <v>7.5295700607046747</v>
      </c>
      <c r="K28" s="184">
        <v>7.8328909191925415</v>
      </c>
      <c r="L28" s="184">
        <v>8.0277368310219313</v>
      </c>
      <c r="M28" s="184">
        <v>8.1758456393714312</v>
      </c>
      <c r="N28" s="184">
        <v>8.470571137916</v>
      </c>
      <c r="O28" s="184">
        <v>8.3152095945829654</v>
      </c>
      <c r="P28" s="184">
        <v>9.5518874694990661</v>
      </c>
    </row>
    <row r="31" spans="1:16">
      <c r="B31" s="132"/>
      <c r="C31" s="132"/>
      <c r="D31" s="132"/>
      <c r="E31" s="132"/>
      <c r="F31" s="132"/>
    </row>
    <row r="32" spans="1:16">
      <c r="B32" s="132"/>
      <c r="C32" s="132"/>
      <c r="D32" s="132"/>
      <c r="E32" s="132"/>
      <c r="F32" s="132"/>
    </row>
    <row r="33" spans="2:6">
      <c r="B33" s="132"/>
      <c r="C33" s="132"/>
      <c r="D33" s="132"/>
      <c r="E33" s="132"/>
      <c r="F33" s="132"/>
    </row>
    <row r="34" spans="2:6">
      <c r="B34" s="132"/>
      <c r="C34" s="132"/>
      <c r="D34" s="132"/>
      <c r="E34" s="132"/>
      <c r="F34" s="132"/>
    </row>
    <row r="35" spans="2:6">
      <c r="B35" s="132"/>
      <c r="C35" s="132"/>
      <c r="D35" s="132"/>
      <c r="E35" s="132"/>
      <c r="F35" s="132"/>
    </row>
    <row r="36" spans="2:6">
      <c r="B36" s="132"/>
      <c r="C36" s="132"/>
      <c r="D36" s="132"/>
      <c r="E36" s="132"/>
      <c r="F36" s="132"/>
    </row>
    <row r="37" spans="2:6">
      <c r="B37" s="132"/>
      <c r="C37" s="132"/>
      <c r="D37" s="132"/>
      <c r="E37" s="132"/>
      <c r="F37" s="132"/>
    </row>
    <row r="38" spans="2:6">
      <c r="B38" s="132"/>
      <c r="C38" s="132"/>
      <c r="D38" s="132"/>
      <c r="E38" s="132"/>
      <c r="F38" s="132"/>
    </row>
    <row r="39" spans="2:6">
      <c r="B39" s="132"/>
      <c r="C39" s="132"/>
      <c r="D39" s="132"/>
      <c r="E39" s="132"/>
      <c r="F39" s="132"/>
    </row>
    <row r="40" spans="2:6">
      <c r="B40" s="132"/>
      <c r="C40" s="132"/>
      <c r="D40" s="132"/>
      <c r="E40" s="132"/>
      <c r="F40" s="132"/>
    </row>
    <row r="41" spans="2:6">
      <c r="B41" s="132"/>
      <c r="C41" s="132"/>
      <c r="D41" s="132"/>
      <c r="E41" s="132"/>
      <c r="F41" s="132"/>
    </row>
    <row r="42" spans="2:6">
      <c r="B42" s="132"/>
      <c r="C42" s="132"/>
      <c r="D42" s="132"/>
      <c r="E42" s="132"/>
      <c r="F42" s="132"/>
    </row>
    <row r="43" spans="2:6">
      <c r="B43" s="132"/>
      <c r="C43" s="132"/>
      <c r="D43" s="132"/>
      <c r="E43" s="132"/>
      <c r="F43" s="132"/>
    </row>
    <row r="44" spans="2:6">
      <c r="B44" s="132"/>
      <c r="C44" s="132"/>
      <c r="D44" s="132"/>
      <c r="E44" s="132"/>
      <c r="F44" s="132"/>
    </row>
    <row r="45" spans="2:6">
      <c r="B45" s="132"/>
      <c r="C45" s="132"/>
      <c r="D45" s="132"/>
      <c r="E45" s="132"/>
      <c r="F45" s="132"/>
    </row>
    <row r="46" spans="2:6">
      <c r="B46" s="132"/>
      <c r="C46" s="132"/>
      <c r="D46" s="132"/>
      <c r="E46" s="132"/>
      <c r="F46" s="132"/>
    </row>
    <row r="47" spans="2:6">
      <c r="B47" s="132"/>
      <c r="C47" s="132"/>
      <c r="D47" s="132"/>
      <c r="E47" s="132"/>
      <c r="F47" s="132"/>
    </row>
    <row r="48" spans="2:6">
      <c r="B48" s="132"/>
      <c r="C48" s="132"/>
      <c r="D48" s="132"/>
      <c r="E48" s="132"/>
      <c r="F48" s="132"/>
    </row>
    <row r="49" spans="2:6">
      <c r="B49" s="132"/>
      <c r="C49" s="132"/>
      <c r="D49" s="132"/>
      <c r="E49" s="132"/>
      <c r="F49" s="132"/>
    </row>
    <row r="50" spans="2:6">
      <c r="B50" s="132"/>
      <c r="C50" s="132"/>
      <c r="D50" s="132"/>
      <c r="E50" s="132"/>
      <c r="F50" s="132"/>
    </row>
    <row r="51" spans="2:6">
      <c r="B51" s="132"/>
      <c r="C51" s="132"/>
      <c r="D51" s="132"/>
      <c r="E51" s="132"/>
      <c r="F51" s="132"/>
    </row>
    <row r="52" spans="2:6">
      <c r="B52" s="132"/>
      <c r="C52" s="132"/>
      <c r="D52" s="132"/>
      <c r="E52" s="132"/>
      <c r="F52" s="132"/>
    </row>
    <row r="53" spans="2:6">
      <c r="B53" s="132"/>
      <c r="C53" s="132"/>
      <c r="D53" s="132"/>
      <c r="E53" s="132"/>
      <c r="F53" s="132"/>
    </row>
  </sheetData>
  <mergeCells count="3">
    <mergeCell ref="A1:E1"/>
    <mergeCell ref="B3:E3"/>
    <mergeCell ref="F3:P3"/>
  </mergeCells>
  <hyperlinks>
    <hyperlink ref="I1" r:id="rId1"/>
  </hyperlinks>
  <pageMargins left="0.7" right="0.7" top="0.75" bottom="0.75" header="0.3" footer="0.3"/>
</worksheet>
</file>

<file path=xl/worksheets/sheet32.xml><?xml version="1.0" encoding="utf-8"?>
<worksheet xmlns="http://schemas.openxmlformats.org/spreadsheetml/2006/main" xmlns:r="http://schemas.openxmlformats.org/officeDocument/2006/relationships">
  <dimension ref="A2:A6"/>
  <sheetViews>
    <sheetView workbookViewId="0">
      <selection activeCell="J16" sqref="J16:L16"/>
    </sheetView>
  </sheetViews>
  <sheetFormatPr defaultRowHeight="11.25"/>
  <sheetData>
    <row r="2" spans="1:1">
      <c r="A2" t="s">
        <v>33</v>
      </c>
    </row>
    <row r="3" spans="1:1">
      <c r="A3" t="s">
        <v>34</v>
      </c>
    </row>
    <row r="4" spans="1:1">
      <c r="A4" t="s">
        <v>35</v>
      </c>
    </row>
    <row r="5" spans="1:1">
      <c r="A5" t="s">
        <v>36</v>
      </c>
    </row>
    <row r="6" spans="1:1">
      <c r="A6" t="s">
        <v>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W43"/>
  <sheetViews>
    <sheetView showGridLines="0" showRowColHeaders="0" zoomScaleNormal="100" workbookViewId="0">
      <selection activeCell="B10" sqref="B10:B11"/>
    </sheetView>
  </sheetViews>
  <sheetFormatPr defaultRowHeight="11.25"/>
  <cols>
    <col min="1" max="1" width="2.625" style="98" customWidth="1"/>
    <col min="2" max="2" width="26.875" style="98" customWidth="1"/>
    <col min="3" max="3" width="8.5" style="98" customWidth="1"/>
    <col min="4" max="4" width="6" style="98" customWidth="1"/>
    <col min="5" max="6" width="7.875" style="98" customWidth="1"/>
    <col min="7" max="7" width="7.125" style="98" customWidth="1"/>
    <col min="8" max="8" width="24.625" style="98" customWidth="1"/>
    <col min="9" max="9" width="4.875" style="98" customWidth="1"/>
    <col min="10" max="10" width="26.125" style="98" customWidth="1"/>
    <col min="11" max="11" width="10.5" style="117" hidden="1" customWidth="1"/>
    <col min="12" max="12" width="9" style="118" hidden="1" customWidth="1"/>
    <col min="13" max="16" width="9" style="32"/>
    <col min="17" max="16384" width="9" style="98"/>
  </cols>
  <sheetData>
    <row r="1" spans="1:18" ht="15">
      <c r="A1" s="222" t="s">
        <v>219</v>
      </c>
      <c r="B1" s="104"/>
      <c r="J1" s="68"/>
      <c r="K1" s="118"/>
      <c r="P1" s="98"/>
    </row>
    <row r="2" spans="1:18" ht="29.25" customHeight="1">
      <c r="B2" s="252" t="s">
        <v>248</v>
      </c>
      <c r="E2" s="33"/>
      <c r="F2" s="33"/>
      <c r="K2" s="118"/>
      <c r="Q2" s="32"/>
    </row>
    <row r="3" spans="1:18" ht="6.95" customHeight="1">
      <c r="K3" s="118"/>
      <c r="L3" s="117"/>
      <c r="Q3" s="32"/>
    </row>
    <row r="4" spans="1:18">
      <c r="B4" s="35"/>
      <c r="C4" s="34"/>
      <c r="D4" s="34"/>
      <c r="E4" s="34"/>
      <c r="F4" s="34"/>
      <c r="G4" s="34"/>
      <c r="H4" s="34"/>
      <c r="I4" s="34"/>
      <c r="K4" s="118"/>
      <c r="L4" s="117"/>
      <c r="Q4" s="32"/>
    </row>
    <row r="5" spans="1:18">
      <c r="B5" s="33"/>
      <c r="C5" s="33"/>
      <c r="D5" s="33"/>
      <c r="E5" s="33"/>
      <c r="F5" s="33"/>
      <c r="G5" s="33"/>
      <c r="H5" s="33"/>
      <c r="I5" s="33"/>
      <c r="K5" s="118"/>
      <c r="L5" s="117"/>
      <c r="Q5" s="32"/>
    </row>
    <row r="6" spans="1:18" ht="15" customHeight="1">
      <c r="B6" s="88" t="s">
        <v>35</v>
      </c>
      <c r="C6" s="2" t="s">
        <v>61</v>
      </c>
    </row>
    <row r="7" spans="1:18" ht="14.25" customHeight="1">
      <c r="B7" s="88"/>
      <c r="C7" s="98" t="s">
        <v>60</v>
      </c>
      <c r="E7" s="98" t="s">
        <v>59</v>
      </c>
      <c r="G7" s="98" t="s">
        <v>98</v>
      </c>
      <c r="H7" s="98" t="s">
        <v>99</v>
      </c>
    </row>
    <row r="8" spans="1:18" ht="6.95" customHeight="1">
      <c r="C8" s="88"/>
      <c r="D8" s="88"/>
      <c r="K8" s="118"/>
      <c r="M8" s="68"/>
      <c r="Q8" s="32"/>
      <c r="R8" s="32"/>
    </row>
    <row r="9" spans="1:18" ht="5.0999999999999996" customHeight="1">
      <c r="B9" s="88"/>
    </row>
    <row r="10" spans="1:18" ht="22.5">
      <c r="B10" s="269" t="s">
        <v>0</v>
      </c>
      <c r="C10" s="271" t="s">
        <v>57</v>
      </c>
      <c r="D10" s="265" t="s">
        <v>1</v>
      </c>
      <c r="E10" s="265" t="s">
        <v>103</v>
      </c>
      <c r="F10" s="265" t="s">
        <v>104</v>
      </c>
      <c r="G10" s="267" t="s">
        <v>16</v>
      </c>
      <c r="H10" s="187" t="s">
        <v>80</v>
      </c>
      <c r="K10" s="119" t="s">
        <v>58</v>
      </c>
      <c r="L10" s="120"/>
    </row>
    <row r="11" spans="1:18" ht="21" customHeight="1" thickBot="1">
      <c r="B11" s="270"/>
      <c r="C11" s="272"/>
      <c r="D11" s="273"/>
      <c r="E11" s="266"/>
      <c r="F11" s="273"/>
      <c r="G11" s="268"/>
      <c r="H11" s="17"/>
    </row>
    <row r="12" spans="1:18" s="4" customFormat="1" ht="27" customHeight="1" thickTop="1">
      <c r="B12" s="222" t="s">
        <v>131</v>
      </c>
      <c r="C12" s="192">
        <f>ROUND('Data for table - Torfaen'!C4,-1)</f>
        <v>4830</v>
      </c>
      <c r="D12" s="29">
        <f>'Data for table - Torfaen'!D4</f>
        <v>23.8</v>
      </c>
      <c r="E12" s="194">
        <f>ROUND('Data for table - Torfaen'!H4,-1)</f>
        <v>30700</v>
      </c>
      <c r="F12" s="29">
        <f>'Data for table - Torfaen'!I4</f>
        <v>24.1</v>
      </c>
      <c r="G12" s="29">
        <f>'Data for table - Torfaen'!K4</f>
        <v>22.2</v>
      </c>
      <c r="H12" s="67"/>
      <c r="K12" s="122" t="str">
        <f>'Data for table - Torfaen'!G4</f>
        <v>Sig High</v>
      </c>
      <c r="L12" s="121"/>
      <c r="M12" s="70"/>
      <c r="N12" s="70"/>
      <c r="O12" s="70"/>
      <c r="P12" s="70"/>
    </row>
    <row r="13" spans="1:18" s="4" customFormat="1" ht="27" customHeight="1">
      <c r="B13" s="222" t="s">
        <v>219</v>
      </c>
      <c r="C13" s="192">
        <f>ROUND('Data for table - Torfaen'!C5,-1)</f>
        <v>60</v>
      </c>
      <c r="D13" s="29">
        <f>'Data for table - Torfaen'!D5</f>
        <v>14</v>
      </c>
      <c r="E13" s="194">
        <f>ROUND('Data for table - Torfaen'!H5,-1)</f>
        <v>500</v>
      </c>
      <c r="F13" s="29">
        <f>'Data for table - Torfaen'!I5</f>
        <v>20.2</v>
      </c>
      <c r="G13" s="29">
        <f>'Data for table - Torfaen'!K5</f>
        <v>18.7</v>
      </c>
      <c r="H13" s="27"/>
      <c r="J13" s="111"/>
      <c r="K13" s="122" t="str">
        <f>'Data for table - Torfaen'!G5</f>
        <v>Sig Low</v>
      </c>
      <c r="L13" s="121"/>
      <c r="M13" s="70"/>
      <c r="N13" s="70"/>
      <c r="O13" s="70"/>
      <c r="P13" s="70"/>
    </row>
    <row r="14" spans="1:18" s="4" customFormat="1" ht="27" customHeight="1">
      <c r="B14" s="256" t="s">
        <v>132</v>
      </c>
      <c r="C14" s="192">
        <f>ROUND('Data for table - Torfaen'!C6,-1)</f>
        <v>1000</v>
      </c>
      <c r="D14" s="190">
        <f>'Data for table - Torfaen'!D6</f>
        <v>500</v>
      </c>
      <c r="E14" s="194">
        <f>ROUND('Data for table - Torfaen'!H6,-1)</f>
        <v>4190</v>
      </c>
      <c r="F14" s="66">
        <f>'Data for table - Torfaen'!I6</f>
        <v>333</v>
      </c>
      <c r="G14" s="66">
        <f>'Data for table - Torfaen'!K6</f>
        <v>320</v>
      </c>
      <c r="H14" s="27"/>
      <c r="K14" s="122" t="str">
        <f>'Data for table - Torfaen'!G6</f>
        <v>Not known</v>
      </c>
      <c r="L14" s="121"/>
      <c r="M14" s="70"/>
      <c r="N14" s="70"/>
      <c r="O14" s="70"/>
      <c r="P14" s="70"/>
    </row>
    <row r="15" spans="1:18" s="4" customFormat="1" ht="27" customHeight="1">
      <c r="B15" s="257" t="s">
        <v>133</v>
      </c>
      <c r="C15" s="192">
        <f>ROUND('Data for table - Torfaen'!C7,-1)</f>
        <v>310</v>
      </c>
      <c r="D15" s="29">
        <f>'Data for table - Torfaen'!D7</f>
        <v>30</v>
      </c>
      <c r="E15" s="194">
        <f>ROUND('Data for table - Torfaen'!H7,-1)</f>
        <v>1720</v>
      </c>
      <c r="F15" s="29">
        <f>'Data for table - Torfaen'!I7</f>
        <v>27.7</v>
      </c>
      <c r="G15" s="29">
        <f>'Data for table - Torfaen'!K7</f>
        <v>28.2</v>
      </c>
      <c r="H15" s="191" t="s">
        <v>66</v>
      </c>
      <c r="K15" s="122" t="str">
        <f>'Data for table - Torfaen'!G7</f>
        <v>Comparable</v>
      </c>
      <c r="L15" s="121"/>
      <c r="M15" s="70"/>
      <c r="N15" s="70"/>
      <c r="O15" s="70"/>
      <c r="P15" s="70"/>
    </row>
    <row r="16" spans="1:18" s="4" customFormat="1" ht="27" customHeight="1">
      <c r="B16" s="256" t="s">
        <v>250</v>
      </c>
      <c r="C16" s="192">
        <f>ROUND('Data for table - Torfaen'!C8,-1)</f>
        <v>60</v>
      </c>
      <c r="D16" s="31">
        <f>'Data for table - Torfaen'!D8</f>
        <v>31.6</v>
      </c>
      <c r="E16" s="194">
        <f>ROUND('Data for table - Torfaen'!H8,-1)</f>
        <v>340</v>
      </c>
      <c r="F16" s="165">
        <f>'Data for table - Torfaen'!I8</f>
        <v>30.1</v>
      </c>
      <c r="G16" s="31">
        <f>'Data for table - Torfaen'!K8</f>
        <v>34.200000000000003</v>
      </c>
      <c r="H16" s="27"/>
      <c r="K16" s="122" t="str">
        <f>'Data for table - Torfaen'!G8</f>
        <v>Comparable</v>
      </c>
      <c r="L16" s="121"/>
      <c r="M16" s="70"/>
      <c r="N16" s="70"/>
      <c r="O16" s="70"/>
      <c r="P16" s="70"/>
    </row>
    <row r="17" spans="2:16" s="4" customFormat="1" ht="27" customHeight="1">
      <c r="B17" s="256" t="s">
        <v>165</v>
      </c>
      <c r="C17" s="192">
        <f>ROUND('Data for table - Torfaen'!C9,-1)</f>
        <v>80</v>
      </c>
      <c r="D17" s="30">
        <f>'Data for table - Torfaen'!D9</f>
        <v>26.7</v>
      </c>
      <c r="E17" s="194">
        <f>ROUND('Data for table - Torfaen'!H9,-1)</f>
        <v>480</v>
      </c>
      <c r="F17" s="30">
        <f>'Data for table - Torfaen'!I9</f>
        <v>25.6</v>
      </c>
      <c r="G17" s="31">
        <f>'Data for table - Torfaen'!K9</f>
        <v>24.9</v>
      </c>
      <c r="H17" s="27"/>
      <c r="K17" s="122" t="str">
        <f>'Data for table - Torfaen'!G9</f>
        <v>Comparable</v>
      </c>
      <c r="L17" s="121"/>
      <c r="M17" s="70"/>
      <c r="N17" s="70"/>
      <c r="O17" s="70"/>
      <c r="P17" s="70"/>
    </row>
    <row r="18" spans="2:16" s="4" customFormat="1" ht="26.25" customHeight="1">
      <c r="B18" s="258" t="s">
        <v>134</v>
      </c>
      <c r="C18" s="192">
        <f>ROUND('Data for table - Torfaen'!C10,-1)</f>
        <v>860</v>
      </c>
      <c r="D18" s="30">
        <f>'Data for table - Torfaen'!D10</f>
        <v>81.7</v>
      </c>
      <c r="E18" s="194">
        <f>ROUND('Data for table - Torfaen'!H10,-1)</f>
        <v>5700</v>
      </c>
      <c r="F18" s="30">
        <f>'Data for table - Torfaen'!I10</f>
        <v>80.7</v>
      </c>
      <c r="G18" s="30">
        <f>'Data for table - Torfaen'!K10</f>
        <v>82.4</v>
      </c>
      <c r="H18" s="191" t="s">
        <v>66</v>
      </c>
      <c r="K18" s="122" t="str">
        <f>'Data for table - Torfaen'!G10</f>
        <v>Comparable</v>
      </c>
      <c r="L18" s="121"/>
      <c r="M18" s="70"/>
      <c r="N18" s="70"/>
      <c r="O18" s="70"/>
      <c r="P18" s="70"/>
    </row>
    <row r="19" spans="2:16" s="4" customFormat="1" ht="27" customHeight="1">
      <c r="B19" s="256" t="s">
        <v>251</v>
      </c>
      <c r="C19" s="192">
        <f>ROUND('Data for table - Torfaen'!C11,-1)</f>
        <v>220</v>
      </c>
      <c r="D19" s="30">
        <f>'Data for table - Torfaen'!D11</f>
        <v>2.2999999999999998</v>
      </c>
      <c r="E19" s="194">
        <f>ROUND('Data for table - Torfaen'!H11,-1)</f>
        <v>1370</v>
      </c>
      <c r="F19" s="30">
        <f>'Data for table - Torfaen'!I11</f>
        <v>2</v>
      </c>
      <c r="G19" s="30">
        <f>'Data for table - Torfaen'!K11</f>
        <v>1.6</v>
      </c>
      <c r="H19" s="67"/>
      <c r="K19" s="122" t="str">
        <f>'Data for table - Torfaen'!G11</f>
        <v>Sig High</v>
      </c>
      <c r="L19" s="121"/>
      <c r="M19" s="70"/>
      <c r="N19" s="70"/>
      <c r="O19" s="70"/>
      <c r="P19" s="70"/>
    </row>
    <row r="20" spans="2:16" s="4" customFormat="1" ht="27" customHeight="1">
      <c r="B20" s="257" t="s">
        <v>188</v>
      </c>
      <c r="C20" s="192">
        <f>ROUND('Data for table - Torfaen'!C12,-1)</f>
        <v>90</v>
      </c>
      <c r="D20" s="66">
        <f>'Data for table - Torfaen'!D12</f>
        <v>175</v>
      </c>
      <c r="E20" s="194">
        <f>ROUND('Data for table - Torfaen'!H12,-1)</f>
        <v>640</v>
      </c>
      <c r="F20" s="66">
        <f>'Data for table - Torfaen'!I12</f>
        <v>182</v>
      </c>
      <c r="G20" s="66">
        <f>'Data for table - Torfaen'!K12</f>
        <v>189</v>
      </c>
      <c r="H20" s="67"/>
      <c r="K20" s="122" t="str">
        <f>'Data for table - Torfaen'!G12</f>
        <v>Comparable</v>
      </c>
      <c r="L20" s="121"/>
      <c r="M20" s="70"/>
      <c r="N20" s="70"/>
      <c r="O20" s="70"/>
      <c r="P20" s="70"/>
    </row>
    <row r="21" spans="2:16" s="4" customFormat="1" ht="27" customHeight="1">
      <c r="B21" s="257" t="s">
        <v>246</v>
      </c>
      <c r="C21" s="193">
        <f>IF('Data for table - Torfaen'!C13="&lt;5","&lt;5",ROUND('Data for table - Torfaen'!C13,-1))</f>
        <v>10</v>
      </c>
      <c r="D21" s="29">
        <f>'Data for table - Torfaen'!D13</f>
        <v>4.8</v>
      </c>
      <c r="E21" s="194">
        <f>ROUND('Data for table - Torfaen'!H13,-1)</f>
        <v>30</v>
      </c>
      <c r="F21" s="29">
        <f>'Data for table - Torfaen'!I13</f>
        <v>4.4000000000000004</v>
      </c>
      <c r="G21" s="29">
        <f>'Data for table - Torfaen'!K13</f>
        <v>4.4000000000000004</v>
      </c>
      <c r="H21" s="62" t="s">
        <v>16</v>
      </c>
      <c r="K21" s="122" t="str">
        <f>'Data for table - Torfaen'!G13</f>
        <v>Comparable</v>
      </c>
      <c r="L21" s="121"/>
      <c r="M21" s="70"/>
      <c r="N21" s="70"/>
      <c r="O21" s="70"/>
      <c r="P21" s="70"/>
    </row>
    <row r="22" spans="2:16" s="4" customFormat="1" ht="27" customHeight="1">
      <c r="B22" s="259" t="s">
        <v>247</v>
      </c>
      <c r="C22" s="192" t="str">
        <f>IF('Data for table - Torfaen'!C14="&lt;5","&lt;5",ROUND('Data for table - Torfaen'!C14,-1))</f>
        <v>&lt;5</v>
      </c>
      <c r="D22" s="29">
        <f>'Data for table - Torfaen'!D14</f>
        <v>24.3</v>
      </c>
      <c r="E22" s="194">
        <f>ROUND('Data for table - Torfaen'!H14,-1)</f>
        <v>30</v>
      </c>
      <c r="F22" s="176">
        <f>'Data for table - Torfaen'!I14</f>
        <v>28.4</v>
      </c>
      <c r="G22" s="176">
        <f>'Data for table - Torfaen'!K14</f>
        <v>38.5</v>
      </c>
      <c r="H22" s="62" t="s">
        <v>16</v>
      </c>
      <c r="K22" s="122" t="str">
        <f>'Data for table - Torfaen'!G14</f>
        <v>Comparable</v>
      </c>
      <c r="L22" s="121"/>
      <c r="M22" s="70"/>
      <c r="N22" s="70"/>
      <c r="O22" s="70"/>
      <c r="P22" s="70"/>
    </row>
    <row r="23" spans="2:16" s="4" customFormat="1" ht="27" customHeight="1">
      <c r="B23" s="258" t="s">
        <v>127</v>
      </c>
      <c r="C23" s="158">
        <f>'Data for table - Torfaen'!C15</f>
        <v>10.6</v>
      </c>
      <c r="D23" s="196">
        <f>'Data for table - Torfaen'!D15</f>
        <v>8.6999999999999993</v>
      </c>
      <c r="E23" s="195">
        <f>ROUND('Data for table - Torfaen'!H15,-1)</f>
        <v>60</v>
      </c>
      <c r="F23" s="30">
        <f>'Data for table - Torfaen'!I15</f>
        <v>9</v>
      </c>
      <c r="G23" s="30" t="str">
        <f>'Data for table - Torfaen'!K15</f>
        <v>-</v>
      </c>
      <c r="H23" s="191" t="s">
        <v>66</v>
      </c>
      <c r="K23" s="122" t="str">
        <f>'Data for table - Torfaen'!G15</f>
        <v>Not known</v>
      </c>
      <c r="L23" s="121"/>
      <c r="M23" s="70"/>
      <c r="N23" s="70"/>
      <c r="O23" s="70"/>
      <c r="P23" s="70"/>
    </row>
    <row r="24" spans="2:16" s="4" customFormat="1" ht="27" customHeight="1">
      <c r="B24" s="258" t="s">
        <v>189</v>
      </c>
      <c r="C24" s="158">
        <f>'Data for table - Torfaen'!C16</f>
        <v>58.9</v>
      </c>
      <c r="D24" s="196">
        <f>'Data for table - Torfaen'!D16</f>
        <v>10.9</v>
      </c>
      <c r="E24" s="195">
        <f>ROUND('Data for table - Torfaen'!H16,-1)</f>
        <v>330</v>
      </c>
      <c r="F24" s="30">
        <f>'Data for table - Torfaen'!I16</f>
        <v>9.6</v>
      </c>
      <c r="G24" s="30">
        <f>'Data for table - Torfaen'!K16</f>
        <v>9</v>
      </c>
      <c r="H24" s="191"/>
      <c r="K24" s="122" t="str">
        <f>'Data for table - Torfaen'!G16</f>
        <v>Not known</v>
      </c>
      <c r="L24" s="121"/>
      <c r="M24" s="70"/>
      <c r="N24" s="70"/>
      <c r="O24" s="70"/>
      <c r="P24" s="70"/>
    </row>
    <row r="25" spans="2:16" s="4" customFormat="1" ht="10.5" customHeight="1">
      <c r="B25" s="49"/>
      <c r="C25" s="47"/>
      <c r="D25" s="48"/>
      <c r="E25" s="48"/>
      <c r="F25" s="48"/>
      <c r="G25" s="48"/>
      <c r="H25" s="5"/>
      <c r="K25" s="122"/>
      <c r="L25" s="121"/>
      <c r="M25" s="70"/>
      <c r="N25" s="70"/>
      <c r="O25" s="70"/>
      <c r="P25" s="70"/>
    </row>
    <row r="26" spans="2:16" s="4" customFormat="1" ht="10.5" customHeight="1">
      <c r="B26" s="50" t="s">
        <v>70</v>
      </c>
      <c r="C26" s="47"/>
      <c r="D26" s="48"/>
      <c r="E26" s="48"/>
      <c r="F26" s="48"/>
      <c r="G26" s="48"/>
      <c r="H26" s="5"/>
      <c r="K26" s="122"/>
      <c r="L26" s="121"/>
      <c r="M26" s="70"/>
      <c r="N26" s="70"/>
      <c r="O26" s="70"/>
      <c r="P26" s="70"/>
    </row>
    <row r="27" spans="2:16">
      <c r="B27" s="61" t="s">
        <v>79</v>
      </c>
      <c r="C27" s="34"/>
      <c r="D27" s="34"/>
      <c r="E27" s="34"/>
      <c r="F27" s="34"/>
      <c r="G27" s="34"/>
      <c r="H27" s="34"/>
    </row>
    <row r="29" spans="2:16" s="210" customFormat="1" ht="21" customHeight="1">
      <c r="B29" s="220"/>
      <c r="C29" s="220"/>
      <c r="D29" s="220"/>
      <c r="E29" s="220"/>
      <c r="F29" s="220"/>
      <c r="G29" s="220"/>
      <c r="H29" s="220"/>
      <c r="K29" s="68"/>
      <c r="L29" s="32"/>
      <c r="M29" s="32"/>
      <c r="N29" s="32"/>
      <c r="O29" s="32"/>
      <c r="P29" s="32"/>
    </row>
    <row r="30" spans="2:16" s="210" customFormat="1" ht="13.5" customHeight="1">
      <c r="B30" s="220"/>
      <c r="C30" s="220"/>
      <c r="D30" s="220"/>
      <c r="E30" s="220"/>
      <c r="F30" s="220"/>
      <c r="G30" s="220"/>
      <c r="H30" s="220"/>
      <c r="K30" s="68"/>
      <c r="L30" s="32"/>
      <c r="M30" s="32"/>
      <c r="N30" s="32"/>
      <c r="O30" s="32"/>
      <c r="P30" s="32"/>
    </row>
    <row r="31" spans="2:16" s="210" customFormat="1" ht="13.5" customHeight="1">
      <c r="B31" s="220"/>
      <c r="C31" s="220"/>
      <c r="D31" s="220"/>
      <c r="E31" s="220"/>
      <c r="F31" s="220"/>
      <c r="G31" s="220"/>
      <c r="H31" s="220"/>
      <c r="K31" s="68"/>
      <c r="L31" s="32"/>
      <c r="M31" s="32"/>
      <c r="N31" s="32"/>
      <c r="O31" s="32"/>
      <c r="P31" s="32"/>
    </row>
    <row r="32" spans="2:16" s="210" customFormat="1" ht="13.5" customHeight="1">
      <c r="B32" s="220"/>
      <c r="C32" s="220"/>
      <c r="D32" s="220"/>
      <c r="E32" s="220"/>
      <c r="F32" s="220"/>
      <c r="G32" s="220"/>
      <c r="H32" s="220"/>
      <c r="K32" s="68"/>
      <c r="L32" s="32"/>
      <c r="M32" s="32"/>
      <c r="N32" s="32"/>
      <c r="O32" s="32"/>
      <c r="P32" s="32"/>
    </row>
    <row r="33" spans="2:23" s="210" customFormat="1" ht="13.5" customHeight="1">
      <c r="B33" s="220"/>
      <c r="C33" s="220"/>
      <c r="D33" s="220"/>
      <c r="E33" s="220"/>
      <c r="F33" s="220"/>
      <c r="G33" s="220"/>
      <c r="H33" s="220"/>
      <c r="K33" s="68"/>
      <c r="L33" s="32"/>
      <c r="M33" s="32"/>
      <c r="N33" s="32"/>
      <c r="O33" s="32"/>
      <c r="P33" s="32"/>
    </row>
    <row r="34" spans="2:23" s="210" customFormat="1" ht="13.5" customHeight="1">
      <c r="B34" s="220"/>
      <c r="C34" s="220"/>
      <c r="D34" s="220"/>
      <c r="E34" s="220"/>
      <c r="F34" s="220"/>
      <c r="G34" s="220"/>
      <c r="H34" s="220"/>
      <c r="K34" s="68"/>
      <c r="L34" s="32"/>
      <c r="M34" s="32"/>
      <c r="N34" s="32"/>
      <c r="O34" s="32"/>
      <c r="P34" s="32"/>
    </row>
    <row r="35" spans="2:23" s="210" customFormat="1" ht="13.5" customHeight="1">
      <c r="B35" s="220"/>
      <c r="C35" s="220"/>
      <c r="D35" s="220"/>
      <c r="E35" s="220"/>
      <c r="F35" s="220"/>
      <c r="G35" s="220"/>
      <c r="H35" s="220"/>
      <c r="K35" s="68"/>
      <c r="L35" s="32"/>
      <c r="M35" s="32"/>
      <c r="N35" s="32"/>
      <c r="O35" s="32"/>
      <c r="P35" s="32"/>
    </row>
    <row r="36" spans="2:23" s="210" customFormat="1" ht="13.5" customHeight="1">
      <c r="B36" s="221"/>
      <c r="C36" s="221"/>
      <c r="D36" s="221"/>
      <c r="E36" s="221"/>
      <c r="F36" s="221"/>
      <c r="G36" s="221"/>
      <c r="H36" s="221"/>
      <c r="K36" s="68"/>
      <c r="L36" s="32"/>
      <c r="M36" s="32"/>
      <c r="N36" s="32"/>
      <c r="O36" s="32"/>
      <c r="P36" s="32"/>
      <c r="W36" s="253"/>
    </row>
    <row r="37" spans="2:23" s="210" customFormat="1" ht="13.5" customHeight="1">
      <c r="B37" s="221"/>
      <c r="C37" s="221"/>
      <c r="D37" s="221"/>
      <c r="E37" s="221"/>
      <c r="F37" s="221"/>
      <c r="G37" s="221"/>
      <c r="H37" s="221"/>
      <c r="K37" s="68"/>
      <c r="L37" s="32"/>
      <c r="M37" s="32"/>
      <c r="N37" s="32"/>
      <c r="O37" s="32"/>
      <c r="P37" s="32"/>
    </row>
    <row r="38" spans="2:23" s="210" customFormat="1" ht="13.5" customHeight="1">
      <c r="B38" s="221"/>
      <c r="C38" s="221"/>
      <c r="D38" s="221"/>
      <c r="E38" s="221"/>
      <c r="F38" s="221"/>
      <c r="G38" s="221"/>
      <c r="H38" s="221"/>
      <c r="K38" s="68"/>
      <c r="L38" s="32"/>
      <c r="M38" s="32"/>
      <c r="N38" s="32"/>
      <c r="O38" s="32"/>
      <c r="P38" s="32"/>
    </row>
    <row r="39" spans="2:23" s="210" customFormat="1" ht="13.5" customHeight="1">
      <c r="B39" s="221"/>
      <c r="C39" s="221"/>
      <c r="D39" s="221"/>
      <c r="E39" s="221"/>
      <c r="F39" s="221"/>
      <c r="G39" s="221"/>
      <c r="H39" s="221"/>
      <c r="K39" s="68"/>
      <c r="L39" s="32"/>
      <c r="M39" s="32"/>
      <c r="N39" s="32"/>
      <c r="O39" s="32"/>
      <c r="P39" s="32"/>
    </row>
    <row r="40" spans="2:23" s="210" customFormat="1" ht="13.5" customHeight="1">
      <c r="B40" s="221"/>
      <c r="C40" s="221"/>
      <c r="D40" s="221"/>
      <c r="E40" s="221"/>
      <c r="F40" s="221"/>
      <c r="G40" s="221"/>
      <c r="H40" s="221"/>
      <c r="K40" s="68"/>
      <c r="L40" s="32"/>
      <c r="M40" s="32"/>
      <c r="N40" s="32"/>
      <c r="O40" s="32"/>
      <c r="P40" s="32"/>
      <c r="W40" s="253"/>
    </row>
    <row r="41" spans="2:23" s="210" customFormat="1" ht="13.5" customHeight="1">
      <c r="B41" s="197"/>
      <c r="C41" s="197"/>
      <c r="D41" s="197"/>
      <c r="E41" s="197"/>
      <c r="F41" s="197"/>
      <c r="G41" s="197"/>
      <c r="H41" s="197"/>
      <c r="K41" s="68"/>
      <c r="L41" s="32"/>
      <c r="M41" s="32"/>
      <c r="N41" s="32"/>
      <c r="O41" s="32"/>
      <c r="P41" s="32"/>
    </row>
    <row r="42" spans="2:23" s="210" customFormat="1" ht="13.5" customHeight="1">
      <c r="B42" s="197"/>
      <c r="C42" s="197"/>
      <c r="D42" s="197"/>
      <c r="E42" s="197"/>
      <c r="F42" s="197"/>
      <c r="G42" s="197"/>
      <c r="H42" s="197"/>
      <c r="K42" s="68"/>
      <c r="L42" s="32"/>
      <c r="M42" s="32"/>
      <c r="N42" s="32"/>
      <c r="O42" s="32"/>
      <c r="P42" s="32"/>
    </row>
    <row r="43" spans="2:23" s="210" customFormat="1" ht="13.5" customHeight="1">
      <c r="B43" s="197"/>
      <c r="C43" s="197"/>
      <c r="D43" s="197"/>
      <c r="E43" s="197"/>
      <c r="F43" s="197"/>
      <c r="G43" s="197"/>
      <c r="H43" s="197"/>
      <c r="K43" s="68"/>
      <c r="L43" s="32"/>
      <c r="M43" s="32"/>
      <c r="N43" s="32"/>
      <c r="O43" s="32"/>
      <c r="P43" s="32"/>
    </row>
  </sheetData>
  <sheetProtection sheet="1" objects="1" scenarios="1" selectLockedCells="1"/>
  <mergeCells count="6">
    <mergeCell ref="G10:G11"/>
    <mergeCell ref="B10:B11"/>
    <mergeCell ref="C10:C11"/>
    <mergeCell ref="D10:D11"/>
    <mergeCell ref="E10:E11"/>
    <mergeCell ref="F10:F11"/>
  </mergeCells>
  <conditionalFormatting sqref="D12:D22 D25:D26">
    <cfRule type="expression" dxfId="8" priority="12">
      <formula>$K12="Comparable"</formula>
    </cfRule>
  </conditionalFormatting>
  <conditionalFormatting sqref="D12:D22 D25:D26">
    <cfRule type="expression" dxfId="7" priority="10">
      <formula>$K12="Sig High"</formula>
    </cfRule>
    <cfRule type="expression" dxfId="6" priority="11">
      <formula>$K12="Sig Low"</formula>
    </cfRule>
  </conditionalFormatting>
  <hyperlinks>
    <hyperlink ref="B12" location="'Indicator Guide'!B7:C15" tooltip="% children living in poverty" display="% children living in poverty 1,a,b"/>
    <hyperlink ref="A1" location="'Indicator Guide'!B18:C26" tooltip="Homelessness" display="Homelessness* 2,c,d"/>
    <hyperlink ref="B13" location="'Indicator Guide'!B18:C26" tooltip="Homelessness" display="Homelessness* 2,c,d"/>
    <hyperlink ref="B14" location="'Indicator Guide'!B29:C37" tooltip="Children in need" display="Children in need 3,a,e"/>
    <hyperlink ref="B15" location="'Indicator Guide'!B40:C47" tooltip="% 4/5 year olds overweight or obese" display="% 4/5 year olds overweight or obese 4,f"/>
    <hyperlink ref="B16" location="'Indicator Guide'!B50:C57" tooltip="Teenage conceptions &lt;18" display="Teenage conceptions &lt;18 5,a,g"/>
    <hyperlink ref="B17" location="'Indicator Guide'!B60:C67" tooltip="Live births to females &lt;20" display="Live births to females &lt;20 6,a,h"/>
    <hyperlink ref="B18" location="'Indicator Guide'!B70:C76" tooltip="% 4 year olds up to date with immunisations" display="% 4 year olds up to date with immunisations 7,i"/>
    <hyperlink ref="B19" location="'Indicator Guide'!B79:C87" tooltip="5 year olds dmft" display="5 year olds dmft 8,j"/>
    <hyperlink ref="B20" location="'Indicator Guide'!B90:C97" tooltip="Emergency admissions for injury" display="Emergency admissions for injury 9,a,k"/>
    <hyperlink ref="B21" location="'Indicator Guide'!B100:C109" tooltip="Infant mortality" display="Infant mortality*˜ 10,l,m,n"/>
    <hyperlink ref="B22" location="'Indicator Guide'!B112:C119" tooltip="Child mortality" display="Child mortality*˜ 11,a,l"/>
    <hyperlink ref="B23" location="'Indicator Guide'!B122:C128" tooltip="Health visitor provision" display="Health visitor provision 12,o"/>
    <hyperlink ref="B24" location="'Indicator Guide'!B131:C137" tooltip="Social worker provision" display="Social worker provision 13,a,p"/>
  </hyperlinks>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5.xml><?xml version="1.0" encoding="utf-8"?>
<worksheet xmlns="http://schemas.openxmlformats.org/spreadsheetml/2006/main" xmlns:r="http://schemas.openxmlformats.org/officeDocument/2006/relationships">
  <dimension ref="A1:V43"/>
  <sheetViews>
    <sheetView showGridLines="0" showRowColHeaders="0" zoomScaleNormal="100" workbookViewId="0">
      <selection activeCell="B10" sqref="B10:B11"/>
    </sheetView>
  </sheetViews>
  <sheetFormatPr defaultRowHeight="11.25"/>
  <cols>
    <col min="1" max="1" width="2.625" style="98" customWidth="1"/>
    <col min="2" max="2" width="26.875" style="98" customWidth="1"/>
    <col min="3" max="3" width="8.5" style="98" customWidth="1"/>
    <col min="4" max="4" width="6" style="98" customWidth="1"/>
    <col min="5" max="6" width="7.875" style="98" customWidth="1"/>
    <col min="7" max="7" width="7.125" style="98" customWidth="1"/>
    <col min="8" max="8" width="24.625" style="98" customWidth="1"/>
    <col min="9" max="9" width="4.875" style="98" customWidth="1"/>
    <col min="10" max="10" width="26.125" style="98" customWidth="1"/>
    <col min="11" max="11" width="10.5" style="117" hidden="1" customWidth="1"/>
    <col min="12" max="12" width="9" style="118"/>
    <col min="13" max="16" width="9" style="32"/>
    <col min="17" max="16384" width="9" style="98"/>
  </cols>
  <sheetData>
    <row r="1" spans="1:18" ht="15">
      <c r="A1" s="104"/>
      <c r="B1" s="104"/>
      <c r="J1" s="68"/>
      <c r="K1" s="118"/>
      <c r="P1" s="98"/>
    </row>
    <row r="2" spans="1:18" ht="29.25" customHeight="1">
      <c r="B2" s="252" t="s">
        <v>248</v>
      </c>
      <c r="K2" s="118"/>
      <c r="Q2" s="32"/>
    </row>
    <row r="3" spans="1:18" ht="6.95" customHeight="1">
      <c r="K3" s="118"/>
      <c r="L3" s="117"/>
      <c r="Q3" s="32"/>
    </row>
    <row r="4" spans="1:18">
      <c r="B4" s="35"/>
      <c r="C4" s="34"/>
      <c r="D4" s="34"/>
      <c r="E4" s="34"/>
      <c r="F4" s="34"/>
      <c r="G4" s="34"/>
      <c r="H4" s="34"/>
      <c r="I4" s="34"/>
      <c r="K4" s="118"/>
      <c r="L4" s="117"/>
      <c r="Q4" s="32"/>
    </row>
    <row r="5" spans="1:18">
      <c r="B5" s="33"/>
      <c r="C5" s="33"/>
      <c r="D5" s="33"/>
      <c r="E5" s="33"/>
      <c r="F5" s="33"/>
      <c r="G5" s="33"/>
      <c r="H5" s="33"/>
      <c r="I5" s="33"/>
      <c r="K5" s="118"/>
      <c r="L5" s="117"/>
      <c r="Q5" s="32"/>
    </row>
    <row r="6" spans="1:18" ht="15" customHeight="1">
      <c r="B6" s="88" t="s">
        <v>36</v>
      </c>
      <c r="C6" s="2" t="s">
        <v>61</v>
      </c>
    </row>
    <row r="7" spans="1:18" ht="14.25" customHeight="1">
      <c r="B7" s="88"/>
      <c r="C7" s="98" t="s">
        <v>60</v>
      </c>
      <c r="E7" s="98" t="s">
        <v>59</v>
      </c>
      <c r="G7" s="98" t="s">
        <v>98</v>
      </c>
      <c r="H7" s="98" t="s">
        <v>99</v>
      </c>
    </row>
    <row r="8" spans="1:18" ht="6.95" customHeight="1">
      <c r="C8" s="88"/>
      <c r="D8" s="88"/>
      <c r="K8" s="118"/>
      <c r="M8" s="68"/>
      <c r="Q8" s="32"/>
      <c r="R8" s="32"/>
    </row>
    <row r="9" spans="1:18" ht="5.0999999999999996" customHeight="1">
      <c r="B9" s="88"/>
    </row>
    <row r="10" spans="1:18" ht="22.5">
      <c r="B10" s="269" t="s">
        <v>0</v>
      </c>
      <c r="C10" s="271" t="s">
        <v>57</v>
      </c>
      <c r="D10" s="265" t="s">
        <v>1</v>
      </c>
      <c r="E10" s="265" t="s">
        <v>103</v>
      </c>
      <c r="F10" s="265" t="s">
        <v>104</v>
      </c>
      <c r="G10" s="267" t="s">
        <v>16</v>
      </c>
      <c r="H10" s="187" t="s">
        <v>80</v>
      </c>
      <c r="K10" s="119" t="s">
        <v>58</v>
      </c>
      <c r="L10" s="120"/>
    </row>
    <row r="11" spans="1:18" ht="21" customHeight="1" thickBot="1">
      <c r="B11" s="270"/>
      <c r="C11" s="272"/>
      <c r="D11" s="273"/>
      <c r="E11" s="266"/>
      <c r="F11" s="273"/>
      <c r="G11" s="268"/>
      <c r="H11" s="17"/>
    </row>
    <row r="12" spans="1:18" s="4" customFormat="1" ht="27" customHeight="1" thickTop="1">
      <c r="B12" s="222" t="s">
        <v>131</v>
      </c>
      <c r="C12" s="192">
        <f>ROUND('Data for table - Monmouthshire'!C4,-1)</f>
        <v>2430</v>
      </c>
      <c r="D12" s="29">
        <f>'Data for table - Monmouthshire'!D4</f>
        <v>13.1</v>
      </c>
      <c r="E12" s="194">
        <f>ROUND('Data for table - Monmouthshire'!H4,-1)</f>
        <v>30700</v>
      </c>
      <c r="F12" s="29">
        <f>'Data for table - Monmouthshire'!I4</f>
        <v>24.1</v>
      </c>
      <c r="G12" s="29">
        <f>'Data for table - Monmouthshire'!K4</f>
        <v>22.2</v>
      </c>
      <c r="H12" s="67"/>
      <c r="K12" s="122" t="str">
        <f>'Data for table - Monmouthshire'!G4</f>
        <v>Sig Low</v>
      </c>
      <c r="L12" s="121"/>
      <c r="M12" s="70"/>
      <c r="N12" s="70"/>
      <c r="O12" s="70"/>
      <c r="P12" s="70"/>
    </row>
    <row r="13" spans="1:18" s="4" customFormat="1" ht="27" customHeight="1">
      <c r="B13" s="222" t="s">
        <v>219</v>
      </c>
      <c r="C13" s="192">
        <f>ROUND('Data for table - Monmouthshire'!C5,-1)</f>
        <v>100</v>
      </c>
      <c r="D13" s="29">
        <f>'Data for table - Monmouthshire'!D5</f>
        <v>24.5</v>
      </c>
      <c r="E13" s="194">
        <f>ROUND('Data for table - Monmouthshire'!H5,-1)</f>
        <v>500</v>
      </c>
      <c r="F13" s="29">
        <f>'Data for table - Monmouthshire'!I5</f>
        <v>20.2</v>
      </c>
      <c r="G13" s="29">
        <f>'Data for table - Monmouthshire'!K5</f>
        <v>18.7</v>
      </c>
      <c r="H13" s="27"/>
      <c r="J13" s="111"/>
      <c r="K13" s="122" t="str">
        <f>'Data for table - Monmouthshire'!G5</f>
        <v>Sig High</v>
      </c>
      <c r="L13" s="121"/>
      <c r="M13" s="70"/>
      <c r="N13" s="70"/>
      <c r="O13" s="70"/>
      <c r="P13" s="70"/>
    </row>
    <row r="14" spans="1:18" s="4" customFormat="1" ht="27" customHeight="1">
      <c r="B14" s="256" t="s">
        <v>132</v>
      </c>
      <c r="C14" s="192">
        <f>ROUND('Data for table - Monmouthshire'!C6,-1)</f>
        <v>490</v>
      </c>
      <c r="D14" s="190">
        <f>'Data for table - Monmouthshire'!D6</f>
        <v>260</v>
      </c>
      <c r="E14" s="194">
        <f>ROUND('Data for table - Monmouthshire'!H6,-1)</f>
        <v>4190</v>
      </c>
      <c r="F14" s="66">
        <f>'Data for table - Monmouthshire'!I6</f>
        <v>333</v>
      </c>
      <c r="G14" s="66">
        <f>'Data for table - Monmouthshire'!K6</f>
        <v>320</v>
      </c>
      <c r="H14" s="27"/>
      <c r="K14" s="122" t="str">
        <f>'Data for table - Monmouthshire'!G6</f>
        <v>Not known</v>
      </c>
      <c r="L14" s="121"/>
      <c r="M14" s="70"/>
      <c r="N14" s="70"/>
      <c r="O14" s="70"/>
      <c r="P14" s="70"/>
    </row>
    <row r="15" spans="1:18" s="4" customFormat="1" ht="27" customHeight="1">
      <c r="B15" s="257" t="s">
        <v>133</v>
      </c>
      <c r="C15" s="192">
        <f>ROUND('Data for table - Monmouthshire'!C7,-1)</f>
        <v>180</v>
      </c>
      <c r="D15" s="29">
        <f>'Data for table - Monmouthshire'!D7</f>
        <v>22</v>
      </c>
      <c r="E15" s="194">
        <f>ROUND('Data for table - Monmouthshire'!H7,-1)</f>
        <v>1720</v>
      </c>
      <c r="F15" s="29">
        <f>'Data for table - Monmouthshire'!I7</f>
        <v>27.7</v>
      </c>
      <c r="G15" s="29">
        <f>'Data for table - Monmouthshire'!K7</f>
        <v>28.2</v>
      </c>
      <c r="H15" s="191" t="s">
        <v>66</v>
      </c>
      <c r="K15" s="122" t="str">
        <f>'Data for table - Monmouthshire'!G7</f>
        <v>Sig Low</v>
      </c>
      <c r="L15" s="121"/>
      <c r="M15" s="70"/>
      <c r="N15" s="70"/>
      <c r="O15" s="70"/>
      <c r="P15" s="70"/>
    </row>
    <row r="16" spans="1:18" s="4" customFormat="1" ht="27" customHeight="1">
      <c r="B16" s="256" t="s">
        <v>250</v>
      </c>
      <c r="C16" s="192">
        <f>ROUND('Data for table - Monmouthshire'!C8,-1)</f>
        <v>30</v>
      </c>
      <c r="D16" s="31">
        <f>'Data for table - Monmouthshire'!D8</f>
        <v>18.100000000000001</v>
      </c>
      <c r="E16" s="194">
        <f>ROUND('Data for table - Monmouthshire'!H8,-1)</f>
        <v>340</v>
      </c>
      <c r="F16" s="165">
        <f>'Data for table - Monmouthshire'!I8</f>
        <v>30.1</v>
      </c>
      <c r="G16" s="31">
        <f>'Data for table - Monmouthshire'!K8</f>
        <v>34.200000000000003</v>
      </c>
      <c r="H16" s="27"/>
      <c r="K16" s="122" t="str">
        <f>'Data for table - Monmouthshire'!G8</f>
        <v>Sig Low</v>
      </c>
      <c r="L16" s="121"/>
      <c r="M16" s="70"/>
      <c r="N16" s="70"/>
      <c r="O16" s="70"/>
      <c r="P16" s="70"/>
    </row>
    <row r="17" spans="2:16" s="4" customFormat="1" ht="27" customHeight="1">
      <c r="B17" s="256" t="s">
        <v>165</v>
      </c>
      <c r="C17" s="192">
        <f>ROUND('Data for table - Monmouthshire'!C9,-1)</f>
        <v>40</v>
      </c>
      <c r="D17" s="30">
        <f>'Data for table - Monmouthshire'!D9</f>
        <v>14.5</v>
      </c>
      <c r="E17" s="194">
        <f>ROUND('Data for table - Monmouthshire'!H9,-1)</f>
        <v>480</v>
      </c>
      <c r="F17" s="30">
        <f>'Data for table - Monmouthshire'!I9</f>
        <v>25.6</v>
      </c>
      <c r="G17" s="31">
        <f>'Data for table - Monmouthshire'!K9</f>
        <v>24.9</v>
      </c>
      <c r="H17" s="27"/>
      <c r="K17" s="122" t="str">
        <f>'Data for table - Monmouthshire'!G9</f>
        <v>Sig Low</v>
      </c>
      <c r="L17" s="121"/>
      <c r="M17" s="70"/>
      <c r="N17" s="70"/>
      <c r="O17" s="70"/>
      <c r="P17" s="70"/>
    </row>
    <row r="18" spans="2:16" s="4" customFormat="1" ht="26.25" customHeight="1">
      <c r="B18" s="258" t="s">
        <v>134</v>
      </c>
      <c r="C18" s="192">
        <f>ROUND('Data for table - Monmouthshire'!C10,-1)</f>
        <v>800</v>
      </c>
      <c r="D18" s="30">
        <f>'Data for table - Monmouthshire'!D10</f>
        <v>83.8</v>
      </c>
      <c r="E18" s="194">
        <f>ROUND('Data for table - Monmouthshire'!H10,-1)</f>
        <v>5700</v>
      </c>
      <c r="F18" s="30">
        <f>'Data for table - Monmouthshire'!I10</f>
        <v>80.7</v>
      </c>
      <c r="G18" s="30">
        <f>'Data for table - Monmouthshire'!K10</f>
        <v>82.4</v>
      </c>
      <c r="H18" s="191" t="s">
        <v>66</v>
      </c>
      <c r="K18" s="122" t="str">
        <f>'Data for table - Monmouthshire'!G10</f>
        <v>Comparable</v>
      </c>
      <c r="L18" s="121"/>
      <c r="M18" s="70"/>
      <c r="N18" s="70"/>
      <c r="O18" s="70"/>
      <c r="P18" s="70"/>
    </row>
    <row r="19" spans="2:16" s="4" customFormat="1" ht="27" customHeight="1">
      <c r="B19" s="256" t="s">
        <v>251</v>
      </c>
      <c r="C19" s="192">
        <f>ROUND('Data for table - Monmouthshire'!C11,-1)</f>
        <v>420</v>
      </c>
      <c r="D19" s="30">
        <f>'Data for table - Monmouthshire'!D11</f>
        <v>1</v>
      </c>
      <c r="E19" s="194">
        <f>ROUND('Data for table - Monmouthshire'!H11,-1)</f>
        <v>1370</v>
      </c>
      <c r="F19" s="30">
        <f>'Data for table - Monmouthshire'!I11</f>
        <v>2</v>
      </c>
      <c r="G19" s="30">
        <f>'Data for table - Monmouthshire'!K11</f>
        <v>1.6</v>
      </c>
      <c r="H19" s="67"/>
      <c r="K19" s="122" t="str">
        <f>'Data for table - Monmouthshire'!G11</f>
        <v>Sig Low</v>
      </c>
      <c r="L19" s="121"/>
      <c r="M19" s="70"/>
      <c r="N19" s="70"/>
      <c r="O19" s="70"/>
      <c r="P19" s="70"/>
    </row>
    <row r="20" spans="2:16" s="4" customFormat="1" ht="27" customHeight="1">
      <c r="B20" s="257" t="s">
        <v>188</v>
      </c>
      <c r="C20" s="192">
        <f>ROUND('Data for table - Monmouthshire'!C12,-1)</f>
        <v>80</v>
      </c>
      <c r="D20" s="66">
        <f>'Data for table - Monmouthshire'!D12</f>
        <v>181</v>
      </c>
      <c r="E20" s="194">
        <f>ROUND('Data for table - Monmouthshire'!H12,-1)</f>
        <v>640</v>
      </c>
      <c r="F20" s="66">
        <f>'Data for table - Monmouthshire'!I12</f>
        <v>182</v>
      </c>
      <c r="G20" s="66">
        <f>'Data for table - Monmouthshire'!K12</f>
        <v>189</v>
      </c>
      <c r="H20" s="67"/>
      <c r="K20" s="122" t="str">
        <f>'Data for table - Monmouthshire'!G12</f>
        <v>Comparable</v>
      </c>
      <c r="L20" s="121"/>
      <c r="M20" s="70"/>
      <c r="N20" s="70"/>
      <c r="O20" s="70"/>
      <c r="P20" s="70"/>
    </row>
    <row r="21" spans="2:16" s="4" customFormat="1" ht="27" customHeight="1">
      <c r="B21" s="257" t="s">
        <v>246</v>
      </c>
      <c r="C21" s="193" t="str">
        <f>IF('Data for table - Monmouthshire'!C13="&lt;5","&lt;5",ROUND('Data for table - Monmouthshire'!C13,-1))</f>
        <v>&lt;5</v>
      </c>
      <c r="D21" s="29">
        <f>'Data for table - Monmouthshire'!D13</f>
        <v>3.3</v>
      </c>
      <c r="E21" s="194">
        <f>ROUND('Data for table - Monmouthshire'!H13,-1)</f>
        <v>30</v>
      </c>
      <c r="F21" s="29">
        <f>'Data for table - Monmouthshire'!I13</f>
        <v>4.4000000000000004</v>
      </c>
      <c r="G21" s="29">
        <f>'Data for table - Monmouthshire'!K13</f>
        <v>4.4000000000000004</v>
      </c>
      <c r="H21" s="62" t="s">
        <v>16</v>
      </c>
      <c r="K21" s="122" t="str">
        <f>'Data for table - Monmouthshire'!G13</f>
        <v>Comparable</v>
      </c>
      <c r="L21" s="121"/>
      <c r="M21" s="70"/>
      <c r="N21" s="70"/>
      <c r="O21" s="70"/>
      <c r="P21" s="70"/>
    </row>
    <row r="22" spans="2:16" s="4" customFormat="1" ht="27" customHeight="1">
      <c r="B22" s="259" t="s">
        <v>247</v>
      </c>
      <c r="C22" s="192" t="str">
        <f>IF('Data for table - Monmouthshire'!C14="&lt;5","&lt;5",ROUND('Data for table - Monmouthshire'!C14,-1))</f>
        <v>&lt;5</v>
      </c>
      <c r="D22" s="29">
        <f>'Data for table - Monmouthshire'!D14</f>
        <v>15.5</v>
      </c>
      <c r="E22" s="194">
        <f>ROUND('Data for table - Monmouthshire'!H14,-1)</f>
        <v>30</v>
      </c>
      <c r="F22" s="30">
        <f>'Data for table - Monmouthshire'!I14</f>
        <v>28.4</v>
      </c>
      <c r="G22" s="30">
        <f>'Data for table - Monmouthshire'!K14</f>
        <v>38.5</v>
      </c>
      <c r="H22" s="62" t="s">
        <v>16</v>
      </c>
      <c r="K22" s="122" t="str">
        <f>'Data for table - Monmouthshire'!G14</f>
        <v>Sig Low</v>
      </c>
      <c r="L22" s="121"/>
      <c r="M22" s="70"/>
      <c r="N22" s="70"/>
      <c r="O22" s="70"/>
      <c r="P22" s="70"/>
    </row>
    <row r="23" spans="2:16" s="4" customFormat="1" ht="27" customHeight="1">
      <c r="B23" s="258" t="s">
        <v>127</v>
      </c>
      <c r="C23" s="158">
        <f>'Data for table - Monmouthshire'!C15</f>
        <v>4.2</v>
      </c>
      <c r="D23" s="196">
        <f>'Data for table - Monmouthshire'!D15</f>
        <v>10.199999999999999</v>
      </c>
      <c r="E23" s="194">
        <f>ROUND('Data for table - Monmouthshire'!H15,-1)</f>
        <v>60</v>
      </c>
      <c r="F23" s="30">
        <f>'Data for table - Monmouthshire'!I15</f>
        <v>9</v>
      </c>
      <c r="G23" s="30" t="str">
        <f>'Data for table - Monmouthshire'!K15</f>
        <v>-</v>
      </c>
      <c r="H23" s="191" t="s">
        <v>66</v>
      </c>
      <c r="K23" s="122" t="str">
        <f>'Data for table - Monmouthshire'!G15</f>
        <v>Not known</v>
      </c>
      <c r="L23" s="121"/>
      <c r="M23" s="70"/>
      <c r="N23" s="70"/>
      <c r="O23" s="70"/>
      <c r="P23" s="70"/>
    </row>
    <row r="24" spans="2:16" s="4" customFormat="1" ht="27" customHeight="1">
      <c r="B24" s="258" t="s">
        <v>189</v>
      </c>
      <c r="C24" s="158">
        <f>'Data for table - Monmouthshire'!C16</f>
        <v>33.299999999999997</v>
      </c>
      <c r="D24" s="196">
        <f>'Data for table - Monmouthshire'!D16</f>
        <v>7.3</v>
      </c>
      <c r="E24" s="194">
        <f>ROUND('Data for table - Monmouthshire'!H16,-1)</f>
        <v>330</v>
      </c>
      <c r="F24" s="30">
        <f>'Data for table - Monmouthshire'!I16</f>
        <v>9.6</v>
      </c>
      <c r="G24" s="30">
        <f>'Data for table - Monmouthshire'!K16</f>
        <v>9</v>
      </c>
      <c r="H24" s="191"/>
      <c r="K24" s="122" t="str">
        <f>'Data for table - Monmouthshire'!G16</f>
        <v>Not known</v>
      </c>
      <c r="L24" s="121"/>
      <c r="M24" s="70"/>
      <c r="N24" s="70"/>
      <c r="O24" s="70"/>
      <c r="P24" s="70"/>
    </row>
    <row r="25" spans="2:16" s="4" customFormat="1" ht="10.5" customHeight="1">
      <c r="B25" s="49"/>
      <c r="C25" s="47"/>
      <c r="D25" s="48"/>
      <c r="E25" s="48"/>
      <c r="F25" s="48"/>
      <c r="G25" s="48"/>
      <c r="H25" s="5"/>
      <c r="K25" s="122"/>
      <c r="L25" s="121"/>
      <c r="M25" s="70"/>
      <c r="N25" s="70"/>
      <c r="O25" s="70"/>
      <c r="P25" s="70"/>
    </row>
    <row r="26" spans="2:16" s="4" customFormat="1" ht="10.5" customHeight="1">
      <c r="B26" s="50" t="s">
        <v>70</v>
      </c>
      <c r="C26" s="47"/>
      <c r="D26" s="48"/>
      <c r="E26" s="48"/>
      <c r="F26" s="48"/>
      <c r="G26" s="48"/>
      <c r="H26" s="5"/>
      <c r="K26" s="122"/>
      <c r="L26" s="121"/>
      <c r="M26" s="70"/>
      <c r="N26" s="70"/>
      <c r="O26" s="70"/>
      <c r="P26" s="70"/>
    </row>
    <row r="27" spans="2:16">
      <c r="B27" s="61" t="s">
        <v>79</v>
      </c>
      <c r="C27" s="34"/>
      <c r="D27" s="34"/>
      <c r="E27" s="34"/>
      <c r="F27" s="34"/>
      <c r="G27" s="34"/>
      <c r="H27" s="34"/>
    </row>
    <row r="29" spans="2:16" s="210" customFormat="1" ht="21" customHeight="1">
      <c r="B29" s="220"/>
      <c r="C29" s="220"/>
      <c r="D29" s="220"/>
      <c r="E29" s="220"/>
      <c r="F29" s="220"/>
      <c r="G29" s="220"/>
      <c r="H29" s="220"/>
      <c r="K29" s="68"/>
      <c r="L29" s="32"/>
      <c r="M29" s="32"/>
      <c r="N29" s="32"/>
      <c r="O29" s="32"/>
      <c r="P29" s="32"/>
    </row>
    <row r="30" spans="2:16" s="210" customFormat="1" ht="13.5" customHeight="1">
      <c r="B30" s="220"/>
      <c r="C30" s="220"/>
      <c r="D30" s="220"/>
      <c r="E30" s="220"/>
      <c r="F30" s="220"/>
      <c r="G30" s="220"/>
      <c r="H30" s="220"/>
      <c r="K30" s="68"/>
      <c r="L30" s="32"/>
      <c r="M30" s="32"/>
      <c r="N30" s="32"/>
      <c r="O30" s="32"/>
      <c r="P30" s="32"/>
    </row>
    <row r="31" spans="2:16" s="210" customFormat="1" ht="13.5" customHeight="1">
      <c r="B31" s="220"/>
      <c r="C31" s="220"/>
      <c r="D31" s="220"/>
      <c r="E31" s="220"/>
      <c r="F31" s="220"/>
      <c r="G31" s="220"/>
      <c r="H31" s="220"/>
      <c r="K31" s="68"/>
      <c r="L31" s="32"/>
      <c r="M31" s="32"/>
      <c r="N31" s="32"/>
      <c r="O31" s="32"/>
      <c r="P31" s="32"/>
    </row>
    <row r="32" spans="2:16" s="210" customFormat="1" ht="13.5" customHeight="1">
      <c r="B32" s="220"/>
      <c r="C32" s="220"/>
      <c r="D32" s="220"/>
      <c r="E32" s="220"/>
      <c r="F32" s="220"/>
      <c r="G32" s="220"/>
      <c r="H32" s="220"/>
      <c r="K32" s="68"/>
      <c r="L32" s="32"/>
      <c r="M32" s="32"/>
      <c r="N32" s="32"/>
      <c r="O32" s="32"/>
      <c r="P32" s="32"/>
    </row>
    <row r="33" spans="2:22" s="210" customFormat="1" ht="13.5" customHeight="1">
      <c r="B33" s="220"/>
      <c r="C33" s="220"/>
      <c r="D33" s="220"/>
      <c r="E33" s="220"/>
      <c r="F33" s="220"/>
      <c r="G33" s="220"/>
      <c r="H33" s="220"/>
      <c r="K33" s="68"/>
      <c r="L33" s="32"/>
      <c r="M33" s="32"/>
      <c r="N33" s="32"/>
      <c r="O33" s="32"/>
      <c r="P33" s="32"/>
    </row>
    <row r="34" spans="2:22" s="210" customFormat="1" ht="13.5" customHeight="1">
      <c r="B34" s="220"/>
      <c r="C34" s="220"/>
      <c r="D34" s="220"/>
      <c r="E34" s="220"/>
      <c r="F34" s="220"/>
      <c r="G34" s="220"/>
      <c r="H34" s="220"/>
      <c r="K34" s="68"/>
      <c r="L34" s="32"/>
      <c r="M34" s="32"/>
      <c r="N34" s="32"/>
      <c r="O34" s="32"/>
      <c r="P34" s="32"/>
    </row>
    <row r="35" spans="2:22" s="210" customFormat="1" ht="13.5" customHeight="1">
      <c r="B35" s="220"/>
      <c r="C35" s="220"/>
      <c r="D35" s="220"/>
      <c r="E35" s="220"/>
      <c r="F35" s="220"/>
      <c r="G35" s="220"/>
      <c r="H35" s="220"/>
      <c r="K35" s="68"/>
      <c r="L35" s="32"/>
      <c r="M35" s="32"/>
      <c r="N35" s="32"/>
      <c r="O35" s="32"/>
      <c r="P35" s="32"/>
    </row>
    <row r="36" spans="2:22" s="210" customFormat="1" ht="13.5" customHeight="1">
      <c r="B36" s="221"/>
      <c r="C36" s="221"/>
      <c r="D36" s="221"/>
      <c r="E36" s="221"/>
      <c r="F36" s="221"/>
      <c r="G36" s="221"/>
      <c r="H36" s="221"/>
      <c r="K36" s="68"/>
      <c r="L36" s="32"/>
      <c r="M36" s="32"/>
      <c r="N36" s="32"/>
      <c r="O36" s="32"/>
      <c r="P36" s="32"/>
    </row>
    <row r="37" spans="2:22" s="210" customFormat="1" ht="13.5" customHeight="1">
      <c r="B37" s="221"/>
      <c r="C37" s="221"/>
      <c r="D37" s="221"/>
      <c r="E37" s="221"/>
      <c r="F37" s="221"/>
      <c r="G37" s="221"/>
      <c r="H37" s="221"/>
      <c r="K37" s="68"/>
      <c r="L37" s="32"/>
      <c r="M37" s="32"/>
      <c r="N37" s="32"/>
      <c r="O37" s="32"/>
      <c r="P37" s="32"/>
    </row>
    <row r="38" spans="2:22" s="210" customFormat="1" ht="13.5" customHeight="1">
      <c r="B38" s="221"/>
      <c r="C38" s="221"/>
      <c r="D38" s="221"/>
      <c r="E38" s="221"/>
      <c r="F38" s="221"/>
      <c r="G38" s="221"/>
      <c r="H38" s="221"/>
      <c r="K38" s="68"/>
      <c r="L38" s="32"/>
      <c r="M38" s="32"/>
      <c r="N38" s="32"/>
      <c r="O38" s="32"/>
      <c r="P38" s="32"/>
    </row>
    <row r="39" spans="2:22" s="210" customFormat="1" ht="13.5" customHeight="1">
      <c r="B39" s="221"/>
      <c r="C39" s="221"/>
      <c r="D39" s="221"/>
      <c r="E39" s="221"/>
      <c r="F39" s="221"/>
      <c r="G39" s="221"/>
      <c r="H39" s="221"/>
      <c r="K39" s="68"/>
      <c r="L39" s="32"/>
      <c r="M39" s="32"/>
      <c r="N39" s="32"/>
      <c r="O39" s="32"/>
      <c r="P39" s="32"/>
    </row>
    <row r="40" spans="2:22" s="210" customFormat="1" ht="13.5" customHeight="1">
      <c r="B40" s="221"/>
      <c r="C40" s="221"/>
      <c r="D40" s="221"/>
      <c r="E40" s="221"/>
      <c r="F40" s="221"/>
      <c r="G40" s="221"/>
      <c r="H40" s="221"/>
      <c r="K40" s="68"/>
      <c r="L40" s="32"/>
      <c r="M40" s="32"/>
      <c r="N40" s="32"/>
      <c r="O40" s="32"/>
      <c r="P40" s="32"/>
    </row>
    <row r="41" spans="2:22" s="210" customFormat="1" ht="13.5" customHeight="1">
      <c r="B41" s="197"/>
      <c r="C41" s="197"/>
      <c r="D41" s="197"/>
      <c r="E41" s="197"/>
      <c r="F41" s="197"/>
      <c r="G41" s="197"/>
      <c r="H41" s="197"/>
      <c r="K41" s="68"/>
      <c r="L41" s="32"/>
      <c r="M41" s="32"/>
      <c r="N41" s="32"/>
      <c r="O41" s="32"/>
      <c r="P41" s="32"/>
      <c r="V41" s="253"/>
    </row>
    <row r="42" spans="2:22" s="210" customFormat="1" ht="13.5" customHeight="1">
      <c r="B42" s="197"/>
      <c r="C42" s="197"/>
      <c r="D42" s="197"/>
      <c r="E42" s="197"/>
      <c r="F42" s="197"/>
      <c r="G42" s="197"/>
      <c r="H42" s="197"/>
      <c r="K42" s="68"/>
      <c r="L42" s="32"/>
      <c r="M42" s="32"/>
      <c r="N42" s="32"/>
      <c r="O42" s="32"/>
      <c r="P42" s="32"/>
      <c r="V42" s="253"/>
    </row>
    <row r="43" spans="2:22" s="210" customFormat="1" ht="13.5" customHeight="1">
      <c r="B43" s="197"/>
      <c r="C43" s="197"/>
      <c r="D43" s="197"/>
      <c r="E43" s="197"/>
      <c r="F43" s="197"/>
      <c r="G43" s="197"/>
      <c r="H43" s="197"/>
      <c r="K43" s="68"/>
      <c r="L43" s="32"/>
      <c r="M43" s="32"/>
      <c r="N43" s="32"/>
      <c r="O43" s="32"/>
      <c r="P43" s="32"/>
    </row>
  </sheetData>
  <sheetProtection sheet="1" objects="1" scenarios="1" selectLockedCells="1"/>
  <mergeCells count="6">
    <mergeCell ref="G10:G11"/>
    <mergeCell ref="B10:B11"/>
    <mergeCell ref="C10:C11"/>
    <mergeCell ref="D10:D11"/>
    <mergeCell ref="E10:E11"/>
    <mergeCell ref="F10:F11"/>
  </mergeCells>
  <conditionalFormatting sqref="D12:D22 D25:D26">
    <cfRule type="expression" dxfId="5" priority="12">
      <formula>$K12="Comparable"</formula>
    </cfRule>
  </conditionalFormatting>
  <conditionalFormatting sqref="D12:D22 D25:D26">
    <cfRule type="expression" dxfId="4" priority="10">
      <formula>$K12="Sig High"</formula>
    </cfRule>
    <cfRule type="expression" dxfId="3" priority="11">
      <formula>$K12="Sig Low"</formula>
    </cfRule>
  </conditionalFormatting>
  <hyperlinks>
    <hyperlink ref="B13" location="'Indicator Guide'!B18:C26" tooltip="Homelessness" display="Homelessness* 2,c,d"/>
    <hyperlink ref="B14" location="'Indicator Guide'!B29:C37" tooltip="Children in need" display="Children in need 3,a,e"/>
    <hyperlink ref="B15" location="'Indicator Guide'!B40:C47" tooltip="% 4/5 year olds overweight or obese" display="% 4/5 year olds overweight or obese 4,f"/>
    <hyperlink ref="B16" location="'Indicator Guide'!B50:C57" tooltip="Teenage conceptions &lt;18" display="Teenage conceptions &lt;18 5,a,g"/>
    <hyperlink ref="B17" location="'Indicator Guide'!B60:C67" tooltip="Live births to females &lt;20" display="Live births to females &lt;20 6,a,h"/>
    <hyperlink ref="B18" location="'Indicator Guide'!B70:C76" tooltip="% 4 year olds up to date with immunisations" display="% 4 year olds up to date with immunisations 7,i"/>
    <hyperlink ref="B19" location="'Indicator Guide'!B79:C87" tooltip="5 year olds dmft" display="5 year olds dmft 8,j"/>
    <hyperlink ref="B20" location="'Indicator Guide'!B90:C97" tooltip="Emergency admissions for injury" display="Emergency admissions for injury 9,a,k"/>
    <hyperlink ref="B21" location="'Indicator Guide'!B100:C109" tooltip="Infant mortality" display="Infant mortality*˜ 10,l,m,n"/>
    <hyperlink ref="B22" location="'Indicator Guide'!B112:C119" tooltip="Child mortality" display="Child mortality*˜ 11,a,l"/>
    <hyperlink ref="B23" location="'Indicator Guide'!B122:C128" tooltip="Health visitor provision" display="Health visitor provision 12,o"/>
    <hyperlink ref="B24" location="'Indicator Guide'!B131:C137" tooltip="Social worker provision" display="Social worker provision 13,a,p"/>
    <hyperlink ref="B12" location="'Indicator Guide'!B7:C15" tooltip="% children living in poverty" display="% children living in poverty 1,a,b"/>
  </hyperlinks>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6.xml><?xml version="1.0" encoding="utf-8"?>
<worksheet xmlns="http://schemas.openxmlformats.org/spreadsheetml/2006/main" xmlns:r="http://schemas.openxmlformats.org/officeDocument/2006/relationships">
  <dimension ref="A1:V43"/>
  <sheetViews>
    <sheetView showGridLines="0" showRowColHeaders="0" zoomScaleNormal="100" workbookViewId="0">
      <selection activeCell="B10" sqref="B10:B11"/>
    </sheetView>
  </sheetViews>
  <sheetFormatPr defaultRowHeight="11.25"/>
  <cols>
    <col min="1" max="1" width="2.625" style="98" customWidth="1"/>
    <col min="2" max="2" width="26.875" style="98" customWidth="1"/>
    <col min="3" max="3" width="8.5" style="98" customWidth="1"/>
    <col min="4" max="4" width="6" style="98" customWidth="1"/>
    <col min="5" max="6" width="7.875" style="98" customWidth="1"/>
    <col min="7" max="7" width="7.125" style="98" customWidth="1"/>
    <col min="8" max="8" width="24.625" style="98" customWidth="1"/>
    <col min="9" max="9" width="4.875" style="98" customWidth="1"/>
    <col min="10" max="10" width="26.125" style="98" customWidth="1"/>
    <col min="11" max="11" width="10.5" style="117" hidden="1" customWidth="1"/>
    <col min="12" max="12" width="9" style="118"/>
    <col min="13" max="16" width="9" style="32"/>
    <col min="17" max="16384" width="9" style="98"/>
  </cols>
  <sheetData>
    <row r="1" spans="1:18" ht="15">
      <c r="A1" s="104"/>
      <c r="B1" s="104"/>
      <c r="J1" s="68"/>
      <c r="K1" s="118"/>
      <c r="P1" s="98"/>
    </row>
    <row r="2" spans="1:18" ht="29.25" customHeight="1">
      <c r="B2" s="252" t="s">
        <v>248</v>
      </c>
      <c r="K2" s="118"/>
      <c r="Q2" s="32"/>
    </row>
    <row r="3" spans="1:18" ht="6.95" customHeight="1">
      <c r="K3" s="118"/>
      <c r="L3" s="117"/>
      <c r="Q3" s="32"/>
    </row>
    <row r="4" spans="1:18">
      <c r="B4" s="35"/>
      <c r="C4" s="34"/>
      <c r="D4" s="34"/>
      <c r="E4" s="34"/>
      <c r="F4" s="34"/>
      <c r="G4" s="34"/>
      <c r="H4" s="34"/>
      <c r="I4" s="34"/>
      <c r="K4" s="118"/>
      <c r="L4" s="117"/>
      <c r="Q4" s="32"/>
    </row>
    <row r="5" spans="1:18">
      <c r="B5" s="33"/>
      <c r="C5" s="33"/>
      <c r="D5" s="33"/>
      <c r="E5" s="33"/>
      <c r="F5" s="33"/>
      <c r="G5" s="33"/>
      <c r="H5" s="33"/>
      <c r="I5" s="33"/>
      <c r="K5" s="118"/>
      <c r="L5" s="117"/>
      <c r="Q5" s="32"/>
    </row>
    <row r="6" spans="1:18" ht="15" customHeight="1">
      <c r="B6" s="88" t="s">
        <v>37</v>
      </c>
      <c r="C6" s="2" t="s">
        <v>61</v>
      </c>
    </row>
    <row r="7" spans="1:18" ht="14.25" customHeight="1">
      <c r="B7" s="88"/>
      <c r="C7" s="98" t="s">
        <v>60</v>
      </c>
      <c r="E7" s="98" t="s">
        <v>59</v>
      </c>
      <c r="G7" s="98" t="s">
        <v>98</v>
      </c>
      <c r="H7" s="98" t="s">
        <v>99</v>
      </c>
    </row>
    <row r="8" spans="1:18" ht="6.95" customHeight="1">
      <c r="C8" s="88"/>
      <c r="D8" s="88"/>
      <c r="K8" s="118"/>
      <c r="M8" s="68"/>
      <c r="Q8" s="32"/>
      <c r="R8" s="32"/>
    </row>
    <row r="9" spans="1:18" ht="5.0999999999999996" customHeight="1">
      <c r="B9" s="88"/>
    </row>
    <row r="10" spans="1:18" ht="22.5">
      <c r="B10" s="269" t="s">
        <v>0</v>
      </c>
      <c r="C10" s="271" t="s">
        <v>57</v>
      </c>
      <c r="D10" s="265" t="s">
        <v>1</v>
      </c>
      <c r="E10" s="265" t="s">
        <v>103</v>
      </c>
      <c r="F10" s="265" t="s">
        <v>104</v>
      </c>
      <c r="G10" s="267" t="s">
        <v>16</v>
      </c>
      <c r="H10" s="187" t="s">
        <v>80</v>
      </c>
      <c r="K10" s="119" t="s">
        <v>58</v>
      </c>
      <c r="L10" s="120"/>
    </row>
    <row r="11" spans="1:18" ht="21" customHeight="1" thickBot="1">
      <c r="B11" s="270"/>
      <c r="C11" s="272"/>
      <c r="D11" s="273"/>
      <c r="E11" s="266"/>
      <c r="F11" s="273"/>
      <c r="G11" s="268"/>
      <c r="H11" s="17"/>
    </row>
    <row r="12" spans="1:18" s="4" customFormat="1" ht="27" customHeight="1" thickTop="1">
      <c r="B12" s="222" t="s">
        <v>131</v>
      </c>
      <c r="C12" s="192">
        <f>ROUND('Data for table - Newport'!C4,-1)</f>
        <v>8560</v>
      </c>
      <c r="D12" s="29">
        <f>'Data for table - Newport'!D4</f>
        <v>25.5</v>
      </c>
      <c r="E12" s="194">
        <f>ROUND('Data for table - Newport'!H4,-1)</f>
        <v>30700</v>
      </c>
      <c r="F12" s="29">
        <f>'Data for table - Newport'!I4</f>
        <v>24.1</v>
      </c>
      <c r="G12" s="29">
        <f>'Data for table - Newport'!K4</f>
        <v>22.2</v>
      </c>
      <c r="H12" s="177"/>
      <c r="K12" s="122" t="str">
        <f>'Data for table - Newport'!G4</f>
        <v>Sig High</v>
      </c>
      <c r="L12" s="121"/>
      <c r="M12" s="70"/>
      <c r="N12" s="70"/>
      <c r="O12" s="70"/>
      <c r="P12" s="70"/>
    </row>
    <row r="13" spans="1:18" s="4" customFormat="1" ht="27" customHeight="1">
      <c r="B13" s="222" t="s">
        <v>219</v>
      </c>
      <c r="C13" s="192">
        <f>ROUND('Data for table - Newport'!C5,-1)</f>
        <v>230</v>
      </c>
      <c r="D13" s="29">
        <f>'Data for table - Newport'!D5</f>
        <v>37</v>
      </c>
      <c r="E13" s="194">
        <f>ROUND('Data for table - Newport'!H5,-1)</f>
        <v>500</v>
      </c>
      <c r="F13" s="29">
        <f>'Data for table - Newport'!I5</f>
        <v>20.2</v>
      </c>
      <c r="G13" s="29">
        <f>'Data for table - Newport'!K5</f>
        <v>18.7</v>
      </c>
      <c r="H13" s="27"/>
      <c r="J13" s="111"/>
      <c r="K13" s="122" t="str">
        <f>'Data for table - Newport'!G5</f>
        <v>Sig High</v>
      </c>
      <c r="L13" s="121"/>
      <c r="M13" s="70"/>
      <c r="N13" s="70"/>
      <c r="O13" s="70"/>
      <c r="P13" s="70"/>
    </row>
    <row r="14" spans="1:18" s="4" customFormat="1" ht="27" customHeight="1">
      <c r="B14" s="256" t="s">
        <v>132</v>
      </c>
      <c r="C14" s="192">
        <f>ROUND('Data for table - Newport'!C6,-1)</f>
        <v>1090</v>
      </c>
      <c r="D14" s="190">
        <f>'Data for table - Newport'!D6</f>
        <v>330</v>
      </c>
      <c r="E14" s="194">
        <f>ROUND('Data for table - Newport'!H6,-1)</f>
        <v>4190</v>
      </c>
      <c r="F14" s="66">
        <f>'Data for table - Newport'!I6</f>
        <v>333</v>
      </c>
      <c r="G14" s="66">
        <f>'Data for table - Newport'!K6</f>
        <v>320</v>
      </c>
      <c r="H14" s="27"/>
      <c r="K14" s="122" t="str">
        <f>'Data for table - Newport'!G6</f>
        <v>Not known</v>
      </c>
      <c r="L14" s="121"/>
      <c r="M14" s="70"/>
      <c r="N14" s="70"/>
      <c r="O14" s="70"/>
      <c r="P14" s="70"/>
    </row>
    <row r="15" spans="1:18" s="4" customFormat="1" ht="27" customHeight="1">
      <c r="B15" s="257" t="s">
        <v>133</v>
      </c>
      <c r="C15" s="192">
        <f>ROUND('Data for table - Newport'!C7,-1)</f>
        <v>470</v>
      </c>
      <c r="D15" s="29">
        <f>'Data for table - Newport'!D7</f>
        <v>27.7</v>
      </c>
      <c r="E15" s="194">
        <f>ROUND('Data for table - Newport'!H7,-1)</f>
        <v>1720</v>
      </c>
      <c r="F15" s="29">
        <f>'Data for table - Newport'!I7</f>
        <v>27.7</v>
      </c>
      <c r="G15" s="29">
        <f>'Data for table - Newport'!K7</f>
        <v>28.2</v>
      </c>
      <c r="H15" s="191" t="s">
        <v>66</v>
      </c>
      <c r="K15" s="122" t="str">
        <f>'Data for table - Newport'!G7</f>
        <v>Comparable</v>
      </c>
      <c r="L15" s="121"/>
      <c r="M15" s="70"/>
      <c r="N15" s="70"/>
      <c r="O15" s="70"/>
      <c r="P15" s="70"/>
    </row>
    <row r="16" spans="1:18" s="4" customFormat="1" ht="27" customHeight="1">
      <c r="B16" s="256" t="s">
        <v>250</v>
      </c>
      <c r="C16" s="192">
        <f>ROUND('Data for table - Newport'!C8,-1)</f>
        <v>110</v>
      </c>
      <c r="D16" s="31">
        <f>'Data for table - Newport'!D8</f>
        <v>38.1</v>
      </c>
      <c r="E16" s="194">
        <f>ROUND('Data for table - Newport'!H8,-1)</f>
        <v>340</v>
      </c>
      <c r="F16" s="165">
        <f>'Data for table - Newport'!I8</f>
        <v>30.1</v>
      </c>
      <c r="G16" s="31">
        <f>'Data for table - Newport'!K8</f>
        <v>34.200000000000003</v>
      </c>
      <c r="H16" s="27"/>
      <c r="K16" s="122" t="str">
        <f>'Data for table - Newport'!G8</f>
        <v>Comparable</v>
      </c>
      <c r="L16" s="121"/>
      <c r="M16" s="70"/>
      <c r="N16" s="70"/>
      <c r="O16" s="70"/>
      <c r="P16" s="70"/>
    </row>
    <row r="17" spans="2:16" s="4" customFormat="1" ht="27" customHeight="1">
      <c r="B17" s="256" t="s">
        <v>165</v>
      </c>
      <c r="C17" s="192">
        <f>ROUND('Data for table - Newport'!C9,-1)</f>
        <v>130</v>
      </c>
      <c r="D17" s="30">
        <f>'Data for table - Newport'!D9</f>
        <v>27.6</v>
      </c>
      <c r="E17" s="194">
        <f>ROUND('Data for table - Newport'!H9,-1)</f>
        <v>480</v>
      </c>
      <c r="F17" s="30">
        <f>'Data for table - Newport'!I9</f>
        <v>25.6</v>
      </c>
      <c r="G17" s="31">
        <f>'Data for table - Newport'!K9</f>
        <v>24.9</v>
      </c>
      <c r="H17" s="27"/>
      <c r="K17" s="122" t="str">
        <f>'Data for table - Newport'!G9</f>
        <v>Comparable</v>
      </c>
      <c r="L17" s="121"/>
      <c r="M17" s="70"/>
      <c r="N17" s="70"/>
      <c r="O17" s="70"/>
      <c r="P17" s="70"/>
    </row>
    <row r="18" spans="2:16" s="4" customFormat="1" ht="26.25" customHeight="1">
      <c r="B18" s="258" t="s">
        <v>134</v>
      </c>
      <c r="C18" s="192">
        <f>ROUND('Data for table - Newport'!C10,-1)</f>
        <v>1590</v>
      </c>
      <c r="D18" s="30">
        <f>'Data for table - Newport'!D10</f>
        <v>78.099999999999994</v>
      </c>
      <c r="E18" s="194">
        <f>ROUND('Data for table - Newport'!H10,-1)</f>
        <v>5700</v>
      </c>
      <c r="F18" s="30">
        <f>'Data for table - Newport'!I10</f>
        <v>80.7</v>
      </c>
      <c r="G18" s="30">
        <f>'Data for table - Newport'!K10</f>
        <v>82.4</v>
      </c>
      <c r="H18" s="191" t="s">
        <v>66</v>
      </c>
      <c r="K18" s="122" t="str">
        <f>'Data for table - Newport'!G10</f>
        <v>Sig Low</v>
      </c>
      <c r="L18" s="121"/>
      <c r="M18" s="70"/>
      <c r="N18" s="70"/>
      <c r="O18" s="70"/>
      <c r="P18" s="70"/>
    </row>
    <row r="19" spans="2:16" s="4" customFormat="1" ht="27" customHeight="1">
      <c r="B19" s="256" t="s">
        <v>251</v>
      </c>
      <c r="C19" s="192">
        <f>ROUND('Data for table - Newport'!C11,-1)</f>
        <v>230</v>
      </c>
      <c r="D19" s="30">
        <f>'Data for table - Newport'!D11</f>
        <v>2.2000000000000002</v>
      </c>
      <c r="E19" s="194">
        <f>ROUND('Data for table - Newport'!H11,-1)</f>
        <v>1370</v>
      </c>
      <c r="F19" s="30">
        <f>'Data for table - Newport'!I11</f>
        <v>2</v>
      </c>
      <c r="G19" s="30">
        <f>'Data for table - Newport'!K11</f>
        <v>1.6</v>
      </c>
      <c r="H19" s="67"/>
      <c r="K19" s="122" t="str">
        <f>'Data for table - Newport'!G11</f>
        <v>Comparable</v>
      </c>
      <c r="L19" s="121"/>
      <c r="M19" s="70"/>
      <c r="N19" s="70"/>
      <c r="O19" s="70"/>
      <c r="P19" s="70"/>
    </row>
    <row r="20" spans="2:16" s="4" customFormat="1" ht="27" customHeight="1">
      <c r="B20" s="257" t="s">
        <v>188</v>
      </c>
      <c r="C20" s="192">
        <f>ROUND('Data for table - Newport'!C12,-1)</f>
        <v>180</v>
      </c>
      <c r="D20" s="66">
        <f>'Data for table - Newport'!D12</f>
        <v>190</v>
      </c>
      <c r="E20" s="194">
        <f>ROUND('Data for table - Newport'!H12,-1)</f>
        <v>640</v>
      </c>
      <c r="F20" s="66">
        <f>'Data for table - Newport'!I12</f>
        <v>182</v>
      </c>
      <c r="G20" s="66">
        <f>'Data for table - Newport'!K12</f>
        <v>189</v>
      </c>
      <c r="H20" s="67"/>
      <c r="K20" s="122" t="str">
        <f>'Data for table - Newport'!G12</f>
        <v>Comparable</v>
      </c>
      <c r="L20" s="121"/>
      <c r="M20" s="70"/>
      <c r="N20" s="70"/>
      <c r="O20" s="70"/>
      <c r="P20" s="70"/>
    </row>
    <row r="21" spans="2:16" s="4" customFormat="1" ht="27" customHeight="1">
      <c r="B21" s="257" t="s">
        <v>246</v>
      </c>
      <c r="C21" s="193">
        <f>IF('Data for table - Newport'!C13="&lt;5","&lt;5",ROUND('Data for table - Newport'!C13,-1))</f>
        <v>10</v>
      </c>
      <c r="D21" s="29">
        <f>'Data for table - Newport'!D13</f>
        <v>4.9000000000000004</v>
      </c>
      <c r="E21" s="194">
        <f>ROUND('Data for table - Newport'!H13,-1)</f>
        <v>30</v>
      </c>
      <c r="F21" s="29">
        <f>'Data for table - Newport'!I13</f>
        <v>4.4000000000000004</v>
      </c>
      <c r="G21" s="29">
        <f>'Data for table - Newport'!K13</f>
        <v>4.4000000000000004</v>
      </c>
      <c r="H21" s="62" t="s">
        <v>16</v>
      </c>
      <c r="K21" s="122" t="str">
        <f>'Data for table - Newport'!G13</f>
        <v>Comparable</v>
      </c>
      <c r="L21" s="121"/>
      <c r="M21" s="70"/>
      <c r="N21" s="70"/>
      <c r="O21" s="70"/>
      <c r="P21" s="70"/>
    </row>
    <row r="22" spans="2:16" s="4" customFormat="1" ht="27" customHeight="1">
      <c r="B22" s="259" t="s">
        <v>247</v>
      </c>
      <c r="C22" s="192">
        <f>IF('Data for table - Newport'!C14="&lt;5","&lt;5",ROUND('Data for table - Newport'!C14,-1))</f>
        <v>10</v>
      </c>
      <c r="D22" s="29">
        <f>'Data for table - Newport'!D14</f>
        <v>31.3</v>
      </c>
      <c r="E22" s="194">
        <f>ROUND('Data for table - Newport'!H14,-1)</f>
        <v>30</v>
      </c>
      <c r="F22" s="30">
        <f>'Data for table - Newport'!I14</f>
        <v>28.4</v>
      </c>
      <c r="G22" s="30">
        <f>'Data for table - Newport'!K14</f>
        <v>38.5</v>
      </c>
      <c r="H22" s="62" t="s">
        <v>16</v>
      </c>
      <c r="K22" s="122" t="str">
        <f>'Data for table - Newport'!G14</f>
        <v>Comparable</v>
      </c>
      <c r="L22" s="121"/>
      <c r="M22" s="70"/>
      <c r="N22" s="70"/>
      <c r="O22" s="70"/>
      <c r="P22" s="70"/>
    </row>
    <row r="23" spans="2:16" s="4" customFormat="1" ht="27" customHeight="1">
      <c r="B23" s="258" t="s">
        <v>127</v>
      </c>
      <c r="C23" s="158">
        <f>'Data for table - Newport'!C15</f>
        <v>21.3</v>
      </c>
      <c r="D23" s="196">
        <f>'Data for table - Newport'!D15</f>
        <v>9.1</v>
      </c>
      <c r="E23" s="194">
        <f>ROUND('Data for table - Newport'!H15,-1)</f>
        <v>60</v>
      </c>
      <c r="F23" s="30">
        <f>'Data for table - Newport'!I15</f>
        <v>9</v>
      </c>
      <c r="G23" s="30" t="str">
        <f>'Data for table - Newport'!K15</f>
        <v>-</v>
      </c>
      <c r="H23" s="191" t="s">
        <v>66</v>
      </c>
      <c r="K23" s="122" t="str">
        <f>'Data for table - Newport'!G15</f>
        <v>Not known</v>
      </c>
      <c r="L23" s="121"/>
      <c r="M23" s="70"/>
      <c r="N23" s="70"/>
      <c r="O23" s="70"/>
      <c r="P23" s="70"/>
    </row>
    <row r="24" spans="2:16" s="4" customFormat="1" ht="27" customHeight="1">
      <c r="B24" s="258" t="s">
        <v>189</v>
      </c>
      <c r="C24" s="158">
        <f>'Data for table - Newport'!C16</f>
        <v>97</v>
      </c>
      <c r="D24" s="196">
        <f>'Data for table - Newport'!D16</f>
        <v>10</v>
      </c>
      <c r="E24" s="194">
        <f>ROUND('Data for table - Newport'!H16,-1)</f>
        <v>330</v>
      </c>
      <c r="F24" s="30">
        <f>'Data for table - Newport'!I16</f>
        <v>9.6</v>
      </c>
      <c r="G24" s="30">
        <f>'Data for table - Newport'!K16</f>
        <v>9</v>
      </c>
      <c r="H24" s="191"/>
      <c r="K24" s="122" t="str">
        <f>'Data for table - Newport'!G16</f>
        <v>Not known</v>
      </c>
      <c r="L24" s="121"/>
      <c r="M24" s="70"/>
      <c r="N24" s="70"/>
      <c r="O24" s="70"/>
      <c r="P24" s="70"/>
    </row>
    <row r="25" spans="2:16" s="4" customFormat="1" ht="10.5" customHeight="1">
      <c r="B25" s="49"/>
      <c r="C25" s="47"/>
      <c r="D25" s="48"/>
      <c r="E25" s="48"/>
      <c r="F25" s="48"/>
      <c r="G25" s="48"/>
      <c r="H25" s="5"/>
      <c r="K25" s="122"/>
      <c r="L25" s="121"/>
      <c r="M25" s="70"/>
      <c r="N25" s="70"/>
      <c r="O25" s="70"/>
      <c r="P25" s="70"/>
    </row>
    <row r="26" spans="2:16" s="4" customFormat="1" ht="10.5" customHeight="1">
      <c r="B26" s="50" t="s">
        <v>70</v>
      </c>
      <c r="C26" s="47"/>
      <c r="D26" s="48"/>
      <c r="E26" s="48"/>
      <c r="F26" s="48"/>
      <c r="G26" s="48"/>
      <c r="H26" s="5"/>
      <c r="K26" s="122"/>
      <c r="L26" s="121"/>
      <c r="M26" s="70"/>
      <c r="N26" s="70"/>
      <c r="O26" s="70"/>
      <c r="P26" s="70"/>
    </row>
    <row r="27" spans="2:16">
      <c r="B27" s="61" t="s">
        <v>79</v>
      </c>
      <c r="C27" s="34"/>
      <c r="D27" s="34"/>
      <c r="E27" s="34"/>
      <c r="F27" s="34"/>
      <c r="G27" s="34"/>
      <c r="H27" s="34"/>
    </row>
    <row r="29" spans="2:16" s="210" customFormat="1" ht="21" customHeight="1">
      <c r="B29" s="220"/>
      <c r="C29" s="220"/>
      <c r="D29" s="220"/>
      <c r="E29" s="220"/>
      <c r="F29" s="220"/>
      <c r="G29" s="220"/>
      <c r="H29" s="220"/>
      <c r="K29" s="68"/>
      <c r="L29" s="32"/>
      <c r="M29" s="32"/>
      <c r="N29" s="32"/>
      <c r="O29" s="32"/>
      <c r="P29" s="32"/>
    </row>
    <row r="30" spans="2:16" s="210" customFormat="1" ht="13.5" customHeight="1">
      <c r="B30" s="220"/>
      <c r="C30" s="220"/>
      <c r="D30" s="220"/>
      <c r="E30" s="220"/>
      <c r="F30" s="220"/>
      <c r="G30" s="220"/>
      <c r="H30" s="220"/>
      <c r="K30" s="68"/>
      <c r="L30" s="32"/>
      <c r="M30" s="32"/>
      <c r="N30" s="32"/>
      <c r="O30" s="32"/>
      <c r="P30" s="32"/>
    </row>
    <row r="31" spans="2:16" s="210" customFormat="1" ht="13.5" customHeight="1">
      <c r="B31" s="220"/>
      <c r="C31" s="220"/>
      <c r="D31" s="220"/>
      <c r="E31" s="220"/>
      <c r="F31" s="220"/>
      <c r="G31" s="220"/>
      <c r="H31" s="220"/>
      <c r="K31" s="68"/>
      <c r="L31" s="32"/>
      <c r="M31" s="32"/>
      <c r="N31" s="32"/>
      <c r="O31" s="32"/>
      <c r="P31" s="32"/>
    </row>
    <row r="32" spans="2:16" s="210" customFormat="1" ht="13.5" customHeight="1">
      <c r="B32" s="220"/>
      <c r="C32" s="220"/>
      <c r="D32" s="220"/>
      <c r="E32" s="220"/>
      <c r="F32" s="220"/>
      <c r="G32" s="220"/>
      <c r="H32" s="220"/>
      <c r="K32" s="68"/>
      <c r="L32" s="32"/>
      <c r="M32" s="32"/>
      <c r="N32" s="32"/>
      <c r="O32" s="32"/>
      <c r="P32" s="32"/>
    </row>
    <row r="33" spans="2:22" s="210" customFormat="1" ht="13.5" customHeight="1">
      <c r="B33" s="220"/>
      <c r="C33" s="220"/>
      <c r="D33" s="220"/>
      <c r="E33" s="220"/>
      <c r="F33" s="220"/>
      <c r="G33" s="220"/>
      <c r="H33" s="220"/>
      <c r="K33" s="68"/>
      <c r="L33" s="32"/>
      <c r="M33" s="32"/>
      <c r="N33" s="32"/>
      <c r="O33" s="32"/>
      <c r="P33" s="32"/>
    </row>
    <row r="34" spans="2:22" s="210" customFormat="1" ht="13.5" customHeight="1">
      <c r="B34" s="220"/>
      <c r="C34" s="220"/>
      <c r="D34" s="220"/>
      <c r="E34" s="220"/>
      <c r="F34" s="220"/>
      <c r="G34" s="220"/>
      <c r="H34" s="220"/>
      <c r="K34" s="68"/>
      <c r="L34" s="32"/>
      <c r="M34" s="32"/>
      <c r="N34" s="32"/>
      <c r="O34" s="32"/>
      <c r="P34" s="32"/>
    </row>
    <row r="35" spans="2:22" s="210" customFormat="1" ht="13.5" customHeight="1">
      <c r="B35" s="220"/>
      <c r="C35" s="220"/>
      <c r="D35" s="220"/>
      <c r="E35" s="220"/>
      <c r="F35" s="220"/>
      <c r="G35" s="220"/>
      <c r="H35" s="220"/>
      <c r="K35" s="68"/>
      <c r="L35" s="32"/>
      <c r="M35" s="32"/>
      <c r="N35" s="32"/>
      <c r="O35" s="32"/>
      <c r="P35" s="32"/>
    </row>
    <row r="36" spans="2:22" s="210" customFormat="1" ht="13.5" customHeight="1">
      <c r="B36" s="221"/>
      <c r="C36" s="221"/>
      <c r="D36" s="221"/>
      <c r="E36" s="221"/>
      <c r="F36" s="221"/>
      <c r="G36" s="221"/>
      <c r="H36" s="221"/>
      <c r="K36" s="68"/>
      <c r="L36" s="32"/>
      <c r="M36" s="32"/>
      <c r="N36" s="32"/>
      <c r="O36" s="32"/>
      <c r="P36" s="32"/>
    </row>
    <row r="37" spans="2:22" s="210" customFormat="1" ht="13.5" customHeight="1">
      <c r="B37" s="221"/>
      <c r="C37" s="221"/>
      <c r="D37" s="221"/>
      <c r="E37" s="221"/>
      <c r="F37" s="221"/>
      <c r="G37" s="221"/>
      <c r="H37" s="221"/>
      <c r="K37" s="68"/>
      <c r="L37" s="32"/>
      <c r="M37" s="32"/>
      <c r="N37" s="32"/>
      <c r="O37" s="32"/>
      <c r="P37" s="32"/>
    </row>
    <row r="38" spans="2:22" s="210" customFormat="1" ht="13.5" customHeight="1">
      <c r="B38" s="221"/>
      <c r="C38" s="221"/>
      <c r="D38" s="221"/>
      <c r="E38" s="221"/>
      <c r="F38" s="221"/>
      <c r="G38" s="221"/>
      <c r="H38" s="221"/>
      <c r="K38" s="68"/>
      <c r="L38" s="32"/>
      <c r="M38" s="32"/>
      <c r="N38" s="32"/>
      <c r="O38" s="32"/>
      <c r="P38" s="32"/>
    </row>
    <row r="39" spans="2:22" s="210" customFormat="1" ht="13.5" customHeight="1">
      <c r="B39" s="221"/>
      <c r="C39" s="221"/>
      <c r="D39" s="221"/>
      <c r="E39" s="221"/>
      <c r="F39" s="221"/>
      <c r="G39" s="221"/>
      <c r="H39" s="221"/>
      <c r="K39" s="68"/>
      <c r="L39" s="32"/>
      <c r="M39" s="32"/>
      <c r="N39" s="32"/>
      <c r="O39" s="32"/>
      <c r="P39" s="32"/>
    </row>
    <row r="40" spans="2:22" s="210" customFormat="1" ht="13.5" customHeight="1">
      <c r="B40" s="221"/>
      <c r="C40" s="221"/>
      <c r="D40" s="221"/>
      <c r="E40" s="221"/>
      <c r="F40" s="221"/>
      <c r="G40" s="221"/>
      <c r="H40" s="221"/>
      <c r="K40" s="68"/>
      <c r="L40" s="32"/>
      <c r="M40" s="32"/>
      <c r="N40" s="32"/>
      <c r="O40" s="32"/>
      <c r="P40" s="32"/>
    </row>
    <row r="41" spans="2:22" s="210" customFormat="1" ht="13.5" customHeight="1">
      <c r="B41" s="197"/>
      <c r="C41" s="197"/>
      <c r="D41" s="197"/>
      <c r="E41" s="197"/>
      <c r="F41" s="197"/>
      <c r="G41" s="197"/>
      <c r="H41" s="197"/>
      <c r="K41" s="68"/>
      <c r="L41" s="32"/>
      <c r="M41" s="32"/>
      <c r="N41" s="32"/>
      <c r="O41" s="32"/>
      <c r="P41" s="32"/>
      <c r="V41" s="253"/>
    </row>
    <row r="42" spans="2:22" s="210" customFormat="1" ht="13.5" customHeight="1">
      <c r="B42" s="197"/>
      <c r="C42" s="197"/>
      <c r="D42" s="197"/>
      <c r="E42" s="197"/>
      <c r="F42" s="197"/>
      <c r="G42" s="197"/>
      <c r="H42" s="197"/>
      <c r="K42" s="68"/>
      <c r="L42" s="32"/>
      <c r="M42" s="32"/>
      <c r="N42" s="32"/>
      <c r="O42" s="32"/>
      <c r="P42" s="32"/>
    </row>
    <row r="43" spans="2:22" s="210" customFormat="1" ht="13.5" customHeight="1">
      <c r="B43" s="197"/>
      <c r="C43" s="197"/>
      <c r="D43" s="197"/>
      <c r="E43" s="197"/>
      <c r="F43" s="197"/>
      <c r="G43" s="197"/>
      <c r="H43" s="197"/>
      <c r="K43" s="68"/>
      <c r="L43" s="32"/>
      <c r="M43" s="32"/>
      <c r="N43" s="32"/>
      <c r="O43" s="32"/>
      <c r="P43" s="32"/>
    </row>
  </sheetData>
  <sheetProtection sheet="1" objects="1" scenarios="1" selectLockedCells="1"/>
  <mergeCells count="6">
    <mergeCell ref="G10:G11"/>
    <mergeCell ref="B10:B11"/>
    <mergeCell ref="C10:C11"/>
    <mergeCell ref="D10:D11"/>
    <mergeCell ref="E10:E11"/>
    <mergeCell ref="F10:F11"/>
  </mergeCells>
  <conditionalFormatting sqref="D12:D22 D25:D26">
    <cfRule type="expression" dxfId="2" priority="12">
      <formula>$K12="Comparable"</formula>
    </cfRule>
  </conditionalFormatting>
  <conditionalFormatting sqref="D12:D22 D25:D26">
    <cfRule type="expression" dxfId="1" priority="10">
      <formula>$K12="Sig High"</formula>
    </cfRule>
    <cfRule type="expression" dxfId="0" priority="11">
      <formula>$K12="Sig Low"</formula>
    </cfRule>
  </conditionalFormatting>
  <hyperlinks>
    <hyperlink ref="B13" location="'Indicator Guide'!B18:C26" tooltip="Homelessness" display="Homelessness* 2,c,d"/>
    <hyperlink ref="B14" location="'Indicator Guide'!B29:C37" tooltip="Children in need" display="Children in need 3,a,e"/>
    <hyperlink ref="B15" location="'Indicator Guide'!B40:C47" tooltip="% 4/5 year olds overweight or obese" display="% 4/5 year olds overweight or obese 4,f"/>
    <hyperlink ref="B16" location="'Indicator Guide'!B50:C57" tooltip="Teenage conceptions &lt;18" display="Teenage conceptions &lt;18 5,a,g"/>
    <hyperlink ref="B17" location="'Indicator Guide'!B60:C67" tooltip="Live births to females &lt;20" display="Live births to females &lt;20 6,a,h"/>
    <hyperlink ref="B18" location="'Indicator Guide'!B70:C76" tooltip="% 4 year olds up to date with immunisations" display="% 4 year olds up to date with immunisations 7,i"/>
    <hyperlink ref="B19" location="'Indicator Guide'!B79:C87" tooltip="5 year olds dmft" display="5 year olds dmft 8,j"/>
    <hyperlink ref="B20" location="'Indicator Guide'!B90:C97" tooltip="Emergency admissions for injury" display="Emergency admissions for injury 9,a,k"/>
    <hyperlink ref="B21" location="'Indicator Guide'!B100:C109" tooltip="Infant mortality" display="Infant mortality*˜ 10,l,m,n"/>
    <hyperlink ref="B22" location="'Indicator Guide'!B112:C119" tooltip="Child mortality" display="Child mortality*˜ 11,a,l"/>
    <hyperlink ref="B23" location="'Indicator Guide'!B122:C128" tooltip="Health visitor provision" display="Health visitor provision 12,o"/>
    <hyperlink ref="B24" location="'Indicator Guide'!B131:C137" tooltip="Social worker provision" display="Social worker provision 13,a,p"/>
    <hyperlink ref="B12" location="'Indicator Guide'!B7:C15" tooltip="% children living in poverty" display="% children living in poverty 1,a,b"/>
  </hyperlinks>
  <pageMargins left="0.39370078740157483" right="0.39370078740157483" top="0.74803149606299213" bottom="0.74803149606299213" header="0.31496062992125984" footer="0.31496062992125984"/>
  <pageSetup paperSize="9" scale="95" orientation="portrait" r:id="rId1"/>
  <headerFooter>
    <oddFooter>&amp;L&amp;8Plentyn Gwent Child Early Years Surveillance Tool &amp;A</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J30"/>
  <sheetViews>
    <sheetView showGridLines="0" showRowColHeaders="0" workbookViewId="0"/>
  </sheetViews>
  <sheetFormatPr defaultRowHeight="15"/>
  <cols>
    <col min="1" max="1" width="2.625" style="218" customWidth="1"/>
    <col min="2" max="2" width="26.75" style="218" customWidth="1"/>
    <col min="3" max="16384" width="9" style="218"/>
  </cols>
  <sheetData>
    <row r="1" spans="1:2" ht="15" customHeight="1">
      <c r="A1" s="217"/>
      <c r="B1" s="217"/>
    </row>
    <row r="2" spans="1:2" ht="29.25" customHeight="1">
      <c r="B2" s="252" t="s">
        <v>248</v>
      </c>
    </row>
    <row r="3" spans="1:2" ht="6.75" customHeight="1"/>
    <row r="4" spans="1:2" ht="6.75" customHeight="1"/>
    <row r="5" spans="1:2">
      <c r="B5" s="219" t="s">
        <v>207</v>
      </c>
    </row>
    <row r="6" spans="1:2" ht="9" customHeight="1"/>
    <row r="7" spans="1:2" ht="6" customHeight="1"/>
    <row r="30" spans="2:10" ht="303" customHeight="1">
      <c r="B30" s="274" t="s">
        <v>249</v>
      </c>
      <c r="C30" s="274"/>
      <c r="D30" s="274"/>
      <c r="E30" s="274"/>
      <c r="F30" s="274"/>
      <c r="G30" s="274"/>
      <c r="H30" s="274"/>
      <c r="I30" s="274"/>
      <c r="J30" s="274"/>
    </row>
  </sheetData>
  <sheetProtection sheet="1" objects="1" scenarios="1" selectLockedCells="1" selectUnlockedCells="1"/>
  <mergeCells count="1">
    <mergeCell ref="B30:J30"/>
  </mergeCells>
  <pageMargins left="0.39370078740157483" right="0.39370078740157483" top="0.74803149606299213" bottom="0.74803149606299213" header="0.31496062992125984" footer="0.31496062992125984"/>
  <pageSetup paperSize="9" scale="94" orientation="portrait" r:id="rId1"/>
  <headerFooter>
    <oddFooter>&amp;L&amp;8Plentyn Gwent Child Early Years Surveillance Tool &amp;A</oddFooter>
  </headerFooter>
  <drawing r:id="rId2"/>
</worksheet>
</file>

<file path=xl/worksheets/sheet8.xml><?xml version="1.0" encoding="utf-8"?>
<worksheet xmlns="http://schemas.openxmlformats.org/spreadsheetml/2006/main" xmlns:r="http://schemas.openxmlformats.org/officeDocument/2006/relationships">
  <dimension ref="A1:F576"/>
  <sheetViews>
    <sheetView showGridLines="0" topLeftCell="A27" zoomScaleNormal="100" workbookViewId="0">
      <selection activeCell="B18" sqref="B18:C26"/>
    </sheetView>
  </sheetViews>
  <sheetFormatPr defaultRowHeight="15"/>
  <cols>
    <col min="1" max="1" width="2.625" style="228" customWidth="1"/>
    <col min="2" max="2" width="17.5" style="228" customWidth="1"/>
    <col min="3" max="3" width="65" style="230" customWidth="1"/>
    <col min="4" max="4" width="2.5" style="228" customWidth="1"/>
    <col min="5" max="5" width="16.625" style="227" customWidth="1"/>
    <col min="6" max="6" width="53.125" style="227" customWidth="1"/>
    <col min="7" max="16384" width="9" style="228"/>
  </cols>
  <sheetData>
    <row r="1" spans="1:6" ht="15.75">
      <c r="A1" s="229"/>
      <c r="B1" s="229"/>
    </row>
    <row r="2" spans="1:6" ht="29.25" customHeight="1">
      <c r="B2" s="252" t="s">
        <v>248</v>
      </c>
    </row>
    <row r="5" spans="1:6">
      <c r="B5" s="275" t="s">
        <v>167</v>
      </c>
      <c r="C5" s="275"/>
    </row>
    <row r="6" spans="1:6">
      <c r="B6" s="231"/>
    </row>
    <row r="7" spans="1:6">
      <c r="B7" s="232" t="s">
        <v>4</v>
      </c>
      <c r="C7" s="233"/>
      <c r="E7" s="225"/>
      <c r="F7" s="226"/>
    </row>
    <row r="8" spans="1:6" ht="33.75">
      <c r="B8" s="234" t="s">
        <v>135</v>
      </c>
      <c r="C8" s="247" t="s">
        <v>236</v>
      </c>
      <c r="E8" s="225"/>
      <c r="F8" s="226"/>
    </row>
    <row r="9" spans="1:6">
      <c r="B9" s="234" t="s">
        <v>136</v>
      </c>
      <c r="C9" s="247" t="s">
        <v>229</v>
      </c>
      <c r="E9" s="225"/>
      <c r="F9" s="226"/>
    </row>
    <row r="10" spans="1:6">
      <c r="B10" s="234" t="s">
        <v>137</v>
      </c>
      <c r="C10" s="247" t="s">
        <v>138</v>
      </c>
      <c r="E10" s="225"/>
      <c r="F10" s="226"/>
    </row>
    <row r="11" spans="1:6" ht="22.5">
      <c r="B11" s="234" t="s">
        <v>139</v>
      </c>
      <c r="C11" s="247" t="s">
        <v>140</v>
      </c>
      <c r="E11" s="226"/>
      <c r="F11" s="226"/>
    </row>
    <row r="12" spans="1:6" ht="160.5" customHeight="1">
      <c r="B12" s="235" t="s">
        <v>141</v>
      </c>
      <c r="C12" s="247" t="s">
        <v>237</v>
      </c>
      <c r="E12" s="225"/>
      <c r="F12" s="226"/>
    </row>
    <row r="13" spans="1:6" ht="150" customHeight="1">
      <c r="B13" s="236" t="s">
        <v>142</v>
      </c>
      <c r="C13" s="248" t="s">
        <v>143</v>
      </c>
    </row>
    <row r="14" spans="1:6" ht="22.5" customHeight="1">
      <c r="B14" s="237" t="s">
        <v>190</v>
      </c>
      <c r="C14" s="249" t="s">
        <v>191</v>
      </c>
    </row>
    <row r="15" spans="1:6" ht="26.25" customHeight="1">
      <c r="B15" s="234"/>
      <c r="C15" s="223" t="s">
        <v>192</v>
      </c>
    </row>
    <row r="16" spans="1:6">
      <c r="B16" s="238"/>
      <c r="C16" s="233"/>
    </row>
    <row r="17" spans="2:3">
      <c r="B17" s="238"/>
      <c r="C17" s="233"/>
    </row>
    <row r="18" spans="2:3">
      <c r="B18" s="239" t="s">
        <v>144</v>
      </c>
      <c r="C18" s="233"/>
    </row>
    <row r="19" spans="2:3" ht="22.5">
      <c r="B19" s="234" t="s">
        <v>135</v>
      </c>
      <c r="C19" s="247" t="s">
        <v>223</v>
      </c>
    </row>
    <row r="20" spans="2:3">
      <c r="B20" s="234" t="s">
        <v>136</v>
      </c>
      <c r="C20" s="247" t="s">
        <v>145</v>
      </c>
    </row>
    <row r="21" spans="2:3">
      <c r="B21" s="234" t="s">
        <v>137</v>
      </c>
      <c r="C21" s="247" t="s">
        <v>146</v>
      </c>
    </row>
    <row r="22" spans="2:3" ht="22.5">
      <c r="B22" s="234" t="s">
        <v>139</v>
      </c>
      <c r="C22" s="247" t="s">
        <v>147</v>
      </c>
    </row>
    <row r="23" spans="2:3" ht="33.75">
      <c r="B23" s="235" t="s">
        <v>141</v>
      </c>
      <c r="C23" s="247" t="s">
        <v>168</v>
      </c>
    </row>
    <row r="24" spans="2:3" ht="238.5" customHeight="1">
      <c r="B24" s="234" t="s">
        <v>142</v>
      </c>
      <c r="C24" s="247" t="s">
        <v>238</v>
      </c>
    </row>
    <row r="25" spans="2:3" ht="56.25" customHeight="1">
      <c r="B25" s="237" t="s">
        <v>190</v>
      </c>
      <c r="C25" s="249" t="s">
        <v>239</v>
      </c>
    </row>
    <row r="26" spans="2:3" ht="14.25" customHeight="1">
      <c r="B26" s="234"/>
      <c r="C26" s="223" t="s">
        <v>193</v>
      </c>
    </row>
    <row r="27" spans="2:3">
      <c r="B27" s="238"/>
      <c r="C27" s="233"/>
    </row>
    <row r="28" spans="2:3">
      <c r="B28" s="238"/>
      <c r="C28" s="233"/>
    </row>
    <row r="29" spans="2:3">
      <c r="B29" s="239" t="s">
        <v>148</v>
      </c>
      <c r="C29" s="233"/>
    </row>
    <row r="30" spans="2:3">
      <c r="B30" s="234" t="s">
        <v>135</v>
      </c>
      <c r="C30" s="247" t="s">
        <v>222</v>
      </c>
    </row>
    <row r="31" spans="2:3">
      <c r="B31" s="234" t="s">
        <v>136</v>
      </c>
      <c r="C31" s="247" t="s">
        <v>149</v>
      </c>
    </row>
    <row r="32" spans="2:3">
      <c r="B32" s="234" t="s">
        <v>137</v>
      </c>
      <c r="C32" s="247" t="s">
        <v>226</v>
      </c>
    </row>
    <row r="33" spans="2:3" ht="22.5">
      <c r="B33" s="234" t="s">
        <v>139</v>
      </c>
      <c r="C33" s="247" t="s">
        <v>217</v>
      </c>
    </row>
    <row r="34" spans="2:3" ht="45">
      <c r="B34" s="235" t="s">
        <v>141</v>
      </c>
      <c r="C34" s="247" t="s">
        <v>169</v>
      </c>
    </row>
    <row r="35" spans="2:3" ht="191.25">
      <c r="B35" s="234" t="s">
        <v>142</v>
      </c>
      <c r="C35" s="247" t="s">
        <v>150</v>
      </c>
    </row>
    <row r="36" spans="2:3" ht="69" customHeight="1">
      <c r="B36" s="237" t="s">
        <v>190</v>
      </c>
      <c r="C36" s="249" t="s">
        <v>197</v>
      </c>
    </row>
    <row r="37" spans="2:3" ht="37.5" customHeight="1">
      <c r="B37" s="234"/>
      <c r="C37" s="223" t="s">
        <v>220</v>
      </c>
    </row>
    <row r="38" spans="2:3">
      <c r="B38" s="238"/>
      <c r="C38" s="233"/>
    </row>
    <row r="39" spans="2:3">
      <c r="B39" s="238"/>
      <c r="C39" s="233"/>
    </row>
    <row r="40" spans="2:3">
      <c r="B40" s="239" t="s">
        <v>6</v>
      </c>
      <c r="C40" s="233"/>
    </row>
    <row r="41" spans="2:3" ht="22.5">
      <c r="B41" s="234" t="s">
        <v>135</v>
      </c>
      <c r="C41" s="247" t="s">
        <v>221</v>
      </c>
    </row>
    <row r="42" spans="2:3">
      <c r="B42" s="234" t="s">
        <v>136</v>
      </c>
      <c r="C42" s="247" t="s">
        <v>151</v>
      </c>
    </row>
    <row r="43" spans="2:3">
      <c r="B43" s="234" t="s">
        <v>137</v>
      </c>
      <c r="C43" s="247" t="s">
        <v>84</v>
      </c>
    </row>
    <row r="44" spans="2:3" ht="22.5">
      <c r="B44" s="234" t="s">
        <v>139</v>
      </c>
      <c r="C44" s="247" t="s">
        <v>225</v>
      </c>
    </row>
    <row r="45" spans="2:3" ht="90.75" customHeight="1">
      <c r="B45" s="235" t="s">
        <v>141</v>
      </c>
      <c r="C45" s="250" t="s">
        <v>208</v>
      </c>
    </row>
    <row r="46" spans="2:3" ht="307.5" customHeight="1">
      <c r="B46" s="234" t="s">
        <v>142</v>
      </c>
      <c r="C46" s="247" t="s">
        <v>152</v>
      </c>
    </row>
    <row r="47" spans="2:3" ht="129" customHeight="1">
      <c r="B47" s="236" t="s">
        <v>190</v>
      </c>
      <c r="C47" s="248" t="s">
        <v>194</v>
      </c>
    </row>
    <row r="48" spans="2:3">
      <c r="B48" s="238"/>
      <c r="C48" s="233"/>
    </row>
    <row r="49" spans="2:3">
      <c r="B49" s="238"/>
      <c r="C49" s="233"/>
    </row>
    <row r="50" spans="2:3">
      <c r="B50" s="239" t="s">
        <v>224</v>
      </c>
      <c r="C50" s="233"/>
    </row>
    <row r="51" spans="2:3">
      <c r="B51" s="234" t="s">
        <v>135</v>
      </c>
      <c r="C51" s="247" t="s">
        <v>240</v>
      </c>
    </row>
    <row r="52" spans="2:3">
      <c r="B52" s="234" t="s">
        <v>136</v>
      </c>
      <c r="C52" s="247" t="s">
        <v>153</v>
      </c>
    </row>
    <row r="53" spans="2:3">
      <c r="B53" s="234" t="s">
        <v>137</v>
      </c>
      <c r="C53" s="247" t="s">
        <v>178</v>
      </c>
    </row>
    <row r="54" spans="2:3" ht="22.5">
      <c r="B54" s="234" t="s">
        <v>139</v>
      </c>
      <c r="C54" s="247" t="s">
        <v>199</v>
      </c>
    </row>
    <row r="55" spans="2:3" ht="24.75" customHeight="1">
      <c r="B55" s="235" t="s">
        <v>141</v>
      </c>
      <c r="C55" s="247" t="s">
        <v>154</v>
      </c>
    </row>
    <row r="56" spans="2:3" ht="104.25" customHeight="1">
      <c r="B56" s="234" t="s">
        <v>142</v>
      </c>
      <c r="C56" s="247" t="s">
        <v>195</v>
      </c>
    </row>
    <row r="57" spans="2:3" ht="22.5">
      <c r="B57" s="236" t="s">
        <v>190</v>
      </c>
      <c r="C57" s="248" t="s">
        <v>196</v>
      </c>
    </row>
    <row r="58" spans="2:3">
      <c r="B58" s="238"/>
      <c r="C58" s="233"/>
    </row>
    <row r="59" spans="2:3">
      <c r="B59" s="238"/>
      <c r="C59" s="233"/>
    </row>
    <row r="60" spans="2:3">
      <c r="B60" s="239" t="s">
        <v>198</v>
      </c>
      <c r="C60" s="233"/>
    </row>
    <row r="61" spans="2:3">
      <c r="B61" s="234" t="s">
        <v>135</v>
      </c>
      <c r="C61" s="247" t="s">
        <v>241</v>
      </c>
    </row>
    <row r="62" spans="2:3">
      <c r="B62" s="234" t="s">
        <v>136</v>
      </c>
      <c r="C62" s="247" t="s">
        <v>230</v>
      </c>
    </row>
    <row r="63" spans="2:3">
      <c r="B63" s="234" t="s">
        <v>137</v>
      </c>
      <c r="C63" s="247" t="s">
        <v>155</v>
      </c>
    </row>
    <row r="64" spans="2:3" ht="22.5">
      <c r="B64" s="234" t="s">
        <v>139</v>
      </c>
      <c r="C64" s="247" t="s">
        <v>216</v>
      </c>
    </row>
    <row r="65" spans="2:3" ht="24" customHeight="1">
      <c r="B65" s="235" t="s">
        <v>141</v>
      </c>
      <c r="C65" s="247" t="s">
        <v>156</v>
      </c>
    </row>
    <row r="66" spans="2:3" ht="182.25" customHeight="1">
      <c r="B66" s="234" t="s">
        <v>142</v>
      </c>
      <c r="C66" s="247" t="s">
        <v>242</v>
      </c>
    </row>
    <row r="67" spans="2:3" ht="24" customHeight="1">
      <c r="B67" s="236" t="s">
        <v>190</v>
      </c>
      <c r="C67" s="248" t="s">
        <v>196</v>
      </c>
    </row>
    <row r="68" spans="2:3">
      <c r="B68" s="238"/>
      <c r="C68" s="233"/>
    </row>
    <row r="69" spans="2:3">
      <c r="B69" s="238"/>
      <c r="C69" s="233"/>
    </row>
    <row r="70" spans="2:3">
      <c r="B70" s="239" t="s">
        <v>157</v>
      </c>
      <c r="C70" s="233"/>
    </row>
    <row r="71" spans="2:3" ht="116.25" customHeight="1">
      <c r="B71" s="234" t="s">
        <v>135</v>
      </c>
      <c r="C71" s="247" t="s">
        <v>243</v>
      </c>
    </row>
    <row r="72" spans="2:3">
      <c r="B72" s="234" t="s">
        <v>136</v>
      </c>
      <c r="C72" s="247" t="s">
        <v>170</v>
      </c>
    </row>
    <row r="73" spans="2:3">
      <c r="B73" s="234" t="s">
        <v>137</v>
      </c>
      <c r="C73" s="247">
        <v>2012</v>
      </c>
    </row>
    <row r="74" spans="2:3" ht="48.75" customHeight="1">
      <c r="B74" s="234" t="s">
        <v>139</v>
      </c>
      <c r="C74" s="247" t="s">
        <v>158</v>
      </c>
    </row>
    <row r="75" spans="2:3" ht="58.5" customHeight="1">
      <c r="B75" s="235" t="s">
        <v>141</v>
      </c>
      <c r="C75" s="247" t="s">
        <v>159</v>
      </c>
    </row>
    <row r="76" spans="2:3" ht="138" customHeight="1">
      <c r="B76" s="234" t="s">
        <v>142</v>
      </c>
      <c r="C76" s="247" t="s">
        <v>244</v>
      </c>
    </row>
    <row r="77" spans="2:3">
      <c r="B77" s="238"/>
      <c r="C77" s="233"/>
    </row>
    <row r="78" spans="2:3">
      <c r="B78" s="238"/>
      <c r="C78" s="233"/>
    </row>
    <row r="79" spans="2:3">
      <c r="B79" s="239" t="s">
        <v>9</v>
      </c>
      <c r="C79" s="233"/>
    </row>
    <row r="80" spans="2:3" ht="22.5">
      <c r="B80" s="234" t="s">
        <v>135</v>
      </c>
      <c r="C80" s="247" t="s">
        <v>171</v>
      </c>
    </row>
    <row r="81" spans="2:3">
      <c r="B81" s="234" t="s">
        <v>136</v>
      </c>
      <c r="C81" s="247" t="s">
        <v>160</v>
      </c>
    </row>
    <row r="82" spans="2:3">
      <c r="B82" s="234" t="s">
        <v>137</v>
      </c>
      <c r="C82" s="247" t="s">
        <v>84</v>
      </c>
    </row>
    <row r="83" spans="2:3">
      <c r="B83" s="234" t="s">
        <v>139</v>
      </c>
      <c r="C83" s="247" t="s">
        <v>161</v>
      </c>
    </row>
    <row r="84" spans="2:3" ht="26.25" customHeight="1">
      <c r="B84" s="235" t="s">
        <v>141</v>
      </c>
      <c r="C84" s="247" t="s">
        <v>166</v>
      </c>
    </row>
    <row r="85" spans="2:3" ht="104.25" customHeight="1">
      <c r="B85" s="234" t="s">
        <v>142</v>
      </c>
      <c r="C85" s="247" t="s">
        <v>172</v>
      </c>
    </row>
    <row r="86" spans="2:3" ht="14.25" customHeight="1">
      <c r="B86" s="237" t="s">
        <v>190</v>
      </c>
      <c r="C86" s="249" t="s">
        <v>201</v>
      </c>
    </row>
    <row r="87" spans="2:3" ht="25.5" customHeight="1">
      <c r="B87" s="234"/>
      <c r="C87" s="223" t="s">
        <v>200</v>
      </c>
    </row>
    <row r="88" spans="2:3">
      <c r="B88" s="238"/>
      <c r="C88" s="233"/>
    </row>
    <row r="89" spans="2:3">
      <c r="B89" s="238"/>
      <c r="C89" s="233"/>
    </row>
    <row r="90" spans="2:3">
      <c r="B90" s="239" t="s">
        <v>162</v>
      </c>
      <c r="C90" s="233"/>
    </row>
    <row r="91" spans="2:3" ht="22.5">
      <c r="B91" s="234" t="s">
        <v>135</v>
      </c>
      <c r="C91" s="247" t="s">
        <v>245</v>
      </c>
    </row>
    <row r="92" spans="2:3">
      <c r="B92" s="234" t="s">
        <v>136</v>
      </c>
      <c r="C92" s="247" t="s">
        <v>231</v>
      </c>
    </row>
    <row r="93" spans="2:3">
      <c r="B93" s="234" t="s">
        <v>137</v>
      </c>
      <c r="C93" s="247" t="s">
        <v>155</v>
      </c>
    </row>
    <row r="94" spans="2:3" ht="22.5">
      <c r="B94" s="234" t="s">
        <v>139</v>
      </c>
      <c r="C94" s="247" t="s">
        <v>215</v>
      </c>
    </row>
    <row r="95" spans="2:3" ht="60" customHeight="1">
      <c r="B95" s="235" t="s">
        <v>141</v>
      </c>
      <c r="C95" s="247" t="s">
        <v>209</v>
      </c>
    </row>
    <row r="96" spans="2:3" ht="83.25" customHeight="1">
      <c r="B96" s="234" t="s">
        <v>142</v>
      </c>
      <c r="C96" s="247" t="s">
        <v>202</v>
      </c>
    </row>
    <row r="97" spans="2:3" ht="24" customHeight="1">
      <c r="B97" s="236" t="s">
        <v>190</v>
      </c>
      <c r="C97" s="248" t="s">
        <v>203</v>
      </c>
    </row>
    <row r="98" spans="2:3">
      <c r="B98" s="238"/>
      <c r="C98" s="240"/>
    </row>
    <row r="99" spans="2:3">
      <c r="B99" s="238"/>
      <c r="C99" s="240"/>
    </row>
    <row r="100" spans="2:3">
      <c r="B100" s="239" t="s">
        <v>77</v>
      </c>
      <c r="C100" s="233"/>
    </row>
    <row r="101" spans="2:3">
      <c r="B101" s="234" t="s">
        <v>135</v>
      </c>
      <c r="C101" s="247" t="s">
        <v>173</v>
      </c>
    </row>
    <row r="102" spans="2:3">
      <c r="B102" s="234" t="s">
        <v>136</v>
      </c>
      <c r="C102" s="247" t="s">
        <v>174</v>
      </c>
    </row>
    <row r="103" spans="2:3">
      <c r="B103" s="234" t="s">
        <v>137</v>
      </c>
      <c r="C103" s="247" t="s">
        <v>155</v>
      </c>
    </row>
    <row r="104" spans="2:3" ht="26.25" customHeight="1">
      <c r="B104" s="234" t="s">
        <v>139</v>
      </c>
      <c r="C104" s="247" t="s">
        <v>227</v>
      </c>
    </row>
    <row r="105" spans="2:3" ht="25.5" customHeight="1">
      <c r="B105" s="235" t="s">
        <v>141</v>
      </c>
      <c r="C105" s="250" t="s">
        <v>210</v>
      </c>
    </row>
    <row r="106" spans="2:3" ht="82.5" customHeight="1">
      <c r="B106" s="237" t="s">
        <v>142</v>
      </c>
      <c r="C106" s="249" t="s">
        <v>175</v>
      </c>
    </row>
    <row r="107" spans="2:3">
      <c r="B107" s="237"/>
      <c r="C107" s="224" t="s">
        <v>176</v>
      </c>
    </row>
    <row r="108" spans="2:3" ht="90">
      <c r="B108" s="235"/>
      <c r="C108" s="247" t="s">
        <v>228</v>
      </c>
    </row>
    <row r="109" spans="2:3" ht="24.75" customHeight="1">
      <c r="B109" s="236" t="s">
        <v>190</v>
      </c>
      <c r="C109" s="248" t="s">
        <v>204</v>
      </c>
    </row>
    <row r="110" spans="2:3">
      <c r="B110" s="238"/>
      <c r="C110" s="233"/>
    </row>
    <row r="111" spans="2:3">
      <c r="B111" s="238"/>
      <c r="C111" s="233"/>
    </row>
    <row r="112" spans="2:3">
      <c r="B112" s="239" t="s">
        <v>206</v>
      </c>
      <c r="C112" s="233"/>
    </row>
    <row r="113" spans="2:3">
      <c r="B113" s="234" t="s">
        <v>135</v>
      </c>
      <c r="C113" s="247" t="s">
        <v>177</v>
      </c>
    </row>
    <row r="114" spans="2:3">
      <c r="B114" s="234" t="s">
        <v>136</v>
      </c>
      <c r="C114" s="247" t="s">
        <v>232</v>
      </c>
    </row>
    <row r="115" spans="2:3">
      <c r="B115" s="234" t="s">
        <v>137</v>
      </c>
      <c r="C115" s="247" t="s">
        <v>178</v>
      </c>
    </row>
    <row r="116" spans="2:3" ht="22.5">
      <c r="B116" s="234" t="s">
        <v>139</v>
      </c>
      <c r="C116" s="247" t="s">
        <v>214</v>
      </c>
    </row>
    <row r="117" spans="2:3" ht="33.75">
      <c r="B117" s="235" t="s">
        <v>141</v>
      </c>
      <c r="C117" s="247" t="s">
        <v>211</v>
      </c>
    </row>
    <row r="118" spans="2:3" ht="183.75" customHeight="1">
      <c r="B118" s="234" t="s">
        <v>142</v>
      </c>
      <c r="C118" s="247" t="s">
        <v>235</v>
      </c>
    </row>
    <row r="119" spans="2:3" ht="24.75" customHeight="1">
      <c r="B119" s="236" t="s">
        <v>190</v>
      </c>
      <c r="C119" s="248" t="s">
        <v>205</v>
      </c>
    </row>
    <row r="120" spans="2:3">
      <c r="B120" s="238"/>
      <c r="C120" s="233"/>
    </row>
    <row r="121" spans="2:3">
      <c r="B121" s="238"/>
      <c r="C121" s="233"/>
    </row>
    <row r="122" spans="2:3">
      <c r="B122" s="239" t="s">
        <v>163</v>
      </c>
      <c r="C122" s="233"/>
    </row>
    <row r="123" spans="2:3" ht="24.75" customHeight="1">
      <c r="B123" s="234" t="s">
        <v>135</v>
      </c>
      <c r="C123" s="247" t="s">
        <v>186</v>
      </c>
    </row>
    <row r="124" spans="2:3">
      <c r="B124" s="234" t="s">
        <v>136</v>
      </c>
      <c r="C124" s="251" t="s">
        <v>233</v>
      </c>
    </row>
    <row r="125" spans="2:3">
      <c r="B125" s="234" t="s">
        <v>137</v>
      </c>
      <c r="C125" s="251" t="s">
        <v>179</v>
      </c>
    </row>
    <row r="126" spans="2:3">
      <c r="B126" s="234" t="s">
        <v>139</v>
      </c>
      <c r="C126" s="251" t="s">
        <v>218</v>
      </c>
    </row>
    <row r="127" spans="2:3" ht="22.5">
      <c r="B127" s="235" t="s">
        <v>141</v>
      </c>
      <c r="C127" s="247" t="s">
        <v>180</v>
      </c>
    </row>
    <row r="128" spans="2:3" ht="60.75" customHeight="1">
      <c r="B128" s="234" t="s">
        <v>142</v>
      </c>
      <c r="C128" s="247" t="s">
        <v>181</v>
      </c>
    </row>
    <row r="129" spans="2:3">
      <c r="B129" s="238"/>
      <c r="C129" s="233"/>
    </row>
    <row r="130" spans="2:3">
      <c r="B130" s="238"/>
      <c r="C130" s="233"/>
    </row>
    <row r="131" spans="2:3">
      <c r="B131" s="239" t="s">
        <v>164</v>
      </c>
      <c r="C131" s="233"/>
    </row>
    <row r="132" spans="2:3">
      <c r="B132" s="234" t="s">
        <v>135</v>
      </c>
      <c r="C132" s="250" t="s">
        <v>187</v>
      </c>
    </row>
    <row r="133" spans="2:3">
      <c r="B133" s="234" t="s">
        <v>136</v>
      </c>
      <c r="C133" s="250" t="s">
        <v>234</v>
      </c>
    </row>
    <row r="134" spans="2:3">
      <c r="B134" s="234" t="s">
        <v>137</v>
      </c>
      <c r="C134" s="250" t="s">
        <v>182</v>
      </c>
    </row>
    <row r="135" spans="2:3">
      <c r="B135" s="234" t="s">
        <v>139</v>
      </c>
      <c r="C135" s="250" t="s">
        <v>213</v>
      </c>
    </row>
    <row r="136" spans="2:3" ht="22.5">
      <c r="B136" s="235" t="s">
        <v>141</v>
      </c>
      <c r="C136" s="247" t="s">
        <v>183</v>
      </c>
    </row>
    <row r="137" spans="2:3" ht="157.5">
      <c r="B137" s="234" t="s">
        <v>142</v>
      </c>
      <c r="C137" s="250" t="s">
        <v>252</v>
      </c>
    </row>
    <row r="138" spans="2:3">
      <c r="B138" s="241"/>
      <c r="C138" s="242"/>
    </row>
    <row r="139" spans="2:3">
      <c r="B139" s="241"/>
      <c r="C139" s="242"/>
    </row>
    <row r="140" spans="2:3">
      <c r="B140" s="239" t="s">
        <v>253</v>
      </c>
      <c r="C140" s="233"/>
    </row>
    <row r="141" spans="2:3">
      <c r="B141" s="234" t="s">
        <v>254</v>
      </c>
      <c r="C141" s="264" t="s">
        <v>255</v>
      </c>
    </row>
    <row r="142" spans="2:3">
      <c r="B142" s="234" t="s">
        <v>258</v>
      </c>
      <c r="C142" s="264" t="s">
        <v>259</v>
      </c>
    </row>
    <row r="143" spans="2:3" ht="36" customHeight="1">
      <c r="B143" s="234" t="s">
        <v>256</v>
      </c>
      <c r="C143" s="250" t="s">
        <v>257</v>
      </c>
    </row>
    <row r="144" spans="2:3">
      <c r="B144" s="241"/>
      <c r="C144" s="242"/>
    </row>
    <row r="145" spans="2:3">
      <c r="B145" s="241"/>
      <c r="C145" s="242"/>
    </row>
    <row r="146" spans="2:3">
      <c r="B146" s="241"/>
      <c r="C146" s="242"/>
    </row>
    <row r="147" spans="2:3">
      <c r="B147" s="241"/>
      <c r="C147" s="242"/>
    </row>
    <row r="148" spans="2:3">
      <c r="B148" s="241"/>
      <c r="C148" s="242"/>
    </row>
    <row r="149" spans="2:3">
      <c r="B149" s="241"/>
      <c r="C149" s="242"/>
    </row>
    <row r="150" spans="2:3">
      <c r="B150" s="241"/>
      <c r="C150" s="242"/>
    </row>
    <row r="151" spans="2:3">
      <c r="B151" s="241"/>
      <c r="C151" s="242"/>
    </row>
    <row r="152" spans="2:3">
      <c r="B152" s="241"/>
      <c r="C152" s="242"/>
    </row>
    <row r="153" spans="2:3">
      <c r="B153" s="241"/>
      <c r="C153" s="242"/>
    </row>
    <row r="154" spans="2:3">
      <c r="B154" s="241"/>
      <c r="C154" s="242"/>
    </row>
    <row r="155" spans="2:3">
      <c r="B155" s="241"/>
      <c r="C155" s="242"/>
    </row>
    <row r="156" spans="2:3">
      <c r="B156" s="241"/>
      <c r="C156" s="242"/>
    </row>
    <row r="157" spans="2:3">
      <c r="B157" s="241"/>
      <c r="C157" s="242"/>
    </row>
    <row r="158" spans="2:3">
      <c r="B158" s="241"/>
      <c r="C158" s="242"/>
    </row>
    <row r="159" spans="2:3">
      <c r="B159" s="241"/>
      <c r="C159" s="242"/>
    </row>
    <row r="160" spans="2:3">
      <c r="B160" s="241"/>
      <c r="C160" s="242"/>
    </row>
    <row r="161" spans="2:3">
      <c r="B161" s="241"/>
      <c r="C161" s="242"/>
    </row>
    <row r="162" spans="2:3">
      <c r="B162" s="241"/>
      <c r="C162" s="242"/>
    </row>
    <row r="163" spans="2:3">
      <c r="B163" s="241"/>
      <c r="C163" s="242"/>
    </row>
    <row r="164" spans="2:3">
      <c r="B164" s="241"/>
      <c r="C164" s="242"/>
    </row>
    <row r="165" spans="2:3">
      <c r="B165" s="241"/>
      <c r="C165" s="242"/>
    </row>
    <row r="166" spans="2:3">
      <c r="B166" s="241"/>
      <c r="C166" s="242"/>
    </row>
    <row r="167" spans="2:3">
      <c r="B167" s="241"/>
      <c r="C167" s="242"/>
    </row>
    <row r="168" spans="2:3">
      <c r="B168" s="241"/>
      <c r="C168" s="242"/>
    </row>
    <row r="169" spans="2:3">
      <c r="B169" s="241"/>
      <c r="C169" s="242"/>
    </row>
    <row r="170" spans="2:3">
      <c r="B170" s="241"/>
      <c r="C170" s="242"/>
    </row>
    <row r="171" spans="2:3">
      <c r="B171" s="241"/>
      <c r="C171" s="242"/>
    </row>
    <row r="172" spans="2:3">
      <c r="B172" s="241"/>
      <c r="C172" s="242"/>
    </row>
    <row r="173" spans="2:3">
      <c r="B173" s="241"/>
      <c r="C173" s="242"/>
    </row>
    <row r="174" spans="2:3">
      <c r="B174" s="241"/>
      <c r="C174" s="242"/>
    </row>
    <row r="175" spans="2:3">
      <c r="B175" s="241"/>
      <c r="C175" s="242"/>
    </row>
    <row r="176" spans="2:3">
      <c r="B176" s="241"/>
      <c r="C176" s="242"/>
    </row>
    <row r="177" spans="2:3">
      <c r="B177" s="241"/>
      <c r="C177" s="242"/>
    </row>
    <row r="178" spans="2:3">
      <c r="B178" s="241"/>
      <c r="C178" s="242"/>
    </row>
    <row r="179" spans="2:3">
      <c r="B179" s="241"/>
      <c r="C179" s="242"/>
    </row>
    <row r="180" spans="2:3">
      <c r="B180" s="241"/>
      <c r="C180" s="242"/>
    </row>
    <row r="181" spans="2:3">
      <c r="B181" s="241"/>
      <c r="C181" s="242"/>
    </row>
    <row r="182" spans="2:3">
      <c r="B182" s="241"/>
      <c r="C182" s="242"/>
    </row>
    <row r="183" spans="2:3">
      <c r="B183" s="241"/>
      <c r="C183" s="242"/>
    </row>
    <row r="184" spans="2:3">
      <c r="B184" s="241"/>
      <c r="C184" s="242"/>
    </row>
    <row r="185" spans="2:3">
      <c r="B185" s="241"/>
      <c r="C185" s="242"/>
    </row>
    <row r="186" spans="2:3">
      <c r="B186" s="241"/>
      <c r="C186" s="242"/>
    </row>
    <row r="187" spans="2:3">
      <c r="B187" s="241"/>
      <c r="C187" s="242"/>
    </row>
    <row r="188" spans="2:3">
      <c r="B188" s="241"/>
      <c r="C188" s="242"/>
    </row>
    <row r="189" spans="2:3">
      <c r="B189" s="241"/>
      <c r="C189" s="242"/>
    </row>
    <row r="190" spans="2:3">
      <c r="B190" s="241"/>
      <c r="C190" s="242"/>
    </row>
    <row r="191" spans="2:3">
      <c r="B191" s="241"/>
      <c r="C191" s="242"/>
    </row>
    <row r="192" spans="2:3">
      <c r="B192" s="241"/>
      <c r="C192" s="242"/>
    </row>
    <row r="193" spans="2:3">
      <c r="B193" s="241"/>
      <c r="C193" s="242"/>
    </row>
    <row r="194" spans="2:3">
      <c r="B194" s="241"/>
      <c r="C194" s="242"/>
    </row>
    <row r="195" spans="2:3">
      <c r="B195" s="241"/>
      <c r="C195" s="242"/>
    </row>
    <row r="196" spans="2:3">
      <c r="B196" s="241"/>
      <c r="C196" s="242"/>
    </row>
    <row r="197" spans="2:3">
      <c r="B197" s="241"/>
      <c r="C197" s="242"/>
    </row>
    <row r="198" spans="2:3">
      <c r="B198" s="241"/>
      <c r="C198" s="242"/>
    </row>
    <row r="199" spans="2:3">
      <c r="B199" s="241"/>
      <c r="C199" s="242"/>
    </row>
    <row r="200" spans="2:3">
      <c r="B200" s="241"/>
      <c r="C200" s="242"/>
    </row>
    <row r="201" spans="2:3">
      <c r="B201" s="241"/>
      <c r="C201" s="242"/>
    </row>
    <row r="202" spans="2:3">
      <c r="B202" s="241"/>
      <c r="C202" s="242"/>
    </row>
    <row r="203" spans="2:3">
      <c r="B203" s="241"/>
      <c r="C203" s="242"/>
    </row>
    <row r="204" spans="2:3">
      <c r="B204" s="241"/>
      <c r="C204" s="242"/>
    </row>
    <row r="205" spans="2:3">
      <c r="B205" s="241"/>
      <c r="C205" s="242"/>
    </row>
    <row r="206" spans="2:3">
      <c r="B206" s="241"/>
      <c r="C206" s="242"/>
    </row>
    <row r="207" spans="2:3">
      <c r="B207" s="241"/>
      <c r="C207" s="242"/>
    </row>
    <row r="208" spans="2:3">
      <c r="B208" s="241"/>
      <c r="C208" s="242"/>
    </row>
    <row r="209" spans="2:3">
      <c r="B209" s="241"/>
      <c r="C209" s="242"/>
    </row>
    <row r="210" spans="2:3">
      <c r="B210" s="241"/>
      <c r="C210" s="242"/>
    </row>
    <row r="211" spans="2:3">
      <c r="B211" s="241"/>
      <c r="C211" s="242"/>
    </row>
    <row r="212" spans="2:3">
      <c r="B212" s="241"/>
      <c r="C212" s="242"/>
    </row>
    <row r="213" spans="2:3">
      <c r="B213" s="241"/>
      <c r="C213" s="242"/>
    </row>
    <row r="214" spans="2:3">
      <c r="B214" s="241"/>
      <c r="C214" s="242"/>
    </row>
    <row r="215" spans="2:3">
      <c r="B215" s="241"/>
      <c r="C215" s="242"/>
    </row>
    <row r="216" spans="2:3">
      <c r="B216" s="241"/>
      <c r="C216" s="242"/>
    </row>
    <row r="217" spans="2:3">
      <c r="B217" s="241"/>
      <c r="C217" s="242"/>
    </row>
    <row r="218" spans="2:3">
      <c r="B218" s="241"/>
      <c r="C218" s="242"/>
    </row>
    <row r="219" spans="2:3">
      <c r="B219" s="241"/>
      <c r="C219" s="242"/>
    </row>
    <row r="220" spans="2:3">
      <c r="B220" s="241"/>
      <c r="C220" s="242"/>
    </row>
    <row r="221" spans="2:3">
      <c r="B221" s="241"/>
      <c r="C221" s="242"/>
    </row>
    <row r="222" spans="2:3">
      <c r="B222" s="241"/>
      <c r="C222" s="242"/>
    </row>
    <row r="223" spans="2:3">
      <c r="B223" s="241"/>
      <c r="C223" s="242"/>
    </row>
    <row r="224" spans="2:3">
      <c r="B224" s="241"/>
      <c r="C224" s="242"/>
    </row>
    <row r="225" spans="2:3">
      <c r="B225" s="241"/>
      <c r="C225" s="242"/>
    </row>
    <row r="226" spans="2:3">
      <c r="B226" s="241"/>
      <c r="C226" s="242"/>
    </row>
    <row r="227" spans="2:3">
      <c r="B227" s="241"/>
      <c r="C227" s="242"/>
    </row>
    <row r="228" spans="2:3">
      <c r="B228" s="241"/>
      <c r="C228" s="242"/>
    </row>
    <row r="229" spans="2:3">
      <c r="B229" s="241"/>
      <c r="C229" s="242"/>
    </row>
    <row r="230" spans="2:3">
      <c r="B230" s="241"/>
      <c r="C230" s="242"/>
    </row>
    <row r="231" spans="2:3">
      <c r="B231" s="241"/>
      <c r="C231" s="242"/>
    </row>
    <row r="232" spans="2:3">
      <c r="B232" s="241"/>
      <c r="C232" s="242"/>
    </row>
    <row r="233" spans="2:3">
      <c r="B233" s="241"/>
      <c r="C233" s="242"/>
    </row>
    <row r="234" spans="2:3">
      <c r="B234" s="241"/>
      <c r="C234" s="242"/>
    </row>
    <row r="235" spans="2:3">
      <c r="B235" s="241"/>
      <c r="C235" s="242"/>
    </row>
    <row r="236" spans="2:3">
      <c r="B236" s="241"/>
      <c r="C236" s="242"/>
    </row>
    <row r="237" spans="2:3">
      <c r="B237" s="241"/>
      <c r="C237" s="242"/>
    </row>
    <row r="238" spans="2:3">
      <c r="B238" s="241"/>
      <c r="C238" s="242"/>
    </row>
    <row r="239" spans="2:3">
      <c r="B239" s="241"/>
      <c r="C239" s="242"/>
    </row>
    <row r="240" spans="2:3">
      <c r="B240" s="241"/>
      <c r="C240" s="242"/>
    </row>
    <row r="241" spans="2:3">
      <c r="B241" s="241"/>
      <c r="C241" s="242"/>
    </row>
    <row r="242" spans="2:3">
      <c r="B242" s="241"/>
      <c r="C242" s="242"/>
    </row>
    <row r="243" spans="2:3">
      <c r="B243" s="241"/>
      <c r="C243" s="242"/>
    </row>
    <row r="244" spans="2:3">
      <c r="B244" s="241"/>
      <c r="C244" s="242"/>
    </row>
    <row r="245" spans="2:3">
      <c r="B245" s="241"/>
      <c r="C245" s="242"/>
    </row>
    <row r="246" spans="2:3">
      <c r="B246" s="241"/>
      <c r="C246" s="242"/>
    </row>
    <row r="247" spans="2:3">
      <c r="B247" s="241"/>
      <c r="C247" s="242"/>
    </row>
    <row r="248" spans="2:3">
      <c r="B248" s="241"/>
      <c r="C248" s="242"/>
    </row>
    <row r="249" spans="2:3">
      <c r="B249" s="241"/>
      <c r="C249" s="242"/>
    </row>
    <row r="250" spans="2:3">
      <c r="B250" s="241"/>
      <c r="C250" s="242"/>
    </row>
    <row r="251" spans="2:3">
      <c r="B251" s="241"/>
      <c r="C251" s="242"/>
    </row>
    <row r="252" spans="2:3">
      <c r="B252" s="241"/>
      <c r="C252" s="242"/>
    </row>
    <row r="253" spans="2:3">
      <c r="B253" s="243"/>
      <c r="C253" s="244"/>
    </row>
    <row r="254" spans="2:3">
      <c r="B254" s="243"/>
      <c r="C254" s="244"/>
    </row>
    <row r="255" spans="2:3">
      <c r="B255" s="243"/>
      <c r="C255" s="244"/>
    </row>
    <row r="256" spans="2:3">
      <c r="B256" s="243"/>
      <c r="C256" s="244"/>
    </row>
    <row r="257" spans="2:3">
      <c r="B257" s="243"/>
      <c r="C257" s="244"/>
    </row>
    <row r="258" spans="2:3">
      <c r="B258" s="243"/>
      <c r="C258" s="244"/>
    </row>
    <row r="259" spans="2:3">
      <c r="B259" s="243"/>
      <c r="C259" s="244"/>
    </row>
    <row r="260" spans="2:3">
      <c r="B260" s="243"/>
      <c r="C260" s="244"/>
    </row>
    <row r="261" spans="2:3">
      <c r="B261" s="243"/>
      <c r="C261" s="244"/>
    </row>
    <row r="262" spans="2:3">
      <c r="B262" s="243"/>
      <c r="C262" s="244"/>
    </row>
    <row r="263" spans="2:3">
      <c r="B263" s="243"/>
      <c r="C263" s="244"/>
    </row>
    <row r="264" spans="2:3">
      <c r="B264" s="243"/>
      <c r="C264" s="244"/>
    </row>
    <row r="265" spans="2:3">
      <c r="B265" s="243"/>
      <c r="C265" s="244"/>
    </row>
    <row r="266" spans="2:3">
      <c r="B266" s="243"/>
      <c r="C266" s="244"/>
    </row>
    <row r="267" spans="2:3">
      <c r="B267" s="243"/>
      <c r="C267" s="244"/>
    </row>
    <row r="268" spans="2:3">
      <c r="B268" s="243"/>
      <c r="C268" s="244"/>
    </row>
    <row r="269" spans="2:3">
      <c r="B269" s="243"/>
      <c r="C269" s="244"/>
    </row>
    <row r="270" spans="2:3">
      <c r="B270" s="243"/>
      <c r="C270" s="244"/>
    </row>
    <row r="271" spans="2:3">
      <c r="B271" s="243"/>
      <c r="C271" s="244"/>
    </row>
    <row r="272" spans="2:3">
      <c r="B272" s="243"/>
      <c r="C272" s="244"/>
    </row>
    <row r="273" spans="2:3">
      <c r="B273" s="243"/>
      <c r="C273" s="244"/>
    </row>
    <row r="274" spans="2:3">
      <c r="B274" s="243"/>
      <c r="C274" s="244"/>
    </row>
    <row r="275" spans="2:3">
      <c r="B275" s="243"/>
      <c r="C275" s="244"/>
    </row>
    <row r="276" spans="2:3">
      <c r="B276" s="243"/>
      <c r="C276" s="244"/>
    </row>
    <row r="277" spans="2:3">
      <c r="B277" s="243"/>
      <c r="C277" s="244"/>
    </row>
    <row r="278" spans="2:3">
      <c r="B278" s="243"/>
      <c r="C278" s="244"/>
    </row>
    <row r="279" spans="2:3">
      <c r="B279" s="243"/>
      <c r="C279" s="244"/>
    </row>
    <row r="280" spans="2:3">
      <c r="B280" s="243"/>
      <c r="C280" s="244"/>
    </row>
    <row r="281" spans="2:3">
      <c r="B281" s="243"/>
      <c r="C281" s="244"/>
    </row>
    <row r="282" spans="2:3">
      <c r="B282" s="243"/>
      <c r="C282" s="244"/>
    </row>
    <row r="283" spans="2:3">
      <c r="B283" s="243"/>
      <c r="C283" s="244"/>
    </row>
    <row r="284" spans="2:3">
      <c r="B284" s="243"/>
      <c r="C284" s="244"/>
    </row>
    <row r="285" spans="2:3">
      <c r="B285" s="243"/>
      <c r="C285" s="244"/>
    </row>
    <row r="286" spans="2:3">
      <c r="B286" s="243"/>
      <c r="C286" s="244"/>
    </row>
    <row r="287" spans="2:3">
      <c r="B287" s="243"/>
      <c r="C287" s="244"/>
    </row>
    <row r="288" spans="2:3">
      <c r="B288" s="243"/>
      <c r="C288" s="244"/>
    </row>
    <row r="289" spans="2:3">
      <c r="B289" s="243"/>
      <c r="C289" s="244"/>
    </row>
    <row r="290" spans="2:3">
      <c r="B290" s="243"/>
      <c r="C290" s="244"/>
    </row>
    <row r="291" spans="2:3">
      <c r="B291" s="243"/>
      <c r="C291" s="244"/>
    </row>
    <row r="292" spans="2:3">
      <c r="B292" s="243"/>
      <c r="C292" s="244"/>
    </row>
    <row r="293" spans="2:3">
      <c r="B293" s="243"/>
      <c r="C293" s="244"/>
    </row>
    <row r="294" spans="2:3">
      <c r="B294" s="243"/>
      <c r="C294" s="244"/>
    </row>
    <row r="295" spans="2:3">
      <c r="B295" s="243"/>
      <c r="C295" s="244"/>
    </row>
    <row r="296" spans="2:3">
      <c r="B296" s="243"/>
      <c r="C296" s="244"/>
    </row>
    <row r="297" spans="2:3">
      <c r="B297" s="243"/>
      <c r="C297" s="244"/>
    </row>
    <row r="298" spans="2:3">
      <c r="B298" s="243"/>
      <c r="C298" s="244"/>
    </row>
    <row r="299" spans="2:3">
      <c r="B299" s="243"/>
      <c r="C299" s="244"/>
    </row>
    <row r="300" spans="2:3">
      <c r="B300" s="243"/>
      <c r="C300" s="244"/>
    </row>
    <row r="301" spans="2:3">
      <c r="B301" s="243"/>
      <c r="C301" s="244"/>
    </row>
    <row r="302" spans="2:3">
      <c r="B302" s="243"/>
      <c r="C302" s="244"/>
    </row>
    <row r="303" spans="2:3">
      <c r="B303" s="243"/>
      <c r="C303" s="244"/>
    </row>
    <row r="304" spans="2:3">
      <c r="B304" s="243"/>
      <c r="C304" s="244"/>
    </row>
    <row r="305" spans="2:3">
      <c r="B305" s="243"/>
      <c r="C305" s="244"/>
    </row>
    <row r="306" spans="2:3">
      <c r="B306" s="243"/>
      <c r="C306" s="244"/>
    </row>
    <row r="307" spans="2:3">
      <c r="B307" s="243"/>
      <c r="C307" s="244"/>
    </row>
    <row r="308" spans="2:3">
      <c r="B308" s="243"/>
      <c r="C308" s="244"/>
    </row>
    <row r="309" spans="2:3">
      <c r="B309" s="243"/>
      <c r="C309" s="244"/>
    </row>
    <row r="310" spans="2:3">
      <c r="B310" s="243"/>
      <c r="C310" s="244"/>
    </row>
    <row r="311" spans="2:3">
      <c r="B311" s="243"/>
      <c r="C311" s="244"/>
    </row>
    <row r="312" spans="2:3">
      <c r="B312" s="243"/>
      <c r="C312" s="244"/>
    </row>
    <row r="313" spans="2:3">
      <c r="B313" s="243"/>
      <c r="C313" s="244"/>
    </row>
    <row r="314" spans="2:3">
      <c r="B314" s="243"/>
      <c r="C314" s="244"/>
    </row>
    <row r="315" spans="2:3">
      <c r="B315" s="243"/>
      <c r="C315" s="244"/>
    </row>
    <row r="316" spans="2:3">
      <c r="B316" s="243"/>
      <c r="C316" s="244"/>
    </row>
    <row r="317" spans="2:3">
      <c r="B317" s="243"/>
      <c r="C317" s="244"/>
    </row>
    <row r="318" spans="2:3">
      <c r="B318" s="243"/>
      <c r="C318" s="244"/>
    </row>
    <row r="319" spans="2:3">
      <c r="B319" s="243"/>
      <c r="C319" s="244"/>
    </row>
    <row r="320" spans="2:3">
      <c r="B320" s="243"/>
      <c r="C320" s="244"/>
    </row>
    <row r="321" spans="2:3">
      <c r="B321" s="243"/>
      <c r="C321" s="244"/>
    </row>
    <row r="322" spans="2:3">
      <c r="B322" s="243"/>
      <c r="C322" s="244"/>
    </row>
    <row r="323" spans="2:3">
      <c r="B323" s="243"/>
      <c r="C323" s="244"/>
    </row>
    <row r="324" spans="2:3">
      <c r="B324" s="243"/>
      <c r="C324" s="244"/>
    </row>
    <row r="325" spans="2:3">
      <c r="B325" s="243"/>
      <c r="C325" s="244"/>
    </row>
    <row r="326" spans="2:3">
      <c r="B326" s="243"/>
      <c r="C326" s="244"/>
    </row>
    <row r="327" spans="2:3">
      <c r="B327" s="243"/>
      <c r="C327" s="244"/>
    </row>
    <row r="328" spans="2:3">
      <c r="B328" s="243"/>
      <c r="C328" s="244"/>
    </row>
    <row r="329" spans="2:3">
      <c r="B329" s="243"/>
      <c r="C329" s="244"/>
    </row>
    <row r="330" spans="2:3">
      <c r="B330" s="243"/>
      <c r="C330" s="244"/>
    </row>
    <row r="331" spans="2:3">
      <c r="B331" s="243"/>
      <c r="C331" s="244"/>
    </row>
    <row r="332" spans="2:3">
      <c r="B332" s="243"/>
      <c r="C332" s="244"/>
    </row>
    <row r="333" spans="2:3">
      <c r="B333" s="243"/>
      <c r="C333" s="244"/>
    </row>
    <row r="334" spans="2:3">
      <c r="B334" s="243"/>
      <c r="C334" s="244"/>
    </row>
    <row r="335" spans="2:3">
      <c r="B335" s="243"/>
      <c r="C335" s="244"/>
    </row>
    <row r="336" spans="2:3">
      <c r="B336" s="243"/>
      <c r="C336" s="244"/>
    </row>
    <row r="337" spans="2:3">
      <c r="B337" s="243"/>
      <c r="C337" s="244"/>
    </row>
    <row r="338" spans="2:3">
      <c r="B338" s="243"/>
      <c r="C338" s="244"/>
    </row>
    <row r="339" spans="2:3">
      <c r="B339" s="243"/>
      <c r="C339" s="244"/>
    </row>
    <row r="340" spans="2:3">
      <c r="B340" s="243"/>
      <c r="C340" s="244"/>
    </row>
    <row r="341" spans="2:3">
      <c r="B341" s="243"/>
      <c r="C341" s="244"/>
    </row>
    <row r="342" spans="2:3">
      <c r="B342" s="243"/>
      <c r="C342" s="244"/>
    </row>
    <row r="343" spans="2:3">
      <c r="B343" s="243"/>
      <c r="C343" s="244"/>
    </row>
    <row r="344" spans="2:3">
      <c r="B344" s="243"/>
      <c r="C344" s="244"/>
    </row>
    <row r="345" spans="2:3">
      <c r="B345" s="243"/>
      <c r="C345" s="244"/>
    </row>
    <row r="346" spans="2:3">
      <c r="B346" s="243"/>
      <c r="C346" s="244"/>
    </row>
    <row r="347" spans="2:3">
      <c r="B347" s="243"/>
      <c r="C347" s="244"/>
    </row>
    <row r="348" spans="2:3">
      <c r="B348" s="243"/>
      <c r="C348" s="244"/>
    </row>
    <row r="349" spans="2:3">
      <c r="B349" s="243"/>
      <c r="C349" s="244"/>
    </row>
    <row r="350" spans="2:3">
      <c r="B350" s="243"/>
      <c r="C350" s="244"/>
    </row>
    <row r="351" spans="2:3">
      <c r="B351" s="243"/>
      <c r="C351" s="244"/>
    </row>
    <row r="352" spans="2:3">
      <c r="B352" s="243"/>
      <c r="C352" s="244"/>
    </row>
    <row r="353" spans="2:3">
      <c r="B353" s="243"/>
      <c r="C353" s="244"/>
    </row>
    <row r="354" spans="2:3">
      <c r="B354" s="243"/>
      <c r="C354" s="244"/>
    </row>
    <row r="355" spans="2:3">
      <c r="B355" s="243"/>
      <c r="C355" s="244"/>
    </row>
    <row r="356" spans="2:3">
      <c r="B356" s="243"/>
      <c r="C356" s="244"/>
    </row>
    <row r="357" spans="2:3">
      <c r="B357" s="243"/>
      <c r="C357" s="244"/>
    </row>
    <row r="358" spans="2:3">
      <c r="B358" s="243"/>
      <c r="C358" s="244"/>
    </row>
    <row r="359" spans="2:3">
      <c r="B359" s="243"/>
      <c r="C359" s="244"/>
    </row>
    <row r="360" spans="2:3">
      <c r="B360" s="243"/>
      <c r="C360" s="244"/>
    </row>
    <row r="361" spans="2:3">
      <c r="B361" s="243"/>
      <c r="C361" s="244"/>
    </row>
    <row r="362" spans="2:3">
      <c r="B362" s="243"/>
      <c r="C362" s="244"/>
    </row>
    <row r="363" spans="2:3">
      <c r="B363" s="243"/>
      <c r="C363" s="244"/>
    </row>
    <row r="364" spans="2:3">
      <c r="B364" s="243"/>
      <c r="C364" s="244"/>
    </row>
    <row r="365" spans="2:3">
      <c r="B365" s="243"/>
      <c r="C365" s="244"/>
    </row>
    <row r="366" spans="2:3">
      <c r="B366" s="243"/>
      <c r="C366" s="244"/>
    </row>
    <row r="367" spans="2:3">
      <c r="B367" s="243"/>
      <c r="C367" s="244"/>
    </row>
    <row r="368" spans="2:3">
      <c r="B368" s="243"/>
      <c r="C368" s="244"/>
    </row>
    <row r="369" spans="2:3">
      <c r="B369" s="243"/>
      <c r="C369" s="244"/>
    </row>
    <row r="370" spans="2:3">
      <c r="B370" s="243"/>
      <c r="C370" s="244"/>
    </row>
    <row r="371" spans="2:3">
      <c r="B371" s="243"/>
      <c r="C371" s="244"/>
    </row>
    <row r="372" spans="2:3">
      <c r="B372" s="243"/>
      <c r="C372" s="244"/>
    </row>
    <row r="373" spans="2:3">
      <c r="B373" s="243"/>
      <c r="C373" s="244"/>
    </row>
    <row r="374" spans="2:3">
      <c r="B374" s="243"/>
      <c r="C374" s="244"/>
    </row>
    <row r="375" spans="2:3">
      <c r="B375" s="243"/>
      <c r="C375" s="244"/>
    </row>
    <row r="376" spans="2:3">
      <c r="B376" s="243"/>
      <c r="C376" s="244"/>
    </row>
    <row r="377" spans="2:3">
      <c r="B377" s="243"/>
      <c r="C377" s="244"/>
    </row>
    <row r="378" spans="2:3">
      <c r="B378" s="243"/>
      <c r="C378" s="244"/>
    </row>
    <row r="379" spans="2:3">
      <c r="B379" s="243"/>
      <c r="C379" s="244"/>
    </row>
    <row r="380" spans="2:3">
      <c r="B380" s="243"/>
      <c r="C380" s="244"/>
    </row>
    <row r="381" spans="2:3">
      <c r="B381" s="243"/>
      <c r="C381" s="244"/>
    </row>
    <row r="382" spans="2:3">
      <c r="B382" s="243"/>
      <c r="C382" s="244"/>
    </row>
    <row r="383" spans="2:3">
      <c r="B383" s="243"/>
      <c r="C383" s="244"/>
    </row>
    <row r="384" spans="2:3">
      <c r="B384" s="243"/>
      <c r="C384" s="244"/>
    </row>
    <row r="385" spans="2:3">
      <c r="B385" s="243"/>
      <c r="C385" s="244"/>
    </row>
    <row r="386" spans="2:3">
      <c r="B386" s="243"/>
      <c r="C386" s="244"/>
    </row>
    <row r="387" spans="2:3">
      <c r="B387" s="243"/>
      <c r="C387" s="244"/>
    </row>
    <row r="388" spans="2:3">
      <c r="B388" s="243"/>
      <c r="C388" s="244"/>
    </row>
    <row r="389" spans="2:3">
      <c r="B389" s="243"/>
      <c r="C389" s="244"/>
    </row>
    <row r="390" spans="2:3">
      <c r="B390" s="243"/>
      <c r="C390" s="244"/>
    </row>
    <row r="391" spans="2:3">
      <c r="B391" s="243"/>
      <c r="C391" s="244"/>
    </row>
    <row r="392" spans="2:3">
      <c r="B392" s="243"/>
      <c r="C392" s="244"/>
    </row>
    <row r="393" spans="2:3">
      <c r="B393" s="243"/>
      <c r="C393" s="244"/>
    </row>
    <row r="394" spans="2:3">
      <c r="B394" s="243"/>
      <c r="C394" s="244"/>
    </row>
    <row r="395" spans="2:3">
      <c r="B395" s="243"/>
      <c r="C395" s="244"/>
    </row>
    <row r="396" spans="2:3">
      <c r="B396" s="243"/>
      <c r="C396" s="244"/>
    </row>
    <row r="397" spans="2:3">
      <c r="B397" s="243"/>
      <c r="C397" s="244"/>
    </row>
    <row r="398" spans="2:3">
      <c r="B398" s="243"/>
      <c r="C398" s="244"/>
    </row>
    <row r="399" spans="2:3">
      <c r="B399" s="243"/>
      <c r="C399" s="244"/>
    </row>
    <row r="400" spans="2:3">
      <c r="B400" s="243"/>
      <c r="C400" s="244"/>
    </row>
    <row r="401" spans="2:3">
      <c r="B401" s="243"/>
      <c r="C401" s="244"/>
    </row>
    <row r="402" spans="2:3">
      <c r="B402" s="243"/>
      <c r="C402" s="244"/>
    </row>
    <row r="403" spans="2:3">
      <c r="B403" s="243"/>
      <c r="C403" s="244"/>
    </row>
    <row r="404" spans="2:3">
      <c r="B404" s="243"/>
      <c r="C404" s="244"/>
    </row>
    <row r="405" spans="2:3">
      <c r="B405" s="243"/>
      <c r="C405" s="244"/>
    </row>
    <row r="406" spans="2:3">
      <c r="B406" s="243"/>
      <c r="C406" s="244"/>
    </row>
    <row r="407" spans="2:3">
      <c r="B407" s="243"/>
      <c r="C407" s="244"/>
    </row>
    <row r="408" spans="2:3">
      <c r="B408" s="245"/>
      <c r="C408" s="246"/>
    </row>
    <row r="409" spans="2:3">
      <c r="B409" s="245"/>
      <c r="C409" s="246"/>
    </row>
    <row r="410" spans="2:3">
      <c r="B410" s="245"/>
      <c r="C410" s="246"/>
    </row>
    <row r="411" spans="2:3">
      <c r="B411" s="245"/>
      <c r="C411" s="246"/>
    </row>
    <row r="412" spans="2:3">
      <c r="B412" s="245"/>
      <c r="C412" s="246"/>
    </row>
    <row r="413" spans="2:3">
      <c r="B413" s="245"/>
      <c r="C413" s="246"/>
    </row>
    <row r="414" spans="2:3">
      <c r="B414" s="245"/>
      <c r="C414" s="246"/>
    </row>
    <row r="415" spans="2:3">
      <c r="B415" s="245"/>
      <c r="C415" s="246"/>
    </row>
    <row r="416" spans="2:3">
      <c r="B416" s="245"/>
      <c r="C416" s="246"/>
    </row>
    <row r="417" spans="2:3">
      <c r="B417" s="245"/>
      <c r="C417" s="246"/>
    </row>
    <row r="418" spans="2:3">
      <c r="B418" s="245"/>
      <c r="C418" s="246"/>
    </row>
    <row r="419" spans="2:3">
      <c r="B419" s="245"/>
      <c r="C419" s="246"/>
    </row>
    <row r="420" spans="2:3">
      <c r="B420" s="245"/>
      <c r="C420" s="246"/>
    </row>
    <row r="421" spans="2:3">
      <c r="B421" s="245"/>
      <c r="C421" s="246"/>
    </row>
    <row r="422" spans="2:3">
      <c r="B422" s="245"/>
      <c r="C422" s="246"/>
    </row>
    <row r="423" spans="2:3">
      <c r="B423" s="245"/>
      <c r="C423" s="246"/>
    </row>
    <row r="424" spans="2:3">
      <c r="B424" s="245"/>
      <c r="C424" s="246"/>
    </row>
    <row r="425" spans="2:3">
      <c r="B425" s="245"/>
      <c r="C425" s="246"/>
    </row>
    <row r="426" spans="2:3">
      <c r="B426" s="245"/>
      <c r="C426" s="246"/>
    </row>
    <row r="427" spans="2:3">
      <c r="B427" s="245"/>
      <c r="C427" s="246"/>
    </row>
    <row r="428" spans="2:3">
      <c r="B428" s="245"/>
      <c r="C428" s="246"/>
    </row>
    <row r="429" spans="2:3">
      <c r="B429" s="245"/>
      <c r="C429" s="246"/>
    </row>
    <row r="430" spans="2:3">
      <c r="B430" s="245"/>
      <c r="C430" s="246"/>
    </row>
    <row r="431" spans="2:3">
      <c r="B431" s="245"/>
      <c r="C431" s="246"/>
    </row>
    <row r="432" spans="2:3">
      <c r="B432" s="245"/>
      <c r="C432" s="246"/>
    </row>
    <row r="433" spans="2:3">
      <c r="B433" s="245"/>
      <c r="C433" s="246"/>
    </row>
    <row r="434" spans="2:3">
      <c r="B434" s="245"/>
      <c r="C434" s="246"/>
    </row>
    <row r="435" spans="2:3">
      <c r="B435" s="245"/>
      <c r="C435" s="246"/>
    </row>
    <row r="436" spans="2:3">
      <c r="B436" s="245"/>
      <c r="C436" s="246"/>
    </row>
    <row r="437" spans="2:3">
      <c r="B437" s="245"/>
      <c r="C437" s="246"/>
    </row>
    <row r="438" spans="2:3">
      <c r="B438" s="245"/>
      <c r="C438" s="246"/>
    </row>
    <row r="439" spans="2:3">
      <c r="B439" s="245"/>
      <c r="C439" s="246"/>
    </row>
    <row r="440" spans="2:3">
      <c r="B440" s="245"/>
      <c r="C440" s="246"/>
    </row>
    <row r="441" spans="2:3">
      <c r="B441" s="245"/>
      <c r="C441" s="246"/>
    </row>
    <row r="442" spans="2:3">
      <c r="B442" s="245"/>
      <c r="C442" s="246"/>
    </row>
    <row r="443" spans="2:3">
      <c r="B443" s="245"/>
      <c r="C443" s="246"/>
    </row>
    <row r="444" spans="2:3">
      <c r="B444" s="245"/>
      <c r="C444" s="246"/>
    </row>
    <row r="445" spans="2:3">
      <c r="B445" s="245"/>
      <c r="C445" s="246"/>
    </row>
    <row r="446" spans="2:3">
      <c r="B446" s="245"/>
      <c r="C446" s="246"/>
    </row>
    <row r="447" spans="2:3">
      <c r="B447" s="245"/>
      <c r="C447" s="246"/>
    </row>
    <row r="448" spans="2:3">
      <c r="B448" s="245"/>
      <c r="C448" s="246"/>
    </row>
    <row r="449" spans="2:3">
      <c r="B449" s="245"/>
      <c r="C449" s="246"/>
    </row>
    <row r="450" spans="2:3">
      <c r="B450" s="245"/>
      <c r="C450" s="246"/>
    </row>
    <row r="451" spans="2:3">
      <c r="B451" s="245"/>
      <c r="C451" s="246"/>
    </row>
    <row r="452" spans="2:3">
      <c r="B452" s="245"/>
      <c r="C452" s="246"/>
    </row>
    <row r="453" spans="2:3">
      <c r="B453" s="245"/>
      <c r="C453" s="246"/>
    </row>
    <row r="454" spans="2:3">
      <c r="B454" s="245"/>
      <c r="C454" s="246"/>
    </row>
    <row r="455" spans="2:3">
      <c r="B455" s="245"/>
      <c r="C455" s="246"/>
    </row>
    <row r="456" spans="2:3">
      <c r="B456" s="245"/>
      <c r="C456" s="246"/>
    </row>
    <row r="457" spans="2:3">
      <c r="B457" s="245"/>
      <c r="C457" s="246"/>
    </row>
    <row r="458" spans="2:3">
      <c r="B458" s="245"/>
      <c r="C458" s="246"/>
    </row>
    <row r="459" spans="2:3">
      <c r="B459" s="245"/>
      <c r="C459" s="246"/>
    </row>
    <row r="460" spans="2:3">
      <c r="B460" s="245"/>
      <c r="C460" s="246"/>
    </row>
    <row r="461" spans="2:3">
      <c r="B461" s="245"/>
      <c r="C461" s="246"/>
    </row>
    <row r="462" spans="2:3">
      <c r="B462" s="245"/>
      <c r="C462" s="246"/>
    </row>
    <row r="463" spans="2:3">
      <c r="B463" s="245"/>
      <c r="C463" s="246"/>
    </row>
    <row r="464" spans="2:3">
      <c r="B464" s="245"/>
      <c r="C464" s="246"/>
    </row>
    <row r="465" spans="2:3">
      <c r="B465" s="245"/>
      <c r="C465" s="246"/>
    </row>
    <row r="466" spans="2:3">
      <c r="B466" s="245"/>
      <c r="C466" s="246"/>
    </row>
    <row r="467" spans="2:3">
      <c r="B467" s="245"/>
      <c r="C467" s="246"/>
    </row>
    <row r="468" spans="2:3">
      <c r="B468" s="245"/>
      <c r="C468" s="246"/>
    </row>
    <row r="469" spans="2:3">
      <c r="B469" s="245"/>
      <c r="C469" s="246"/>
    </row>
    <row r="470" spans="2:3">
      <c r="B470" s="245"/>
      <c r="C470" s="246"/>
    </row>
    <row r="471" spans="2:3">
      <c r="B471" s="245"/>
      <c r="C471" s="246"/>
    </row>
    <row r="472" spans="2:3">
      <c r="B472" s="245"/>
      <c r="C472" s="246"/>
    </row>
    <row r="473" spans="2:3">
      <c r="B473" s="245"/>
      <c r="C473" s="246"/>
    </row>
    <row r="474" spans="2:3">
      <c r="B474" s="245"/>
      <c r="C474" s="246"/>
    </row>
    <row r="475" spans="2:3">
      <c r="B475" s="245"/>
      <c r="C475" s="246"/>
    </row>
    <row r="476" spans="2:3">
      <c r="B476" s="245"/>
      <c r="C476" s="246"/>
    </row>
    <row r="477" spans="2:3">
      <c r="B477" s="245"/>
      <c r="C477" s="246"/>
    </row>
    <row r="478" spans="2:3">
      <c r="B478" s="245"/>
      <c r="C478" s="246"/>
    </row>
    <row r="479" spans="2:3">
      <c r="B479" s="245"/>
      <c r="C479" s="246"/>
    </row>
    <row r="480" spans="2:3">
      <c r="B480" s="245"/>
      <c r="C480" s="246"/>
    </row>
    <row r="481" spans="2:3">
      <c r="B481" s="245"/>
      <c r="C481" s="246"/>
    </row>
    <row r="482" spans="2:3">
      <c r="B482" s="245"/>
      <c r="C482" s="246"/>
    </row>
    <row r="483" spans="2:3">
      <c r="B483" s="245"/>
      <c r="C483" s="246"/>
    </row>
    <row r="484" spans="2:3">
      <c r="B484" s="245"/>
      <c r="C484" s="246"/>
    </row>
    <row r="485" spans="2:3">
      <c r="B485" s="245"/>
      <c r="C485" s="246"/>
    </row>
    <row r="486" spans="2:3">
      <c r="B486" s="245"/>
      <c r="C486" s="246"/>
    </row>
    <row r="487" spans="2:3">
      <c r="B487" s="245"/>
      <c r="C487" s="246"/>
    </row>
    <row r="488" spans="2:3">
      <c r="B488" s="245"/>
      <c r="C488" s="246"/>
    </row>
    <row r="489" spans="2:3">
      <c r="B489" s="245"/>
      <c r="C489" s="246"/>
    </row>
    <row r="490" spans="2:3">
      <c r="B490" s="245"/>
      <c r="C490" s="246"/>
    </row>
    <row r="491" spans="2:3">
      <c r="B491" s="245"/>
      <c r="C491" s="246"/>
    </row>
    <row r="492" spans="2:3">
      <c r="B492" s="245"/>
      <c r="C492" s="246"/>
    </row>
    <row r="493" spans="2:3">
      <c r="B493" s="245"/>
      <c r="C493" s="246"/>
    </row>
    <row r="494" spans="2:3">
      <c r="B494" s="245"/>
      <c r="C494" s="246"/>
    </row>
    <row r="495" spans="2:3">
      <c r="B495" s="245"/>
      <c r="C495" s="246"/>
    </row>
    <row r="496" spans="2:3">
      <c r="B496" s="245"/>
      <c r="C496" s="246"/>
    </row>
    <row r="497" spans="2:3">
      <c r="B497" s="245"/>
      <c r="C497" s="246"/>
    </row>
    <row r="498" spans="2:3">
      <c r="B498" s="245"/>
      <c r="C498" s="246"/>
    </row>
    <row r="499" spans="2:3">
      <c r="B499" s="245"/>
      <c r="C499" s="246"/>
    </row>
    <row r="500" spans="2:3">
      <c r="B500" s="245"/>
      <c r="C500" s="246"/>
    </row>
    <row r="501" spans="2:3">
      <c r="B501" s="245"/>
      <c r="C501" s="246"/>
    </row>
    <row r="502" spans="2:3">
      <c r="B502" s="245"/>
      <c r="C502" s="246"/>
    </row>
    <row r="503" spans="2:3">
      <c r="B503" s="245"/>
      <c r="C503" s="246"/>
    </row>
    <row r="504" spans="2:3">
      <c r="B504" s="245"/>
      <c r="C504" s="246"/>
    </row>
    <row r="505" spans="2:3">
      <c r="B505" s="245"/>
      <c r="C505" s="246"/>
    </row>
    <row r="506" spans="2:3">
      <c r="B506" s="245"/>
      <c r="C506" s="246"/>
    </row>
    <row r="507" spans="2:3">
      <c r="B507" s="245"/>
      <c r="C507" s="246"/>
    </row>
    <row r="508" spans="2:3">
      <c r="B508" s="245"/>
      <c r="C508" s="246"/>
    </row>
    <row r="509" spans="2:3">
      <c r="B509" s="245"/>
      <c r="C509" s="246"/>
    </row>
    <row r="510" spans="2:3">
      <c r="B510" s="245"/>
      <c r="C510" s="246"/>
    </row>
    <row r="511" spans="2:3">
      <c r="B511" s="245"/>
      <c r="C511" s="246"/>
    </row>
    <row r="512" spans="2:3">
      <c r="B512" s="245"/>
      <c r="C512" s="246"/>
    </row>
    <row r="513" spans="2:3">
      <c r="B513" s="245"/>
      <c r="C513" s="246"/>
    </row>
    <row r="514" spans="2:3">
      <c r="B514" s="245"/>
      <c r="C514" s="246"/>
    </row>
    <row r="515" spans="2:3">
      <c r="B515" s="245"/>
      <c r="C515" s="246"/>
    </row>
    <row r="516" spans="2:3">
      <c r="B516" s="245"/>
      <c r="C516" s="246"/>
    </row>
    <row r="517" spans="2:3">
      <c r="B517" s="245"/>
      <c r="C517" s="246"/>
    </row>
    <row r="518" spans="2:3">
      <c r="B518" s="245"/>
      <c r="C518" s="246"/>
    </row>
    <row r="519" spans="2:3">
      <c r="B519" s="245"/>
      <c r="C519" s="246"/>
    </row>
    <row r="520" spans="2:3">
      <c r="B520" s="245"/>
      <c r="C520" s="246"/>
    </row>
    <row r="521" spans="2:3">
      <c r="B521" s="245"/>
      <c r="C521" s="246"/>
    </row>
    <row r="522" spans="2:3">
      <c r="B522" s="245"/>
      <c r="C522" s="246"/>
    </row>
    <row r="523" spans="2:3">
      <c r="B523" s="245"/>
      <c r="C523" s="246"/>
    </row>
    <row r="524" spans="2:3">
      <c r="B524" s="245"/>
      <c r="C524" s="246"/>
    </row>
    <row r="525" spans="2:3">
      <c r="B525" s="245"/>
      <c r="C525" s="246"/>
    </row>
    <row r="526" spans="2:3">
      <c r="B526" s="245"/>
      <c r="C526" s="246"/>
    </row>
    <row r="527" spans="2:3">
      <c r="B527" s="245"/>
      <c r="C527" s="246"/>
    </row>
    <row r="528" spans="2:3">
      <c r="B528" s="245"/>
      <c r="C528" s="246"/>
    </row>
    <row r="529" spans="2:3">
      <c r="B529" s="245"/>
      <c r="C529" s="246"/>
    </row>
    <row r="530" spans="2:3">
      <c r="B530" s="245"/>
      <c r="C530" s="246"/>
    </row>
    <row r="531" spans="2:3">
      <c r="B531" s="245"/>
      <c r="C531" s="246"/>
    </row>
    <row r="532" spans="2:3">
      <c r="B532" s="245"/>
      <c r="C532" s="246"/>
    </row>
    <row r="533" spans="2:3">
      <c r="B533" s="245"/>
      <c r="C533" s="246"/>
    </row>
    <row r="534" spans="2:3">
      <c r="B534" s="245"/>
      <c r="C534" s="246"/>
    </row>
    <row r="535" spans="2:3">
      <c r="B535" s="245"/>
      <c r="C535" s="246"/>
    </row>
    <row r="536" spans="2:3">
      <c r="B536" s="245"/>
      <c r="C536" s="246"/>
    </row>
    <row r="537" spans="2:3">
      <c r="B537" s="245"/>
      <c r="C537" s="246"/>
    </row>
    <row r="538" spans="2:3">
      <c r="B538" s="245"/>
      <c r="C538" s="246"/>
    </row>
    <row r="539" spans="2:3">
      <c r="B539" s="245"/>
      <c r="C539" s="246"/>
    </row>
    <row r="540" spans="2:3">
      <c r="B540" s="245"/>
      <c r="C540" s="246"/>
    </row>
    <row r="541" spans="2:3">
      <c r="B541" s="245"/>
      <c r="C541" s="246"/>
    </row>
    <row r="542" spans="2:3">
      <c r="B542" s="245"/>
      <c r="C542" s="246"/>
    </row>
    <row r="543" spans="2:3">
      <c r="B543" s="245"/>
      <c r="C543" s="246"/>
    </row>
    <row r="544" spans="2:3">
      <c r="B544" s="245"/>
      <c r="C544" s="246"/>
    </row>
    <row r="545" spans="2:3">
      <c r="B545" s="245"/>
      <c r="C545" s="246"/>
    </row>
    <row r="546" spans="2:3">
      <c r="B546" s="245"/>
      <c r="C546" s="246"/>
    </row>
    <row r="547" spans="2:3">
      <c r="B547" s="245"/>
      <c r="C547" s="246"/>
    </row>
    <row r="548" spans="2:3">
      <c r="B548" s="245"/>
      <c r="C548" s="246"/>
    </row>
    <row r="549" spans="2:3">
      <c r="B549" s="245"/>
      <c r="C549" s="246"/>
    </row>
    <row r="550" spans="2:3">
      <c r="B550" s="245"/>
      <c r="C550" s="246"/>
    </row>
    <row r="551" spans="2:3">
      <c r="B551" s="245"/>
      <c r="C551" s="246"/>
    </row>
    <row r="552" spans="2:3">
      <c r="B552" s="245"/>
      <c r="C552" s="246"/>
    </row>
    <row r="553" spans="2:3">
      <c r="B553" s="245"/>
      <c r="C553" s="246"/>
    </row>
    <row r="554" spans="2:3">
      <c r="B554" s="245"/>
      <c r="C554" s="246"/>
    </row>
    <row r="555" spans="2:3">
      <c r="B555" s="245"/>
      <c r="C555" s="246"/>
    </row>
    <row r="556" spans="2:3">
      <c r="B556" s="245"/>
      <c r="C556" s="246"/>
    </row>
    <row r="557" spans="2:3">
      <c r="B557" s="245"/>
      <c r="C557" s="246"/>
    </row>
    <row r="558" spans="2:3">
      <c r="B558" s="245"/>
      <c r="C558" s="246"/>
    </row>
    <row r="559" spans="2:3">
      <c r="B559" s="245"/>
      <c r="C559" s="246"/>
    </row>
    <row r="560" spans="2:3">
      <c r="B560" s="245"/>
      <c r="C560" s="246"/>
    </row>
    <row r="561" spans="2:3">
      <c r="B561" s="245"/>
      <c r="C561" s="246"/>
    </row>
    <row r="562" spans="2:3">
      <c r="B562" s="245"/>
      <c r="C562" s="246"/>
    </row>
    <row r="563" spans="2:3">
      <c r="B563" s="245"/>
      <c r="C563" s="246"/>
    </row>
    <row r="564" spans="2:3">
      <c r="B564" s="245"/>
      <c r="C564" s="246"/>
    </row>
    <row r="565" spans="2:3">
      <c r="B565" s="245"/>
      <c r="C565" s="246"/>
    </row>
    <row r="566" spans="2:3">
      <c r="B566" s="245"/>
      <c r="C566" s="246"/>
    </row>
    <row r="567" spans="2:3">
      <c r="B567" s="245"/>
      <c r="C567" s="246"/>
    </row>
    <row r="568" spans="2:3">
      <c r="B568" s="245"/>
      <c r="C568" s="246"/>
    </row>
    <row r="569" spans="2:3">
      <c r="B569" s="245"/>
      <c r="C569" s="246"/>
    </row>
    <row r="570" spans="2:3">
      <c r="B570" s="245"/>
      <c r="C570" s="246"/>
    </row>
    <row r="571" spans="2:3">
      <c r="B571" s="245"/>
      <c r="C571" s="246"/>
    </row>
    <row r="572" spans="2:3">
      <c r="B572" s="245"/>
      <c r="C572" s="246"/>
    </row>
    <row r="573" spans="2:3">
      <c r="B573" s="245"/>
      <c r="C573" s="246"/>
    </row>
    <row r="574" spans="2:3">
      <c r="B574" s="245"/>
      <c r="C574" s="246"/>
    </row>
    <row r="575" spans="2:3">
      <c r="B575" s="245"/>
      <c r="C575" s="246"/>
    </row>
    <row r="576" spans="2:3">
      <c r="B576" s="245"/>
      <c r="C576" s="246"/>
    </row>
  </sheetData>
  <sheetProtection selectLockedCells="1"/>
  <mergeCells count="1">
    <mergeCell ref="B5:C5"/>
  </mergeCells>
  <hyperlinks>
    <hyperlink ref="C107" r:id="rId1"/>
    <hyperlink ref="C15" r:id="rId2"/>
    <hyperlink ref="C26" r:id="rId3"/>
    <hyperlink ref="C87" r:id="rId4"/>
    <hyperlink ref="C37" r:id="rId5"/>
    <hyperlink ref="C141" r:id="rId6"/>
    <hyperlink ref="C142" r:id="rId7"/>
  </hyperlinks>
  <pageMargins left="0.39370078740157483" right="0.39370078740157483" top="0.74803149606299213" bottom="0.74803149606299213" header="0.31496062992125984" footer="0.31496062992125984"/>
  <pageSetup paperSize="9" scale="95" fitToHeight="7" orientation="portrait" r:id="rId8"/>
  <headerFooter>
    <oddFooter>&amp;L&amp;8Plentyn Gwent Child Early Years Surveillance Tool &amp;A&amp;R&amp;8Page &amp;P of &amp;N</oddFooter>
  </headerFooter>
  <rowBreaks count="8" manualBreakCount="8">
    <brk id="17" max="16383" man="1"/>
    <brk id="28" max="16383" man="1"/>
    <brk id="39" max="16383" man="1"/>
    <brk id="49" max="16383" man="1"/>
    <brk id="69" max="16383" man="1"/>
    <brk id="89" max="16383" man="1"/>
    <brk id="111" max="16383" man="1"/>
    <brk id="130" max="16383" man="1"/>
  </rowBreaks>
  <drawing r:id="rId9"/>
</worksheet>
</file>

<file path=xl/worksheets/sheet9.xml><?xml version="1.0" encoding="utf-8"?>
<worksheet xmlns="http://schemas.openxmlformats.org/spreadsheetml/2006/main" xmlns:r="http://schemas.openxmlformats.org/officeDocument/2006/relationships">
  <sheetPr codeName="Sheet2"/>
  <dimension ref="A1:L38"/>
  <sheetViews>
    <sheetView showGridLines="0" zoomScale="115" zoomScaleNormal="115" workbookViewId="0">
      <pane ySplit="3" topLeftCell="A4" activePane="bottomLeft" state="frozen"/>
      <selection activeCell="G51" sqref="G51"/>
      <selection pane="bottomLeft" activeCell="G51" sqref="G51"/>
    </sheetView>
  </sheetViews>
  <sheetFormatPr defaultRowHeight="11.25"/>
  <cols>
    <col min="1" max="1" width="3.5" customWidth="1"/>
    <col min="2" max="2" width="49.75" customWidth="1"/>
    <col min="7" max="7" width="9.75" style="1" customWidth="1"/>
    <col min="8" max="8" width="9" style="53"/>
    <col min="10" max="10" width="7.625" style="86" customWidth="1"/>
    <col min="11" max="11" width="7.625" customWidth="1"/>
    <col min="12" max="12" width="7.625" style="86" customWidth="1"/>
  </cols>
  <sheetData>
    <row r="1" spans="1:12" ht="20.25" customHeight="1">
      <c r="A1" s="12"/>
      <c r="B1" s="9" t="s">
        <v>13</v>
      </c>
      <c r="C1" s="8" t="s">
        <v>33</v>
      </c>
      <c r="D1" s="7"/>
      <c r="E1" s="7"/>
      <c r="F1" s="7"/>
      <c r="G1" s="21"/>
      <c r="H1" s="112"/>
      <c r="I1" s="57"/>
      <c r="J1" s="113"/>
      <c r="K1" s="87"/>
    </row>
    <row r="3" spans="1:12" s="2" customFormat="1" ht="22.5">
      <c r="C3" s="6" t="s">
        <v>14</v>
      </c>
      <c r="D3" s="6" t="s">
        <v>15</v>
      </c>
      <c r="E3" s="6" t="s">
        <v>55</v>
      </c>
      <c r="F3" s="6" t="s">
        <v>56</v>
      </c>
      <c r="G3" s="3" t="s">
        <v>58</v>
      </c>
      <c r="H3" s="54" t="s">
        <v>101</v>
      </c>
      <c r="I3" s="99" t="s">
        <v>100</v>
      </c>
      <c r="J3" s="84" t="s">
        <v>2</v>
      </c>
      <c r="K3" s="3" t="s">
        <v>16</v>
      </c>
      <c r="L3" s="84" t="s">
        <v>3</v>
      </c>
    </row>
    <row r="4" spans="1:12" ht="15.95" customHeight="1">
      <c r="A4" s="11" t="s">
        <v>38</v>
      </c>
      <c r="B4" s="5" t="s">
        <v>4</v>
      </c>
      <c r="C4" s="1">
        <f>VLOOKUP($C$1,Poverty!$A$5:$P$26,2,FALSE)</f>
        <v>10365</v>
      </c>
      <c r="D4" s="18">
        <f>VLOOKUP($C$1,Poverty!$A$5:$P$26,3,FALSE)</f>
        <v>25.7</v>
      </c>
      <c r="E4" s="18">
        <f>VLOOKUP($C$1,Poverty!$A$5:$P$26,4,FALSE)</f>
        <v>25.3</v>
      </c>
      <c r="F4" s="18">
        <f>VLOOKUP($C$1,Poverty!$A$5:$P$26,5,FALSE)</f>
        <v>26.2</v>
      </c>
      <c r="G4" s="55" t="str">
        <f>IF(E4="-","Not known",IF(F4&lt;K4,"Sig Low",IF(E4&gt;K4,"Sig High","Comparable")))</f>
        <v>Sig High</v>
      </c>
      <c r="H4" s="95">
        <f>Poverty!$B$28</f>
        <v>30700</v>
      </c>
      <c r="I4" s="18">
        <f>Poverty!C$28</f>
        <v>24.1</v>
      </c>
      <c r="J4" s="85">
        <f>MIN(Poverty!C$5:C$26)</f>
        <v>13.1</v>
      </c>
      <c r="K4" s="18">
        <f>Poverty!C$27</f>
        <v>22.2</v>
      </c>
      <c r="L4" s="85">
        <f>MAX(Poverty!C$5:C$26)</f>
        <v>30.4</v>
      </c>
    </row>
    <row r="5" spans="1:12" s="98" customFormat="1" ht="15.95" customHeight="1">
      <c r="A5" s="11" t="s">
        <v>39</v>
      </c>
      <c r="B5" s="5" t="s">
        <v>88</v>
      </c>
      <c r="C5" s="51">
        <f>IF(VLOOKUP($C$1,Homelessness!$A$7:$P$30,2,FALSE)&lt;5,"&lt;5",VLOOKUP($C$1,Homelessness!$A$7:$P$30,2,FALSE))</f>
        <v>75</v>
      </c>
      <c r="D5" s="140">
        <f>VLOOKUP($C$1,Homelessness!$A$7:$P$30,3,FALSE)</f>
        <v>10</v>
      </c>
      <c r="E5" s="18">
        <f>VLOOKUP($C$1,Homelessness!$A$7:$P$30,4,FALSE)</f>
        <v>7.8</v>
      </c>
      <c r="F5" s="18">
        <f>VLOOKUP($C$1,Homelessness!$A$7:$P$30,5,FALSE)</f>
        <v>12.5</v>
      </c>
      <c r="G5" s="55" t="str">
        <f t="shared" ref="G5:G14" si="0">IF(E5="-","Not known",IF(F5&lt;K5,"Sig Low",IF(E5&gt;K5,"Sig High","Comparable")))</f>
        <v>Sig Low</v>
      </c>
      <c r="H5" s="53">
        <f>Homelessness!$B$30</f>
        <v>495</v>
      </c>
      <c r="I5" s="1">
        <f>Homelessness!$C$30</f>
        <v>20.2</v>
      </c>
      <c r="J5" s="85">
        <f>MIN(Homelessness!C$5:C$26)</f>
        <v>2.4</v>
      </c>
      <c r="K5" s="140">
        <f>Homelessness!C$7</f>
        <v>18.7</v>
      </c>
      <c r="L5" s="85">
        <f>MAX(Homelessness!C$5:C$26)</f>
        <v>40.5</v>
      </c>
    </row>
    <row r="6" spans="1:12" ht="15.95" customHeight="1">
      <c r="A6" s="11" t="s">
        <v>40</v>
      </c>
      <c r="B6" s="5" t="s">
        <v>5</v>
      </c>
      <c r="C6" s="1">
        <f>VLOOKUP($C$1,CIN!$A$5:$P$26,2,FALSE)</f>
        <v>1355</v>
      </c>
      <c r="D6" s="18">
        <f>VLOOKUP($C$1,CIN!$A$5:$P$26,3,FALSE)</f>
        <v>340</v>
      </c>
      <c r="E6" s="18" t="str">
        <f>VLOOKUP($C$1,CIN!$A$5:$P$26,4,FALSE)</f>
        <v>-</v>
      </c>
      <c r="F6" s="18" t="str">
        <f>VLOOKUP($C$1,CIN!$A$5:$P$26,5,FALSE)</f>
        <v>-</v>
      </c>
      <c r="G6" s="55" t="str">
        <f t="shared" si="0"/>
        <v>Not known</v>
      </c>
      <c r="H6" s="53">
        <f>CIN!$B$28</f>
        <v>4190</v>
      </c>
      <c r="I6" s="18">
        <f>CIN!C$28</f>
        <v>333.2</v>
      </c>
      <c r="J6" s="85">
        <f>MIN(CIN!C$5:C$26)</f>
        <v>130</v>
      </c>
      <c r="K6" s="18">
        <f>CIN!C$27</f>
        <v>320</v>
      </c>
      <c r="L6" s="85">
        <f>MAX(CIN!C$5:C$26)</f>
        <v>515</v>
      </c>
    </row>
    <row r="7" spans="1:12" ht="15.95" customHeight="1">
      <c r="A7" s="11" t="s">
        <v>41</v>
      </c>
      <c r="B7" s="5" t="s">
        <v>6</v>
      </c>
      <c r="C7" s="1">
        <f>VLOOKUP($C$1,'Childhood Obesity'!$A$5:$P$28,2,FALSE)</f>
        <v>581</v>
      </c>
      <c r="D7" s="1">
        <f>VLOOKUP($C$1,'Childhood Obesity'!$A$5:$P$28,3,FALSE)</f>
        <v>29.2</v>
      </c>
      <c r="E7" s="1">
        <f>VLOOKUP($C$1,'Childhood Obesity'!$A$5:$P$28,4,FALSE)</f>
        <v>27.2</v>
      </c>
      <c r="F7" s="1">
        <f>VLOOKUP($C$1,'Childhood Obesity'!$A$5:$P$28,5,FALSE)</f>
        <v>31.2</v>
      </c>
      <c r="G7" s="55" t="str">
        <f t="shared" si="0"/>
        <v>Comparable</v>
      </c>
      <c r="H7" s="95">
        <f>'Childhood Obesity'!$B$28</f>
        <v>1722</v>
      </c>
      <c r="I7" s="1">
        <f>'Childhood Obesity'!$C$28</f>
        <v>27.7</v>
      </c>
      <c r="J7" s="85">
        <f>MIN('Childhood Obesity'!C$5:C$26)</f>
        <v>22</v>
      </c>
      <c r="K7" s="18">
        <f>'Childhood Obesity'!C$27</f>
        <v>28.2</v>
      </c>
      <c r="L7" s="85">
        <f>MAX('Childhood Obesity'!C$5:C$26)</f>
        <v>33.799999999999997</v>
      </c>
    </row>
    <row r="8" spans="1:12" ht="15.95" customHeight="1">
      <c r="A8" s="11" t="s">
        <v>42</v>
      </c>
      <c r="B8" s="5" t="s">
        <v>7</v>
      </c>
      <c r="C8" s="1">
        <f>VLOOKUP($C$1,Conceptions!$A$5:$P$26,2,FALSE)</f>
        <v>105</v>
      </c>
      <c r="D8" s="18">
        <f>VLOOKUP($C$1,Conceptions!$A$5:$P$26,3,FALSE)</f>
        <v>30.7</v>
      </c>
      <c r="E8" s="18">
        <f>VLOOKUP($C$1,Conceptions!$A$5:$P$26,4,FALSE)</f>
        <v>25.1</v>
      </c>
      <c r="F8" s="18">
        <f>VLOOKUP($C$1,Conceptions!$A$5:$P$26,5,FALSE)</f>
        <v>37.200000000000003</v>
      </c>
      <c r="G8" s="55" t="str">
        <f t="shared" si="0"/>
        <v>Comparable</v>
      </c>
      <c r="H8" s="95">
        <f>Conceptions!$B$28</f>
        <v>337</v>
      </c>
      <c r="I8" s="1">
        <f>Conceptions!$C$28</f>
        <v>30.06</v>
      </c>
      <c r="J8" s="85">
        <f>MIN(Conceptions!C$5:C$26)</f>
        <v>18.100000000000001</v>
      </c>
      <c r="K8" s="18">
        <f>Conceptions!C$27</f>
        <v>34.200000000000003</v>
      </c>
      <c r="L8" s="85">
        <f>MAX(Conceptions!C$5:C$26)</f>
        <v>54.1</v>
      </c>
    </row>
    <row r="9" spans="1:12" s="98" customFormat="1" ht="15.95" customHeight="1">
      <c r="A9" s="11" t="s">
        <v>43</v>
      </c>
      <c r="B9" s="5" t="s">
        <v>96</v>
      </c>
      <c r="C9" s="51">
        <f>IF(VLOOKUP($C$1,'Live Births'!$A$5:$O$26,2,FALSE)&lt;5,"&lt;5",VLOOKUP($C$1,'Live Births'!$A$5:$O$26,2,FALSE))</f>
        <v>156</v>
      </c>
      <c r="D9" s="100">
        <f>VLOOKUP($C$1,'Live Births'!$A$5:$O$26,3,FALSE)</f>
        <v>27.4</v>
      </c>
      <c r="E9" s="140">
        <f>IF(VLOOKUP($C$1,'Live Births'!$A$5:$O$26,4,FALSE)&lt;5,"&lt;5",VLOOKUP($C$1,'Live Births'!$A$5:$O$26,4,FALSE))</f>
        <v>23.2</v>
      </c>
      <c r="F9" s="140">
        <f>IF(VLOOKUP($C$1,'Live Births'!$A$5:$O$26,5,FALSE)&lt;5,"&lt;5",VLOOKUP($C$1,'Live Births'!$A$5:$O$26,5,FALSE))</f>
        <v>32</v>
      </c>
      <c r="G9" s="55" t="str">
        <f t="shared" si="0"/>
        <v>Comparable</v>
      </c>
      <c r="H9" s="53">
        <f>'Live Births'!$B$28</f>
        <v>477</v>
      </c>
      <c r="I9" s="1">
        <f>'Live Births'!$C$28</f>
        <v>25.607988403929799</v>
      </c>
      <c r="J9" s="85">
        <f>MIN('Live Births'!C$5:C$26)</f>
        <v>9.6999999999999993</v>
      </c>
      <c r="K9" s="18">
        <f>'Live Births'!C$27</f>
        <v>24.9</v>
      </c>
      <c r="L9" s="85">
        <f>MAX('Live Births'!C$5:C$26)</f>
        <v>41.9</v>
      </c>
    </row>
    <row r="10" spans="1:12" ht="15.95" customHeight="1">
      <c r="A10" s="11" t="s">
        <v>44</v>
      </c>
      <c r="B10" s="52" t="s">
        <v>8</v>
      </c>
      <c r="C10" s="1">
        <f>VLOOKUP($C$1,'4yrimms'!$A$5:$P$26,2,FALSE)</f>
        <v>1755</v>
      </c>
      <c r="D10" s="18">
        <f>VLOOKUP($C$1,'4yrimms'!$A$5:$P$26,3,FALSE)</f>
        <v>81</v>
      </c>
      <c r="E10" s="18">
        <f>VLOOKUP($C$1,'4yrimms'!$A$5:$P$26,4,FALSE)</f>
        <v>79.3</v>
      </c>
      <c r="F10" s="18">
        <f>VLOOKUP($C$1,'4yrimms'!$A$5:$P$26,5,FALSE)</f>
        <v>82.6</v>
      </c>
      <c r="G10" s="55" t="str">
        <f t="shared" si="0"/>
        <v>Comparable</v>
      </c>
      <c r="H10" s="53">
        <f>'4yrimms'!$B$28</f>
        <v>5699</v>
      </c>
      <c r="I10" s="1">
        <f>'4yrimms'!$C$28</f>
        <v>80.7</v>
      </c>
      <c r="J10" s="85">
        <f>MIN('4yrimms'!C$5:C$26)</f>
        <v>78</v>
      </c>
      <c r="K10" s="18">
        <f>'4yrimms'!C$27</f>
        <v>82.4</v>
      </c>
      <c r="L10" s="85">
        <f>MAX('4yrimms'!C$5:C$26)</f>
        <v>88.3</v>
      </c>
    </row>
    <row r="11" spans="1:12" ht="15.95" customHeight="1">
      <c r="A11" s="11" t="s">
        <v>45</v>
      </c>
      <c r="B11" s="52" t="s">
        <v>9</v>
      </c>
      <c r="C11" s="1">
        <f>VLOOKUP($C$1,DMFT!$A$5:$P$26,2,FALSE)</f>
        <v>319</v>
      </c>
      <c r="D11" s="18">
        <f>VLOOKUP($C$1,DMFT!$A$5:$P$26,3,FALSE)</f>
        <v>1.7</v>
      </c>
      <c r="E11" s="18">
        <f>VLOOKUP($C$1,DMFT!$A$5:$P$26,4,FALSE)</f>
        <v>1.4</v>
      </c>
      <c r="F11" s="18">
        <f>VLOOKUP($C$1,DMFT!$A$5:$P$26,5,FALSE)</f>
        <v>2</v>
      </c>
      <c r="G11" s="55" t="str">
        <f t="shared" si="0"/>
        <v>Comparable</v>
      </c>
      <c r="H11" s="53">
        <f>DMFT!$B$28</f>
        <v>1365</v>
      </c>
      <c r="I11" s="1">
        <f>DMFT!$C$28</f>
        <v>2</v>
      </c>
      <c r="J11" s="85">
        <f>MIN(DMFT!C$5:C$26)</f>
        <v>0.9</v>
      </c>
      <c r="K11" s="18">
        <f>DMFT!C$27</f>
        <v>1.6</v>
      </c>
      <c r="L11" s="85">
        <f>MAX(DMFT!C$5:C$26)</f>
        <v>3.1</v>
      </c>
    </row>
    <row r="12" spans="1:12" s="98" customFormat="1" ht="15.95" customHeight="1">
      <c r="A12" s="11" t="s">
        <v>46</v>
      </c>
      <c r="B12" s="87" t="s">
        <v>95</v>
      </c>
      <c r="C12" s="51">
        <f>IF(VLOOKUP($C$1,Injuries!$A$5:$P$26,2,FALSE)&lt;5,"&lt;5",VLOOKUP($C$1,Injuries!$A$5:$P$26,2,FALSE))</f>
        <v>207</v>
      </c>
      <c r="D12" s="51">
        <f>IF(VLOOKUP($C$1,Injuries!$A$5:$P$26,3,FALSE)&lt;5,"&lt;5",VLOOKUP($C$1,Injuries!$A$5:$P$26,3,FALSE))</f>
        <v>184</v>
      </c>
      <c r="E12" s="51">
        <f>IF(VLOOKUP($C$1,Injuries!$A$5:$P$26,4,FALSE)&lt;5,"&lt;5",VLOOKUP($C$1,Injuries!$A$5:$P$26,4,FALSE))</f>
        <v>160</v>
      </c>
      <c r="F12" s="51">
        <f>IF(VLOOKUP($C$1,Injuries!$A$5:$P$26,5,FALSE)&lt;5,"&lt;5",VLOOKUP($C$1,Injuries!$A$5:$P$26,5,FALSE))</f>
        <v>211</v>
      </c>
      <c r="G12" s="55" t="str">
        <f t="shared" si="0"/>
        <v>Comparable</v>
      </c>
      <c r="H12" s="96">
        <f>Injuries!$B$28</f>
        <v>635</v>
      </c>
      <c r="I12" s="51">
        <f>Injuries!$C$28</f>
        <v>182</v>
      </c>
      <c r="J12" s="85">
        <f>MIN(Injuries!C$5:C$26)</f>
        <v>107.5</v>
      </c>
      <c r="K12" s="100">
        <f>Injuries!C$27</f>
        <v>189.2</v>
      </c>
      <c r="L12" s="85">
        <f>MAX(Injuries!C$5:C$26)</f>
        <v>283.10000000000002</v>
      </c>
    </row>
    <row r="13" spans="1:12" ht="15.95" customHeight="1">
      <c r="A13" s="11" t="s">
        <v>47</v>
      </c>
      <c r="B13" s="5" t="s">
        <v>10</v>
      </c>
      <c r="C13" s="51">
        <f>IF(VLOOKUP($C$1,InfantMortality!$A$5:$P$26,2,FALSE)&lt;5,"&lt;5",VLOOKUP($C$1,InfantMortality!$A$5:$P$26,2,FALSE))</f>
        <v>9</v>
      </c>
      <c r="D13" s="18">
        <f>VLOOKUP($C$1,InfantMortality!$A$5:$P$26,3,FALSE)</f>
        <v>4.2</v>
      </c>
      <c r="E13" s="18">
        <f>VLOOKUP($C$1,InfantMortality!$A$5:$P$26,4,FALSE)</f>
        <v>3.3</v>
      </c>
      <c r="F13" s="18">
        <f>VLOOKUP($C$1,InfantMortality!$A$5:$P$26,5,FALSE)</f>
        <v>5.0999999999999996</v>
      </c>
      <c r="G13" s="55" t="str">
        <f t="shared" si="0"/>
        <v>Comparable</v>
      </c>
      <c r="H13" s="96">
        <f>InfantMortality!$B$28</f>
        <v>29</v>
      </c>
      <c r="I13" s="1">
        <f>InfantMortality!$C$28</f>
        <v>4.4000000000000004</v>
      </c>
      <c r="J13" s="85">
        <f>MIN(InfantMortality!C$5:C$26)</f>
        <v>3.3</v>
      </c>
      <c r="K13" s="18">
        <f>InfantMortality!C$27</f>
        <v>4.4000000000000004</v>
      </c>
      <c r="L13" s="85">
        <f>MAX(InfantMortality!C$5:C$26)</f>
        <v>5.4</v>
      </c>
    </row>
    <row r="14" spans="1:12" ht="15.95" customHeight="1">
      <c r="A14" s="11" t="s">
        <v>48</v>
      </c>
      <c r="B14" s="52" t="s">
        <v>11</v>
      </c>
      <c r="C14" s="51">
        <f>IF(VLOOKUP($C$1,'0to17mortality'!$A$5:$P$26,2,FALSE)&lt;5,"&lt;5",VLOOKUP($C$1,'0to17mortality'!$A$5:$P$26,2,FALSE))</f>
        <v>11</v>
      </c>
      <c r="D14" s="18">
        <f>VLOOKUP($C$1,'0to17mortality'!$A$5:$P$26,3,FALSE)</f>
        <v>29.1</v>
      </c>
      <c r="E14" s="18">
        <f>VLOOKUP($C$1,'0to17mortality'!$A$5:$P$26,4,FALSE)</f>
        <v>20</v>
      </c>
      <c r="F14" s="18">
        <f>VLOOKUP($C$1,'0to17mortality'!$A$5:$P$26,5,FALSE)</f>
        <v>40.9</v>
      </c>
      <c r="G14" s="55" t="str">
        <f t="shared" si="0"/>
        <v>Comparable</v>
      </c>
      <c r="H14" s="96">
        <f>'0to17mortality'!$B$28</f>
        <v>33</v>
      </c>
      <c r="I14" s="100">
        <f>'0to17mortality'!$C$28</f>
        <v>28.4</v>
      </c>
      <c r="J14" s="85">
        <f>MIN('0to17mortality'!C$5:C$26)</f>
        <v>15.5</v>
      </c>
      <c r="K14" s="18">
        <f>'0to17mortality'!C$27</f>
        <v>38.5</v>
      </c>
      <c r="L14" s="85">
        <f>MAX('0to17mortality'!C$5:C$26)</f>
        <v>60.7</v>
      </c>
    </row>
    <row r="15" spans="1:12" ht="15" customHeight="1">
      <c r="A15" s="11" t="s">
        <v>49</v>
      </c>
      <c r="B15" s="83" t="s">
        <v>90</v>
      </c>
      <c r="C15" s="1">
        <f>VLOOKUP($C$1,'Health Visitors'!$A$6:$G$12,2,FALSE)</f>
        <v>17.600000000000001</v>
      </c>
      <c r="D15" s="1">
        <f>VLOOKUP($C$1,'Health Visitors'!$A$6:$G$12,3,FALSE)</f>
        <v>8.8000000000000007</v>
      </c>
      <c r="E15" s="1" t="s">
        <v>54</v>
      </c>
      <c r="F15" s="1" t="s">
        <v>54</v>
      </c>
      <c r="G15" s="55" t="str">
        <f>IF(E15="-","Not known",IF(F15&lt;K15,"Sig Low",IF(E15&gt;K15,"Sig High","Comparable")))</f>
        <v>Not known</v>
      </c>
      <c r="H15" s="157">
        <f>'Health Visitors'!B12</f>
        <v>61.3</v>
      </c>
      <c r="I15" s="1">
        <f>'Health Visitors'!C12</f>
        <v>9</v>
      </c>
      <c r="J15" s="85">
        <f>MIN('Health Visitors'!C$6:C$10)</f>
        <v>8.6999999999999993</v>
      </c>
      <c r="K15" s="1" t="s">
        <v>54</v>
      </c>
      <c r="L15" s="85">
        <f>MAX('Health Visitors'!C$6:C$10)</f>
        <v>10.199999999999999</v>
      </c>
    </row>
    <row r="16" spans="1:12" ht="15" customHeight="1">
      <c r="A16" s="11" t="s">
        <v>50</v>
      </c>
      <c r="B16" s="83" t="s">
        <v>89</v>
      </c>
      <c r="C16" s="1">
        <f>VLOOKUP($C$1,'Social Workers'!$A$3:$G$28,2,FALSE)</f>
        <v>92.9</v>
      </c>
      <c r="D16" s="1">
        <f>VLOOKUP($C$1,'Social Workers'!$A$3:$G$28,3,FALSE)</f>
        <v>8.3686154400504495</v>
      </c>
      <c r="E16" s="1" t="s">
        <v>54</v>
      </c>
      <c r="F16" s="1" t="s">
        <v>54</v>
      </c>
      <c r="G16" s="55" t="str">
        <f>IF(E16="-","Not known",IF(F16&lt;K16,"Sig Low",IF(E16&gt;K16,"Sig High","Comparable")))</f>
        <v>Not known</v>
      </c>
      <c r="H16" s="156">
        <f>'Social Workers'!B28</f>
        <v>332.74</v>
      </c>
      <c r="I16" s="159">
        <f>'Social Workers'!C28</f>
        <v>9.6</v>
      </c>
      <c r="J16" s="85">
        <f>MIN('Social Workers'!$C$5:$C$26)</f>
        <v>5.5</v>
      </c>
      <c r="K16" s="1">
        <f>'Social Workers'!C27</f>
        <v>8.9579035746654103</v>
      </c>
      <c r="L16" s="85">
        <f>MAX('Social Workers'!$C$5:$C$26)</f>
        <v>12.5</v>
      </c>
    </row>
    <row r="19" spans="2:7">
      <c r="B19" s="58"/>
    </row>
    <row r="20" spans="2:7">
      <c r="B20" s="59"/>
      <c r="C20" s="59"/>
      <c r="D20" s="59"/>
      <c r="E20" s="59"/>
      <c r="F20" s="59"/>
      <c r="G20" s="59"/>
    </row>
    <row r="21" spans="2:7">
      <c r="B21" s="59"/>
      <c r="C21" s="59"/>
      <c r="D21" s="59"/>
      <c r="E21" s="59"/>
      <c r="F21" s="59"/>
      <c r="G21" s="59"/>
    </row>
    <row r="22" spans="2:7">
      <c r="B22" s="59"/>
      <c r="C22" s="59"/>
      <c r="D22" s="59"/>
      <c r="E22" s="59"/>
      <c r="F22" s="59"/>
      <c r="G22" s="59"/>
    </row>
    <row r="23" spans="2:7">
      <c r="B23" s="59"/>
      <c r="C23" s="59"/>
      <c r="D23" s="59"/>
      <c r="E23" s="59"/>
      <c r="F23" s="59"/>
      <c r="G23" s="59"/>
    </row>
    <row r="24" spans="2:7">
      <c r="B24" s="59"/>
      <c r="C24" s="59"/>
      <c r="D24" s="59"/>
      <c r="E24" s="59"/>
      <c r="F24" s="59"/>
      <c r="G24" s="59"/>
    </row>
    <row r="25" spans="2:7">
      <c r="B25" s="59"/>
      <c r="C25" s="59"/>
      <c r="D25" s="59"/>
      <c r="E25" s="59"/>
      <c r="F25" s="59"/>
      <c r="G25" s="59"/>
    </row>
    <row r="26" spans="2:7">
      <c r="B26" s="59"/>
      <c r="C26" s="59"/>
      <c r="D26" s="59"/>
      <c r="E26" s="59"/>
      <c r="F26" s="59"/>
      <c r="G26" s="59"/>
    </row>
    <row r="27" spans="2:7">
      <c r="B27" s="59"/>
      <c r="C27" s="59"/>
      <c r="D27" s="59"/>
      <c r="E27" s="59"/>
      <c r="F27" s="59"/>
      <c r="G27" s="59"/>
    </row>
    <row r="28" spans="2:7">
      <c r="B28" s="59"/>
      <c r="C28" s="59"/>
      <c r="D28" s="59"/>
      <c r="E28" s="59"/>
      <c r="F28" s="59"/>
      <c r="G28" s="59"/>
    </row>
    <row r="29" spans="2:7">
      <c r="B29" s="59"/>
      <c r="C29" s="59"/>
      <c r="D29" s="59"/>
      <c r="E29" s="59"/>
      <c r="F29" s="59"/>
      <c r="G29" s="59"/>
    </row>
    <row r="30" spans="2:7">
      <c r="B30" s="59"/>
      <c r="C30" s="59"/>
      <c r="D30" s="59"/>
      <c r="E30" s="59"/>
      <c r="F30" s="59"/>
      <c r="G30" s="59"/>
    </row>
    <row r="31" spans="2:7">
      <c r="B31" s="59"/>
      <c r="C31" s="59"/>
      <c r="D31" s="59"/>
      <c r="E31" s="59"/>
      <c r="F31" s="59"/>
      <c r="G31" s="59"/>
    </row>
    <row r="32" spans="2:7">
      <c r="B32" s="59"/>
      <c r="C32" s="59"/>
      <c r="D32" s="59"/>
      <c r="E32" s="59"/>
      <c r="F32" s="59"/>
      <c r="G32" s="59"/>
    </row>
    <row r="33" spans="2:7">
      <c r="B33" s="59"/>
      <c r="C33" s="59"/>
      <c r="D33" s="59"/>
      <c r="E33" s="59"/>
      <c r="F33" s="59"/>
      <c r="G33" s="59"/>
    </row>
    <row r="34" spans="2:7">
      <c r="B34" s="59"/>
      <c r="C34" s="59"/>
      <c r="D34" s="59"/>
      <c r="E34" s="59"/>
      <c r="F34" s="59"/>
      <c r="G34" s="59"/>
    </row>
    <row r="35" spans="2:7">
      <c r="B35" s="59"/>
      <c r="C35" s="59"/>
      <c r="D35" s="59"/>
      <c r="E35" s="59"/>
      <c r="F35" s="59"/>
      <c r="G35" s="59"/>
    </row>
    <row r="36" spans="2:7">
      <c r="B36" s="59"/>
      <c r="C36" s="59"/>
      <c r="D36" s="59"/>
      <c r="E36" s="59"/>
      <c r="F36" s="59"/>
      <c r="G36" s="59"/>
    </row>
    <row r="37" spans="2:7">
      <c r="B37" s="59"/>
      <c r="C37" s="59"/>
      <c r="D37" s="59"/>
      <c r="E37" s="59"/>
      <c r="F37" s="59"/>
      <c r="G37" s="59"/>
    </row>
    <row r="38" spans="2:7">
      <c r="B38" s="59"/>
      <c r="C38" s="59"/>
      <c r="D38" s="59"/>
      <c r="E38" s="59"/>
      <c r="F38" s="59"/>
      <c r="G38" s="60"/>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8</vt:i4>
      </vt:variant>
    </vt:vector>
  </HeadingPairs>
  <TitlesOfParts>
    <vt:vector size="40" baseType="lpstr">
      <vt:lpstr>Contents</vt:lpstr>
      <vt:lpstr>LA Summary - Caerphilly</vt:lpstr>
      <vt:lpstr>LA Summary - Blaenau Gwent</vt:lpstr>
      <vt:lpstr>LA Summary - Torfaen</vt:lpstr>
      <vt:lpstr>LA Summary - Monmouthshire</vt:lpstr>
      <vt:lpstr>LA Summary - Newport</vt:lpstr>
      <vt:lpstr>Interpretation Guide</vt:lpstr>
      <vt:lpstr>Indicator Guide</vt:lpstr>
      <vt:lpstr>Data for table - Caerphilly</vt:lpstr>
      <vt:lpstr>Data for table - Blaenau Gwent</vt:lpstr>
      <vt:lpstr>Data for table - Torfaen</vt:lpstr>
      <vt:lpstr>Data for table - Monmouthshire</vt:lpstr>
      <vt:lpstr>Data for table - Newport</vt:lpstr>
      <vt:lpstr>Data for charts - Caerphilly</vt:lpstr>
      <vt:lpstr>Data for charts - Blaenau Gwent</vt:lpstr>
      <vt:lpstr>Data for charts - Torfaen</vt:lpstr>
      <vt:lpstr>Data for charts - Monmouthshire</vt:lpstr>
      <vt:lpstr>Data for charts - Newport</vt:lpstr>
      <vt:lpstr>Poverty</vt:lpstr>
      <vt:lpstr>Homelessness</vt:lpstr>
      <vt:lpstr>CIN</vt:lpstr>
      <vt:lpstr>Childhood Obesity</vt:lpstr>
      <vt:lpstr>Conceptions</vt:lpstr>
      <vt:lpstr>Live Births</vt:lpstr>
      <vt:lpstr>4yrimms</vt:lpstr>
      <vt:lpstr>DMFT</vt:lpstr>
      <vt:lpstr>Injuries</vt:lpstr>
      <vt:lpstr>InfantMortality</vt:lpstr>
      <vt:lpstr>0to17mortality</vt:lpstr>
      <vt:lpstr>Health Visitors</vt:lpstr>
      <vt:lpstr>Social Workers</vt:lpstr>
      <vt:lpstr>LA Names for drop down list</vt:lpstr>
      <vt:lpstr>GwentLANames</vt:lpstr>
      <vt:lpstr>'Interpretation Guide'!Print_Area</vt:lpstr>
      <vt:lpstr>'LA Summary - Blaenau Gwent'!Print_Area</vt:lpstr>
      <vt:lpstr>'LA Summary - Caerphilly'!Print_Area</vt:lpstr>
      <vt:lpstr>'LA Summary - Monmouthshire'!Print_Area</vt:lpstr>
      <vt:lpstr>'LA Summary - Newport'!Print_Area</vt:lpstr>
      <vt:lpstr>'LA Summary - Torfaen'!Print_Area</vt:lpstr>
      <vt:lpstr>TeenConceptions</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Tracy Price</dc:creator>
  <cp:lastModifiedBy>Tracy Price</cp:lastModifiedBy>
  <cp:lastPrinted>2014-09-10T10:10:09Z</cp:lastPrinted>
  <dcterms:created xsi:type="dcterms:W3CDTF">2013-05-02T10:22:32Z</dcterms:created>
  <dcterms:modified xsi:type="dcterms:W3CDTF">2014-09-17T11:58:11Z</dcterms:modified>
</cp:coreProperties>
</file>