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480" yWindow="75" windowWidth="14910" windowHeight="8010" tabRatio="767" activeTab="12"/>
  </bookViews>
  <sheets>
    <sheet name="Introduction" sheetId="35" r:id="rId1"/>
    <sheet name="Sii chart" sheetId="11" r:id="rId2"/>
    <sheet name="Fifth chart %" sheetId="28" r:id="rId3"/>
    <sheet name="Area chart" sheetId="24" r:id="rId4"/>
    <sheet name="Sii data controls" sheetId="13" state="hidden" r:id="rId5"/>
    <sheet name="Chart controls" sheetId="12" state="hidden" r:id="rId6"/>
    <sheet name="Sii Distributions" sheetId="23" state="hidden" r:id="rId7"/>
    <sheet name="Fifth data controls" sheetId="18" state="hidden" r:id="rId8"/>
    <sheet name="Area chart controls" sheetId="25" state="hidden" r:id="rId9"/>
    <sheet name="Interactive Data" sheetId="9" state="hidden" r:id="rId10"/>
    <sheet name="How to copy tables &amp; charts" sheetId="37" r:id="rId11"/>
    <sheet name="Technical guide" sheetId="38" r:id="rId12"/>
    <sheet name="Interpretation guide" sheetId="39" r:id="rId13"/>
  </sheets>
  <externalReferences>
    <externalReference r:id="rId14"/>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'[1]Raw Data Districts'!#REF!</definedName>
    <definedName name="_Order1" hidden="1">255</definedName>
    <definedName name="_Sort" hidden="1">#REF!</definedName>
    <definedName name="_xlnm.Print_Area" localSheetId="3">'Area chart'!$D$10:$Q$46</definedName>
    <definedName name="_xlnm.Print_Area" localSheetId="2">'Fifth chart %'!$C$10:$P$49</definedName>
    <definedName name="_xlnm.Print_Area" localSheetId="10">'How to copy tables &amp; charts'!$B$10:$T$50</definedName>
    <definedName name="_xlnm.Print_Area" localSheetId="12">'Interpretation guide'!$A$10:$O$34</definedName>
    <definedName name="_xlnm.Print_Area" localSheetId="0">Introduction!$B$10:$R$30</definedName>
    <definedName name="_xlnm.Print_Area" localSheetId="1">'Sii chart'!$E$10:$T$41</definedName>
    <definedName name="_xlnm.Print_Area" localSheetId="11">'Technical guide'!$B$12:$P$32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workbook>
</file>

<file path=xl/calcChain.xml><?xml version="1.0" encoding="utf-8"?>
<calcChain xmlns="http://schemas.openxmlformats.org/spreadsheetml/2006/main">
  <c r="A15" i="18" l="1"/>
  <c r="A15" i="13"/>
  <c r="F35" i="12"/>
  <c r="N8" i="18"/>
  <c r="N9" i="18"/>
  <c r="N10" i="18"/>
  <c r="N11" i="18"/>
  <c r="N7" i="18"/>
  <c r="AA65" i="25" l="1"/>
  <c r="AA66" i="25"/>
  <c r="AA67" i="25"/>
  <c r="AA68" i="25"/>
  <c r="AA69" i="25"/>
  <c r="AA70" i="25"/>
  <c r="AA71" i="25"/>
  <c r="AA72" i="25"/>
  <c r="AA73" i="25"/>
  <c r="AA43" i="25"/>
  <c r="AA44" i="25"/>
  <c r="AA45" i="25"/>
  <c r="AA46" i="25"/>
  <c r="AA47" i="25"/>
  <c r="AA48" i="25"/>
  <c r="AA49" i="25"/>
  <c r="AA52" i="25"/>
  <c r="AA53" i="25"/>
  <c r="AA54" i="25"/>
  <c r="AA55" i="25"/>
  <c r="AA56" i="25"/>
  <c r="AA57" i="25"/>
  <c r="AA58" i="25"/>
  <c r="AA59" i="25"/>
  <c r="AA60" i="25"/>
  <c r="AA61" i="25"/>
  <c r="AA62" i="25"/>
  <c r="AA63" i="25"/>
  <c r="AA64" i="25"/>
  <c r="AA42" i="25"/>
  <c r="K43" i="24"/>
  <c r="K37" i="24"/>
  <c r="K38" i="24"/>
  <c r="K39" i="24"/>
  <c r="K40" i="24"/>
  <c r="K41" i="24"/>
  <c r="K42" i="24"/>
  <c r="K36" i="24"/>
  <c r="K35" i="24"/>
  <c r="K24" i="24"/>
  <c r="K25" i="24"/>
  <c r="K26" i="24"/>
  <c r="K27" i="24"/>
  <c r="K28" i="24"/>
  <c r="K29" i="24"/>
  <c r="K30" i="24"/>
  <c r="K31" i="24"/>
  <c r="K32" i="24"/>
  <c r="K33" i="24"/>
  <c r="K34" i="24"/>
  <c r="K15" i="24"/>
  <c r="K16" i="24"/>
  <c r="K17" i="24"/>
  <c r="K18" i="24"/>
  <c r="K19" i="24"/>
  <c r="K20" i="24"/>
  <c r="K21" i="24"/>
  <c r="K22" i="24"/>
  <c r="K23" i="24"/>
  <c r="K14" i="24"/>
  <c r="D3" i="25"/>
  <c r="D2" i="25"/>
  <c r="B2" i="25"/>
  <c r="C3" i="25"/>
  <c r="E24" i="25" s="1"/>
  <c r="B5" i="25"/>
  <c r="B3" i="25"/>
  <c r="B51" i="25" s="1"/>
  <c r="C2" i="25"/>
  <c r="B52" i="13"/>
  <c r="A6" i="23"/>
  <c r="G6" i="23" s="1"/>
  <c r="A7" i="23"/>
  <c r="G7" i="23" s="1"/>
  <c r="A8" i="23"/>
  <c r="G8" i="23" s="1"/>
  <c r="A9" i="23"/>
  <c r="G9" i="23" s="1"/>
  <c r="A10" i="23"/>
  <c r="G10" i="23" s="1"/>
  <c r="A11" i="23"/>
  <c r="G11" i="23" s="1"/>
  <c r="A12" i="23"/>
  <c r="G12" i="23" s="1"/>
  <c r="A13" i="23"/>
  <c r="G13" i="23" s="1"/>
  <c r="A14" i="23"/>
  <c r="G14" i="23" s="1"/>
  <c r="A15" i="23"/>
  <c r="G15" i="23" s="1"/>
  <c r="A16" i="23"/>
  <c r="G16" i="23" s="1"/>
  <c r="A17" i="23"/>
  <c r="G17" i="23" s="1"/>
  <c r="A18" i="23"/>
  <c r="G18" i="23" s="1"/>
  <c r="A19" i="23"/>
  <c r="G19" i="23" s="1"/>
  <c r="A20" i="23"/>
  <c r="G20" i="23" s="1"/>
  <c r="A21" i="23"/>
  <c r="G21" i="23" s="1"/>
  <c r="A22" i="23"/>
  <c r="G22" i="23" s="1"/>
  <c r="A23" i="23"/>
  <c r="G23" i="23" s="1"/>
  <c r="A24" i="23"/>
  <c r="G24" i="23" s="1"/>
  <c r="A25" i="23"/>
  <c r="G25" i="23" s="1"/>
  <c r="A26" i="23"/>
  <c r="G26" i="23" s="1"/>
  <c r="A27" i="23"/>
  <c r="G27" i="23" s="1"/>
  <c r="A28" i="23"/>
  <c r="G28" i="23" s="1"/>
  <c r="A29" i="23"/>
  <c r="G29" i="23" s="1"/>
  <c r="A30" i="23"/>
  <c r="G30" i="23" s="1"/>
  <c r="A31" i="23"/>
  <c r="G31" i="23" s="1"/>
  <c r="A32" i="23"/>
  <c r="G32" i="23" s="1"/>
  <c r="A33" i="23"/>
  <c r="G33" i="23" s="1"/>
  <c r="A5" i="23"/>
  <c r="G5" i="23" s="1"/>
  <c r="B48" i="25" l="1"/>
  <c r="B50" i="25"/>
  <c r="K11" i="24" s="1"/>
  <c r="R17" i="25"/>
  <c r="AB7" i="25"/>
  <c r="AB17" i="25"/>
  <c r="AB30" i="25"/>
  <c r="R13" i="25"/>
  <c r="R28" i="25"/>
  <c r="AB14" i="25"/>
  <c r="AB28" i="25"/>
  <c r="R39" i="25"/>
  <c r="R25" i="25"/>
  <c r="AB12" i="25"/>
  <c r="AB26" i="25"/>
  <c r="R21" i="25"/>
  <c r="AB38" i="25"/>
  <c r="AB21" i="25"/>
  <c r="R34" i="25"/>
  <c r="R16" i="25"/>
  <c r="R24" i="25"/>
  <c r="R31" i="25"/>
  <c r="AB37" i="25"/>
  <c r="AB23" i="25"/>
  <c r="R33" i="25"/>
  <c r="R38" i="25"/>
  <c r="R11" i="25"/>
  <c r="R15" i="25"/>
  <c r="R19" i="25"/>
  <c r="R23" i="25"/>
  <c r="R26" i="25"/>
  <c r="R30" i="25"/>
  <c r="AB34" i="25"/>
  <c r="AB36" i="25"/>
  <c r="AB10" i="25"/>
  <c r="AB13" i="25"/>
  <c r="AB18" i="25"/>
  <c r="AB20" i="25"/>
  <c r="AB22" i="25"/>
  <c r="AB25" i="25"/>
  <c r="AB29" i="25"/>
  <c r="R36" i="25"/>
  <c r="R12" i="25"/>
  <c r="R20" i="25"/>
  <c r="R27" i="25"/>
  <c r="AB35" i="25"/>
  <c r="AB11" i="25"/>
  <c r="AB16" i="25"/>
  <c r="AB27" i="25"/>
  <c r="R7" i="25"/>
  <c r="R35" i="25"/>
  <c r="R37" i="25"/>
  <c r="R10" i="25"/>
  <c r="R14" i="25"/>
  <c r="R18" i="25"/>
  <c r="R22" i="25"/>
  <c r="R29" i="25"/>
  <c r="AB33" i="25"/>
  <c r="AB39" i="25"/>
  <c r="AB15" i="25"/>
  <c r="AB19" i="25"/>
  <c r="AB24" i="25"/>
  <c r="AB31" i="25"/>
  <c r="E31" i="25"/>
  <c r="E33" i="25"/>
  <c r="E39" i="25"/>
  <c r="E36" i="25"/>
  <c r="E13" i="25"/>
  <c r="E19" i="25"/>
  <c r="E37" i="25"/>
  <c r="E14" i="25"/>
  <c r="E28" i="25"/>
  <c r="E7" i="25"/>
  <c r="E17" i="25"/>
  <c r="E30" i="25"/>
  <c r="H6" i="25"/>
  <c r="E23" i="25"/>
  <c r="E21" i="25"/>
  <c r="E18" i="25"/>
  <c r="E38" i="25"/>
  <c r="E34" i="25"/>
  <c r="E15" i="25"/>
  <c r="E11" i="25"/>
  <c r="E27" i="25"/>
  <c r="E25" i="25"/>
  <c r="E22" i="25"/>
  <c r="E20" i="25"/>
  <c r="E10" i="25"/>
  <c r="E35" i="25"/>
  <c r="E16" i="25"/>
  <c r="E12" i="25"/>
  <c r="E29" i="25"/>
  <c r="E26" i="25"/>
  <c r="B53" i="25"/>
  <c r="B52" i="25"/>
  <c r="C3" i="18"/>
  <c r="C2" i="18"/>
  <c r="AD13" i="25" l="1"/>
  <c r="AD17" i="25"/>
  <c r="AD21" i="25"/>
  <c r="AD25" i="25"/>
  <c r="AD29" i="25"/>
  <c r="AD33" i="25"/>
  <c r="AD37" i="25"/>
  <c r="T13" i="25"/>
  <c r="T17" i="25"/>
  <c r="T21" i="25"/>
  <c r="T25" i="25"/>
  <c r="T29" i="25"/>
  <c r="T33" i="25"/>
  <c r="T37" i="25"/>
  <c r="AD15" i="25"/>
  <c r="AD19" i="25"/>
  <c r="AD27" i="25"/>
  <c r="AD35" i="25"/>
  <c r="T15" i="25"/>
  <c r="T19" i="25"/>
  <c r="T27" i="25"/>
  <c r="T39" i="25"/>
  <c r="AD14" i="25"/>
  <c r="AD22" i="25"/>
  <c r="AD30" i="25"/>
  <c r="AD38" i="25"/>
  <c r="T18" i="25"/>
  <c r="T26" i="25"/>
  <c r="AD12" i="25"/>
  <c r="AD16" i="25"/>
  <c r="AD20" i="25"/>
  <c r="AD24" i="25"/>
  <c r="AD28" i="25"/>
  <c r="AD10" i="25"/>
  <c r="AD36" i="25"/>
  <c r="AD7" i="25"/>
  <c r="T12" i="25"/>
  <c r="T16" i="25"/>
  <c r="T20" i="25"/>
  <c r="T24" i="25"/>
  <c r="T28" i="25"/>
  <c r="T10" i="25"/>
  <c r="T36" i="25"/>
  <c r="T7" i="25"/>
  <c r="AD11" i="25"/>
  <c r="AD23" i="25"/>
  <c r="AD31" i="25"/>
  <c r="AD39" i="25"/>
  <c r="T11" i="25"/>
  <c r="T23" i="25"/>
  <c r="T31" i="25"/>
  <c r="T35" i="25"/>
  <c r="AD18" i="25"/>
  <c r="AD26" i="25"/>
  <c r="AD34" i="25"/>
  <c r="T14" i="25"/>
  <c r="T22" i="25"/>
  <c r="T30" i="25"/>
  <c r="T38" i="25"/>
  <c r="T34" i="25"/>
  <c r="G11" i="25"/>
  <c r="G15" i="25"/>
  <c r="G19" i="25"/>
  <c r="G23" i="25"/>
  <c r="G27" i="25"/>
  <c r="G31" i="25"/>
  <c r="G35" i="25"/>
  <c r="G39" i="25"/>
  <c r="G14" i="25"/>
  <c r="G18" i="25"/>
  <c r="G22" i="25"/>
  <c r="G26" i="25"/>
  <c r="G30" i="25"/>
  <c r="G34" i="25"/>
  <c r="G38" i="25"/>
  <c r="G13" i="25"/>
  <c r="G17" i="25"/>
  <c r="G21" i="25"/>
  <c r="G25" i="25"/>
  <c r="G29" i="25"/>
  <c r="G33" i="25"/>
  <c r="G37" i="25"/>
  <c r="G12" i="25"/>
  <c r="G16" i="25"/>
  <c r="G20" i="25"/>
  <c r="G24" i="25"/>
  <c r="G28" i="25"/>
  <c r="G10" i="25"/>
  <c r="G36" i="25"/>
  <c r="G7" i="25"/>
  <c r="Y19" i="18"/>
  <c r="Y7" i="18"/>
  <c r="G7" i="18"/>
  <c r="A35" i="18"/>
  <c r="A34" i="18"/>
  <c r="A33" i="18"/>
  <c r="A32" i="18"/>
  <c r="A31" i="18"/>
  <c r="A30" i="18"/>
  <c r="A29" i="18"/>
  <c r="A28" i="18"/>
  <c r="A27" i="18"/>
  <c r="A26" i="18"/>
  <c r="A25" i="18"/>
  <c r="A24" i="18"/>
  <c r="A23" i="18"/>
  <c r="A22" i="18"/>
  <c r="A21" i="18"/>
  <c r="A20" i="18"/>
  <c r="A19" i="18"/>
  <c r="A18" i="18"/>
  <c r="A17" i="18"/>
  <c r="A16" i="18"/>
  <c r="A14" i="18"/>
  <c r="A13" i="18"/>
  <c r="A12" i="18"/>
  <c r="A11" i="18"/>
  <c r="A10" i="18"/>
  <c r="A9" i="18"/>
  <c r="A8" i="18"/>
  <c r="B5" i="18"/>
  <c r="B49" i="18" s="1"/>
  <c r="B3" i="18"/>
  <c r="AH6" i="18" l="1"/>
  <c r="AH18" i="18"/>
  <c r="Q18" i="18"/>
  <c r="Q6" i="18"/>
  <c r="Y9" i="18"/>
  <c r="Y10" i="18"/>
  <c r="Y11" i="18"/>
  <c r="Y24" i="18"/>
  <c r="Y25" i="18"/>
  <c r="V24" i="18"/>
  <c r="V20" i="18"/>
  <c r="V9" i="18"/>
  <c r="V25" i="18"/>
  <c r="V21" i="18"/>
  <c r="V22" i="18"/>
  <c r="V13" i="18"/>
  <c r="V12" i="18"/>
  <c r="V10" i="18"/>
  <c r="V8" i="18"/>
  <c r="V23" i="18"/>
  <c r="V11" i="18"/>
  <c r="Y8" i="18"/>
  <c r="Y22" i="18"/>
  <c r="Y13" i="18"/>
  <c r="B2" i="18"/>
  <c r="B48" i="18" s="1"/>
  <c r="Y21" i="18"/>
  <c r="Y20" i="18"/>
  <c r="Y12" i="18"/>
  <c r="Y23" i="18"/>
  <c r="G19" i="18"/>
  <c r="D20" i="18"/>
  <c r="G9" i="18"/>
  <c r="G13" i="18"/>
  <c r="G12" i="18"/>
  <c r="G11" i="18"/>
  <c r="G10" i="18"/>
  <c r="G8" i="18"/>
  <c r="G24" i="18"/>
  <c r="G23" i="18"/>
  <c r="G22" i="18"/>
  <c r="G20" i="18"/>
  <c r="G21" i="18"/>
  <c r="G25" i="18"/>
  <c r="D8" i="18"/>
  <c r="B52" i="18"/>
  <c r="D22" i="18"/>
  <c r="D23" i="18"/>
  <c r="D21" i="18"/>
  <c r="D10" i="18"/>
  <c r="D11" i="18"/>
  <c r="D9" i="18"/>
  <c r="B51" i="18"/>
  <c r="D24" i="18"/>
  <c r="B53" i="18"/>
  <c r="D12" i="18"/>
  <c r="D25" i="18"/>
  <c r="B50" i="18"/>
  <c r="D13" i="18"/>
  <c r="D32" i="28" l="1"/>
  <c r="F15" i="12"/>
  <c r="E43" i="12" l="1"/>
  <c r="H43" i="12" s="1"/>
  <c r="E38" i="12"/>
  <c r="H38" i="12" s="1"/>
  <c r="E33" i="12"/>
  <c r="H33" i="12" s="1"/>
  <c r="E28" i="12"/>
  <c r="H28" i="12" s="1"/>
  <c r="B3" i="13" l="1"/>
  <c r="A30" i="13"/>
  <c r="A27" i="13"/>
  <c r="A16" i="13"/>
  <c r="A35" i="13"/>
  <c r="A34" i="13"/>
  <c r="A33" i="13"/>
  <c r="A32" i="13"/>
  <c r="A31" i="13"/>
  <c r="A29" i="13"/>
  <c r="A28" i="13"/>
  <c r="A26" i="13"/>
  <c r="A25" i="13"/>
  <c r="A24" i="13"/>
  <c r="A23" i="13"/>
  <c r="A22" i="13"/>
  <c r="A21" i="13"/>
  <c r="A20" i="13"/>
  <c r="A19" i="13"/>
  <c r="A18" i="13"/>
  <c r="A17" i="13"/>
  <c r="A14" i="13"/>
  <c r="A13" i="13"/>
  <c r="A12" i="13"/>
  <c r="A11" i="13"/>
  <c r="A10" i="13"/>
  <c r="A9" i="13"/>
  <c r="A8" i="13"/>
  <c r="B5" i="13"/>
  <c r="E3" i="13"/>
  <c r="D3" i="13"/>
  <c r="C3" i="13"/>
  <c r="B57" i="13" s="1"/>
  <c r="E2" i="13"/>
  <c r="D2" i="13"/>
  <c r="C2" i="13"/>
  <c r="E23" i="12"/>
  <c r="H23" i="12" s="1"/>
  <c r="I20" i="12"/>
  <c r="F25" i="12"/>
  <c r="E18" i="12"/>
  <c r="H18" i="12" s="1"/>
  <c r="F16" i="12"/>
  <c r="E13" i="12"/>
  <c r="H13" i="12" s="1"/>
  <c r="F11" i="12"/>
  <c r="I10" i="12"/>
  <c r="E8" i="12"/>
  <c r="H8" i="12" s="1"/>
  <c r="B51" i="13" l="1"/>
  <c r="B59" i="13"/>
  <c r="E30" i="11" s="1"/>
  <c r="G17" i="13"/>
  <c r="G18" i="13"/>
  <c r="G20" i="13"/>
  <c r="G21" i="13"/>
  <c r="G10" i="13"/>
  <c r="G11" i="13"/>
  <c r="G7" i="13"/>
  <c r="G8" i="13"/>
  <c r="B53" i="13"/>
  <c r="I15" i="12"/>
  <c r="D21" i="13"/>
  <c r="D20" i="13"/>
  <c r="B2" i="13"/>
  <c r="D7" i="13"/>
  <c r="B56" i="13"/>
  <c r="D18" i="13"/>
  <c r="B55" i="13"/>
  <c r="D8" i="13"/>
  <c r="D11" i="13"/>
  <c r="D10" i="13"/>
  <c r="D17" i="13"/>
  <c r="B54" i="13"/>
  <c r="B58" i="13"/>
  <c r="I25" i="12"/>
  <c r="F26" i="12"/>
  <c r="F21" i="12"/>
  <c r="I30" i="12" l="1"/>
  <c r="F31" i="12"/>
  <c r="F45" i="12" l="1"/>
  <c r="I40" i="12"/>
  <c r="F41" i="12"/>
  <c r="F36" i="12"/>
  <c r="I35" i="12"/>
  <c r="F46" i="12" l="1"/>
  <c r="I45" i="12"/>
  <c r="H26" i="25" l="1"/>
  <c r="I35" i="25"/>
  <c r="I29" i="25"/>
  <c r="I39" i="25"/>
  <c r="H17" i="25"/>
  <c r="I11" i="25"/>
  <c r="J21" i="25"/>
  <c r="H15" i="25"/>
  <c r="J38" i="25"/>
  <c r="H29" i="25"/>
  <c r="W22" i="25"/>
  <c r="W11" i="25"/>
  <c r="AF11" i="25"/>
  <c r="U28" i="25"/>
  <c r="AF28" i="25"/>
  <c r="AE12" i="25"/>
  <c r="AE30" i="25"/>
  <c r="AE27" i="25"/>
  <c r="U33" i="25"/>
  <c r="V17" i="25"/>
  <c r="AG13" i="25"/>
  <c r="V30" i="25"/>
  <c r="AE26" i="25"/>
  <c r="AE23" i="25"/>
  <c r="V10" i="25"/>
  <c r="U16" i="25"/>
  <c r="AF16" i="25"/>
  <c r="AF38" i="25"/>
  <c r="W39" i="25"/>
  <c r="V37" i="25"/>
  <c r="U21" i="25"/>
  <c r="AF33" i="25"/>
  <c r="J29" i="25"/>
  <c r="AE34" i="25"/>
  <c r="W31" i="25"/>
  <c r="AF31" i="25"/>
  <c r="W20" i="25"/>
  <c r="AE36" i="25"/>
  <c r="AG20" i="25"/>
  <c r="AE14" i="25"/>
  <c r="U15" i="25"/>
  <c r="AF15" i="25"/>
  <c r="AF37" i="25"/>
  <c r="AE21" i="25"/>
  <c r="U34" i="25"/>
  <c r="V35" i="25"/>
  <c r="AG39" i="25"/>
  <c r="U7" i="25"/>
  <c r="AF7" i="25"/>
  <c r="AG24" i="25"/>
  <c r="V26" i="25"/>
  <c r="W19" i="25"/>
  <c r="AF19" i="25"/>
  <c r="V29" i="25"/>
  <c r="AG25" i="25"/>
  <c r="H30" i="25"/>
  <c r="J30" i="25"/>
  <c r="J13" i="25"/>
  <c r="J28" i="25"/>
  <c r="I10" i="25"/>
  <c r="H38" i="25"/>
  <c r="H28" i="25"/>
  <c r="J36" i="25"/>
  <c r="J35" i="25"/>
  <c r="I12" i="25"/>
  <c r="H11" i="25"/>
  <c r="L11" i="25" s="1"/>
  <c r="I15" i="25"/>
  <c r="H7" i="25"/>
  <c r="I18" i="25"/>
  <c r="I19" i="25"/>
  <c r="I30" i="25"/>
  <c r="I28" i="25"/>
  <c r="I13" i="25"/>
  <c r="AG11" i="25"/>
  <c r="AG12" i="25"/>
  <c r="W33" i="25"/>
  <c r="AF13" i="25"/>
  <c r="O17" i="24" s="1"/>
  <c r="AG23" i="25"/>
  <c r="AG16" i="25"/>
  <c r="U37" i="25"/>
  <c r="W38" i="25"/>
  <c r="V36" i="25"/>
  <c r="U18" i="25"/>
  <c r="W25" i="25"/>
  <c r="U14" i="25"/>
  <c r="W24" i="25"/>
  <c r="U19" i="25"/>
  <c r="V13" i="25"/>
  <c r="H14" i="25"/>
  <c r="J37" i="25"/>
  <c r="H20" i="25"/>
  <c r="H36" i="25"/>
  <c r="J23" i="25"/>
  <c r="H19" i="25"/>
  <c r="H33" i="25"/>
  <c r="H27" i="25"/>
  <c r="H37" i="25"/>
  <c r="J31" i="25"/>
  <c r="H25" i="25"/>
  <c r="J16" i="25"/>
  <c r="V22" i="25"/>
  <c r="AE18" i="25"/>
  <c r="AE11" i="25"/>
  <c r="V28" i="25"/>
  <c r="U12" i="25"/>
  <c r="AF12" i="25"/>
  <c r="AF30" i="25"/>
  <c r="V27" i="25"/>
  <c r="V33" i="25"/>
  <c r="W17" i="25"/>
  <c r="AF29" i="25"/>
  <c r="U30" i="25"/>
  <c r="AG26" i="25"/>
  <c r="V23" i="25"/>
  <c r="U10" i="25"/>
  <c r="V16" i="25"/>
  <c r="AE10" i="25"/>
  <c r="AE38" i="25"/>
  <c r="U39" i="25"/>
  <c r="AG35" i="25"/>
  <c r="V21" i="25"/>
  <c r="AE33" i="25"/>
  <c r="AF17" i="25"/>
  <c r="U38" i="25"/>
  <c r="V31" i="25"/>
  <c r="AG31" i="25"/>
  <c r="U36" i="25"/>
  <c r="AG36" i="25"/>
  <c r="AE20" i="25"/>
  <c r="V18" i="25"/>
  <c r="W15" i="25"/>
  <c r="AG15" i="25"/>
  <c r="U25" i="25"/>
  <c r="AG21" i="25"/>
  <c r="V34" i="25"/>
  <c r="W14" i="25"/>
  <c r="AE39" i="25"/>
  <c r="V7" i="25"/>
  <c r="V24" i="25"/>
  <c r="AF24" i="25"/>
  <c r="W26" i="25"/>
  <c r="AF22" i="25"/>
  <c r="AE19" i="25"/>
  <c r="AB61" i="25" s="1"/>
  <c r="W29" i="25"/>
  <c r="W13" i="25"/>
  <c r="J25" i="25"/>
  <c r="J27" i="25"/>
  <c r="I17" i="25"/>
  <c r="I16" i="25"/>
  <c r="H24" i="25"/>
  <c r="H21" i="25"/>
  <c r="I24" i="25"/>
  <c r="H35" i="25"/>
  <c r="H10" i="25"/>
  <c r="I25" i="25"/>
  <c r="L25" i="25" s="1"/>
  <c r="J15" i="25"/>
  <c r="K15" i="25" s="1"/>
  <c r="H31" i="25"/>
  <c r="J22" i="25"/>
  <c r="I23" i="25"/>
  <c r="J19" i="25"/>
  <c r="I7" i="25"/>
  <c r="I22" i="25"/>
  <c r="V11" i="25"/>
  <c r="AG28" i="25"/>
  <c r="AF27" i="25"/>
  <c r="W30" i="25"/>
  <c r="W10" i="25"/>
  <c r="X10" i="25" s="1"/>
  <c r="AF35" i="25"/>
  <c r="O38" i="24" s="1"/>
  <c r="AG17" i="25"/>
  <c r="U31" i="25"/>
  <c r="AF36" i="25"/>
  <c r="V15" i="25"/>
  <c r="AF21" i="25"/>
  <c r="AF39" i="25"/>
  <c r="AE24" i="25"/>
  <c r="AG19" i="25"/>
  <c r="I27" i="25"/>
  <c r="I33" i="25"/>
  <c r="J39" i="25"/>
  <c r="H34" i="25"/>
  <c r="I20" i="25"/>
  <c r="J14" i="25"/>
  <c r="J24" i="25"/>
  <c r="H18" i="25"/>
  <c r="J12" i="25"/>
  <c r="J10" i="25"/>
  <c r="K10" i="25" s="1"/>
  <c r="U22" i="25"/>
  <c r="AF18" i="25"/>
  <c r="U11" i="25"/>
  <c r="W28" i="25"/>
  <c r="X28" i="25" s="1"/>
  <c r="V12" i="25"/>
  <c r="AE28" i="25"/>
  <c r="AG30" i="25"/>
  <c r="U27" i="25"/>
  <c r="AG27" i="25"/>
  <c r="U17" i="25"/>
  <c r="AE29" i="25"/>
  <c r="AE13" i="25"/>
  <c r="AF26" i="25"/>
  <c r="U23" i="25"/>
  <c r="AF23" i="25"/>
  <c r="W16" i="25"/>
  <c r="X16" i="25" s="1"/>
  <c r="AG10" i="25"/>
  <c r="AD52" i="25" s="1"/>
  <c r="AE16" i="25"/>
  <c r="V39" i="25"/>
  <c r="M42" i="24" s="1"/>
  <c r="AE35" i="25"/>
  <c r="W37" i="25"/>
  <c r="AG33" i="25"/>
  <c r="AE17" i="25"/>
  <c r="V38" i="25"/>
  <c r="AF34" i="25"/>
  <c r="AE31" i="25"/>
  <c r="W36" i="25"/>
  <c r="V20" i="25"/>
  <c r="AF20" i="25"/>
  <c r="O24" i="24" s="1"/>
  <c r="W18" i="25"/>
  <c r="AF14" i="25"/>
  <c r="AE15" i="25"/>
  <c r="V25" i="25"/>
  <c r="AG37" i="25"/>
  <c r="AD47" i="25" s="1"/>
  <c r="W34" i="25"/>
  <c r="V14" i="25"/>
  <c r="W35" i="25"/>
  <c r="W7" i="25"/>
  <c r="U24" i="25"/>
  <c r="AG7" i="25"/>
  <c r="U26" i="25"/>
  <c r="AG22" i="25"/>
  <c r="V19" i="25"/>
  <c r="U29" i="25"/>
  <c r="U13" i="25"/>
  <c r="AE25" i="25"/>
  <c r="J17" i="25"/>
  <c r="I14" i="25"/>
  <c r="I37" i="25"/>
  <c r="J26" i="25"/>
  <c r="J33" i="25"/>
  <c r="H16" i="25"/>
  <c r="I26" i="25"/>
  <c r="H39" i="25"/>
  <c r="I31" i="25"/>
  <c r="I38" i="25"/>
  <c r="J11" i="25"/>
  <c r="J34" i="25"/>
  <c r="H23" i="25"/>
  <c r="J18" i="25"/>
  <c r="H22" i="25"/>
  <c r="I36" i="25"/>
  <c r="I34" i="25"/>
  <c r="AG18" i="25"/>
  <c r="W12" i="25"/>
  <c r="W27" i="25"/>
  <c r="AG29" i="25"/>
  <c r="W23" i="25"/>
  <c r="AF10" i="25"/>
  <c r="O14" i="24" s="1"/>
  <c r="AG38" i="25"/>
  <c r="AD48" i="25" s="1"/>
  <c r="W21" i="25"/>
  <c r="AG34" i="25"/>
  <c r="U20" i="25"/>
  <c r="AG14" i="25"/>
  <c r="AE37" i="25"/>
  <c r="U35" i="25"/>
  <c r="AE7" i="25"/>
  <c r="AE22" i="25"/>
  <c r="AF25" i="25"/>
  <c r="H13" i="25"/>
  <c r="J20" i="25"/>
  <c r="K20" i="25" s="1"/>
  <c r="H12" i="25"/>
  <c r="I21" i="25"/>
  <c r="J7" i="25"/>
  <c r="Z19" i="18"/>
  <c r="AB19" i="18"/>
  <c r="AA19" i="18"/>
  <c r="AB24" i="18"/>
  <c r="Z22" i="18"/>
  <c r="G43" i="28" s="1"/>
  <c r="AB25" i="18"/>
  <c r="AB23" i="18"/>
  <c r="I20" i="18"/>
  <c r="H23" i="18"/>
  <c r="G38" i="28" s="1"/>
  <c r="J22" i="18"/>
  <c r="H25" i="18"/>
  <c r="G40" i="28" s="1"/>
  <c r="J24" i="18"/>
  <c r="Z24" i="18"/>
  <c r="G45" i="28" s="1"/>
  <c r="AA21" i="18"/>
  <c r="AA25" i="18"/>
  <c r="AA23" i="18"/>
  <c r="AB20" i="18"/>
  <c r="I19" i="18"/>
  <c r="I23" i="18"/>
  <c r="H22" i="18"/>
  <c r="G37" i="28" s="1"/>
  <c r="I21" i="18"/>
  <c r="I24" i="18"/>
  <c r="AA24" i="18"/>
  <c r="Z21" i="18"/>
  <c r="G42" i="28" s="1"/>
  <c r="AB22" i="18"/>
  <c r="Z23" i="18"/>
  <c r="G44" i="28" s="1"/>
  <c r="Z20" i="18"/>
  <c r="J19" i="18"/>
  <c r="H20" i="18"/>
  <c r="I22" i="18"/>
  <c r="H37" i="28" s="1"/>
  <c r="H21" i="18"/>
  <c r="G36" i="28" s="1"/>
  <c r="I25" i="18"/>
  <c r="AB21" i="18"/>
  <c r="AA22" i="18"/>
  <c r="Z25" i="18"/>
  <c r="G46" i="28" s="1"/>
  <c r="AA20" i="18"/>
  <c r="H19" i="18"/>
  <c r="J20" i="18"/>
  <c r="J23" i="18"/>
  <c r="J21" i="18"/>
  <c r="J25" i="18"/>
  <c r="H24" i="18"/>
  <c r="G39" i="28" s="1"/>
  <c r="AB7" i="18"/>
  <c r="J11" i="18"/>
  <c r="J7" i="18"/>
  <c r="I12" i="18"/>
  <c r="AB11" i="18"/>
  <c r="I9" i="18"/>
  <c r="H8" i="18"/>
  <c r="Z9" i="18"/>
  <c r="Z10" i="18"/>
  <c r="J12" i="18"/>
  <c r="Z8" i="18"/>
  <c r="Z7" i="18"/>
  <c r="H10" i="18"/>
  <c r="H9" i="18"/>
  <c r="Z12" i="18"/>
  <c r="AB13" i="18"/>
  <c r="I7" i="18"/>
  <c r="AA10" i="18"/>
  <c r="J13" i="18"/>
  <c r="AB8" i="18"/>
  <c r="Z13" i="18"/>
  <c r="E46" i="28" s="1"/>
  <c r="I13" i="18"/>
  <c r="AB9" i="18"/>
  <c r="J10" i="18"/>
  <c r="AA13" i="18"/>
  <c r="H7" i="18"/>
  <c r="AA7" i="18"/>
  <c r="AA11" i="18"/>
  <c r="H13" i="18"/>
  <c r="E40" i="28" s="1"/>
  <c r="H11" i="18"/>
  <c r="Z11" i="18"/>
  <c r="I11" i="18"/>
  <c r="AA12" i="18"/>
  <c r="J9" i="18"/>
  <c r="I8" i="18"/>
  <c r="AA8" i="18"/>
  <c r="J8" i="18"/>
  <c r="AB12" i="18"/>
  <c r="AB10" i="18"/>
  <c r="AA9" i="18"/>
  <c r="I10" i="18"/>
  <c r="H12" i="18"/>
  <c r="J17" i="13"/>
  <c r="I18" i="13"/>
  <c r="N20" i="13"/>
  <c r="H10" i="13"/>
  <c r="N18" i="13"/>
  <c r="H7" i="13"/>
  <c r="M8" i="13"/>
  <c r="M7" i="13"/>
  <c r="H8" i="13"/>
  <c r="N7" i="13"/>
  <c r="O7" i="13"/>
  <c r="I17" i="13"/>
  <c r="M17" i="13"/>
  <c r="O8" i="13"/>
  <c r="I21" i="13"/>
  <c r="I7" i="13"/>
  <c r="O11" i="13"/>
  <c r="M11" i="13"/>
  <c r="M20" i="13"/>
  <c r="J21" i="13"/>
  <c r="N17" i="13"/>
  <c r="H17" i="13"/>
  <c r="I11" i="13"/>
  <c r="J7" i="13"/>
  <c r="M21" i="13"/>
  <c r="I8" i="13"/>
  <c r="N21" i="13"/>
  <c r="N11" i="13"/>
  <c r="O20" i="13"/>
  <c r="M10" i="13"/>
  <c r="M18" i="13"/>
  <c r="H20" i="13"/>
  <c r="H21" i="13"/>
  <c r="N8" i="13"/>
  <c r="I35" i="11" s="1"/>
  <c r="O17" i="13"/>
  <c r="H11" i="13"/>
  <c r="I20" i="13"/>
  <c r="N10" i="13"/>
  <c r="J11" i="13"/>
  <c r="O10" i="13"/>
  <c r="O18" i="13"/>
  <c r="J20" i="13"/>
  <c r="O21" i="13"/>
  <c r="H18" i="13"/>
  <c r="J8" i="13"/>
  <c r="I10" i="13"/>
  <c r="J18" i="13"/>
  <c r="J10" i="13"/>
  <c r="L39" i="25" l="1"/>
  <c r="M35" i="24"/>
  <c r="M26" i="24"/>
  <c r="K34" i="25"/>
  <c r="M23" i="24"/>
  <c r="O27" i="24"/>
  <c r="M36" i="24"/>
  <c r="O23" i="24"/>
  <c r="O15" i="24"/>
  <c r="M29" i="24"/>
  <c r="M15" i="24"/>
  <c r="H27" i="13"/>
  <c r="M28" i="24"/>
  <c r="O28" i="24"/>
  <c r="O43" i="24"/>
  <c r="M18" i="24"/>
  <c r="O31" i="24"/>
  <c r="M14" i="24"/>
  <c r="O42" i="24"/>
  <c r="O16" i="24"/>
  <c r="M19" i="24"/>
  <c r="F45" i="28"/>
  <c r="H45" i="28"/>
  <c r="F38" i="28"/>
  <c r="H39" i="28"/>
  <c r="F37" i="28"/>
  <c r="F46" i="28"/>
  <c r="H46" i="28"/>
  <c r="AC63" i="25"/>
  <c r="O25" i="24"/>
  <c r="M24" i="24"/>
  <c r="M41" i="24"/>
  <c r="O26" i="24"/>
  <c r="M43" i="24"/>
  <c r="M22" i="24"/>
  <c r="M27" i="24"/>
  <c r="M39" i="24"/>
  <c r="M33" i="24"/>
  <c r="M38" i="24"/>
  <c r="O19" i="24"/>
  <c r="M40" i="24"/>
  <c r="M34" i="24"/>
  <c r="AC67" i="25"/>
  <c r="O29" i="24"/>
  <c r="AC56" i="25"/>
  <c r="O18" i="24"/>
  <c r="AC46" i="25"/>
  <c r="O39" i="24"/>
  <c r="M25" i="24"/>
  <c r="I27" i="13"/>
  <c r="H36" i="28"/>
  <c r="O37" i="24"/>
  <c r="O30" i="24"/>
  <c r="M16" i="24"/>
  <c r="M37" i="24"/>
  <c r="O21" i="24"/>
  <c r="O33" i="24"/>
  <c r="O34" i="24"/>
  <c r="M30" i="24"/>
  <c r="O40" i="24"/>
  <c r="O20" i="24"/>
  <c r="O32" i="24"/>
  <c r="O22" i="24"/>
  <c r="M20" i="24"/>
  <c r="M31" i="24"/>
  <c r="M32" i="24"/>
  <c r="M17" i="24"/>
  <c r="O35" i="24"/>
  <c r="O36" i="24"/>
  <c r="O41" i="24"/>
  <c r="M21" i="24"/>
  <c r="H38" i="28"/>
  <c r="F40" i="28"/>
  <c r="F43" i="28"/>
  <c r="F36" i="28"/>
  <c r="H40" i="28"/>
  <c r="H44" i="28"/>
  <c r="F42" i="28"/>
  <c r="F44" i="28"/>
  <c r="F39" i="28"/>
  <c r="H43" i="28"/>
  <c r="H42" i="28"/>
  <c r="K38" i="11"/>
  <c r="M37" i="11"/>
  <c r="I38" i="11"/>
  <c r="K34" i="11"/>
  <c r="G38" i="11"/>
  <c r="G34" i="11"/>
  <c r="K37" i="11"/>
  <c r="M34" i="11"/>
  <c r="M35" i="11"/>
  <c r="M38" i="11"/>
  <c r="G37" i="11"/>
  <c r="I37" i="11"/>
  <c r="G35" i="11"/>
  <c r="I34" i="11"/>
  <c r="K35" i="11"/>
  <c r="I30" i="18"/>
  <c r="H30" i="18"/>
  <c r="M30" i="18" s="1"/>
  <c r="E43" i="28"/>
  <c r="E38" i="28"/>
  <c r="E44" i="28"/>
  <c r="E45" i="28"/>
  <c r="E37" i="28"/>
  <c r="E39" i="28"/>
  <c r="E36" i="28"/>
  <c r="E42" i="28"/>
  <c r="H30" i="13"/>
  <c r="AB71" i="25"/>
  <c r="P33" i="24" s="1"/>
  <c r="AC69" i="25"/>
  <c r="AB49" i="25"/>
  <c r="P42" i="24" s="1"/>
  <c r="AB52" i="25"/>
  <c r="P14" i="24" s="1"/>
  <c r="J30" i="13"/>
  <c r="J28" i="13"/>
  <c r="I31" i="13"/>
  <c r="AB47" i="25"/>
  <c r="P40" i="24" s="1"/>
  <c r="AD42" i="25"/>
  <c r="X7" i="25"/>
  <c r="AB59" i="25"/>
  <c r="P21" i="24" s="1"/>
  <c r="AC65" i="25"/>
  <c r="AD59" i="25"/>
  <c r="AC42" i="25"/>
  <c r="AB72" i="25"/>
  <c r="P34" i="24" s="1"/>
  <c r="AB42" i="25"/>
  <c r="P43" i="24" s="1"/>
  <c r="AC44" i="25"/>
  <c r="AD69" i="25"/>
  <c r="AC59" i="25"/>
  <c r="AC71" i="25"/>
  <c r="AC72" i="25"/>
  <c r="AD58" i="25"/>
  <c r="AC47" i="25"/>
  <c r="Q40" i="24" s="1"/>
  <c r="AC58" i="25"/>
  <c r="AC70" i="25"/>
  <c r="AB73" i="25"/>
  <c r="P35" i="24" s="1"/>
  <c r="AB58" i="25"/>
  <c r="P20" i="24" s="1"/>
  <c r="AB70" i="25"/>
  <c r="P32" i="24" s="1"/>
  <c r="AD70" i="25"/>
  <c r="AB62" i="25"/>
  <c r="P24" i="24" s="1"/>
  <c r="AD68" i="25"/>
  <c r="AC55" i="25"/>
  <c r="AH34" i="25"/>
  <c r="AD44" i="25"/>
  <c r="AH18" i="25"/>
  <c r="AD60" i="25"/>
  <c r="AC61" i="25"/>
  <c r="AD55" i="25"/>
  <c r="AC53" i="25"/>
  <c r="AB57" i="25"/>
  <c r="P19" i="24" s="1"/>
  <c r="AB45" i="25"/>
  <c r="P38" i="24" s="1"/>
  <c r="AB55" i="25"/>
  <c r="P17" i="24" s="1"/>
  <c r="AC49" i="25"/>
  <c r="AC64" i="25"/>
  <c r="AD63" i="25"/>
  <c r="AD73" i="25"/>
  <c r="AB43" i="25"/>
  <c r="P36" i="24" s="1"/>
  <c r="AB48" i="25"/>
  <c r="P41" i="24" s="1"/>
  <c r="AC54" i="25"/>
  <c r="AB60" i="25"/>
  <c r="P22" i="24" s="1"/>
  <c r="AD65" i="25"/>
  <c r="AD53" i="25"/>
  <c r="AD66" i="25"/>
  <c r="AC57" i="25"/>
  <c r="AB46" i="25"/>
  <c r="P39" i="24" s="1"/>
  <c r="AB44" i="25"/>
  <c r="P37" i="24" s="1"/>
  <c r="AB69" i="25"/>
  <c r="P31" i="24" s="1"/>
  <c r="AH29" i="25"/>
  <c r="AD71" i="25"/>
  <c r="AC62" i="25"/>
  <c r="AH30" i="25"/>
  <c r="AD72" i="25"/>
  <c r="AC52" i="25"/>
  <c r="Q14" i="24" s="1"/>
  <c r="AH14" i="25"/>
  <c r="AD56" i="25"/>
  <c r="AC45" i="25"/>
  <c r="AC68" i="25"/>
  <c r="Q30" i="24" s="1"/>
  <c r="AB66" i="25"/>
  <c r="P28" i="24" s="1"/>
  <c r="AB53" i="25"/>
  <c r="P15" i="24" s="1"/>
  <c r="AD54" i="25"/>
  <c r="AD67" i="25"/>
  <c r="AD49" i="25"/>
  <c r="AD62" i="25"/>
  <c r="AB68" i="25"/>
  <c r="P30" i="24" s="1"/>
  <c r="AB64" i="25"/>
  <c r="P26" i="24" s="1"/>
  <c r="AB67" i="25"/>
  <c r="P29" i="24" s="1"/>
  <c r="AD64" i="25"/>
  <c r="AD43" i="25"/>
  <c r="AC60" i="25"/>
  <c r="AD61" i="25"/>
  <c r="AC66" i="25"/>
  <c r="Q28" i="24" s="1"/>
  <c r="AD57" i="25"/>
  <c r="AD46" i="25"/>
  <c r="AD45" i="25"/>
  <c r="AB63" i="25"/>
  <c r="P25" i="24" s="1"/>
  <c r="AB56" i="25"/>
  <c r="P18" i="24" s="1"/>
  <c r="AC73" i="25"/>
  <c r="AC43" i="25"/>
  <c r="AC48" i="25"/>
  <c r="Q41" i="24" s="1"/>
  <c r="AB65" i="25"/>
  <c r="P27" i="24" s="1"/>
  <c r="AB54" i="25"/>
  <c r="P16" i="24" s="1"/>
  <c r="X21" i="25"/>
  <c r="H28" i="13"/>
  <c r="J31" i="13"/>
  <c r="I30" i="13"/>
  <c r="H31" i="13"/>
  <c r="J27" i="13"/>
  <c r="I28" i="13"/>
  <c r="L23" i="25"/>
  <c r="K33" i="25"/>
  <c r="X36" i="25"/>
  <c r="AH26" i="25"/>
  <c r="AA30" i="18"/>
  <c r="AB34" i="18"/>
  <c r="J30" i="18"/>
  <c r="J32" i="18"/>
  <c r="AB35" i="18"/>
  <c r="H34" i="18"/>
  <c r="AA32" i="18"/>
  <c r="I32" i="18"/>
  <c r="J37" i="28" s="1"/>
  <c r="Z33" i="18"/>
  <c r="I44" i="28" s="1"/>
  <c r="I34" i="18"/>
  <c r="AA31" i="18"/>
  <c r="Z35" i="18"/>
  <c r="I46" i="28" s="1"/>
  <c r="H31" i="18"/>
  <c r="AA34" i="18"/>
  <c r="J45" i="28" s="1"/>
  <c r="I33" i="18"/>
  <c r="AA35" i="18"/>
  <c r="H35" i="18"/>
  <c r="J33" i="18"/>
  <c r="Z30" i="18"/>
  <c r="AB33" i="18"/>
  <c r="I35" i="18"/>
  <c r="Z31" i="18"/>
  <c r="H32" i="18"/>
  <c r="AA33" i="18"/>
  <c r="J44" i="28" s="1"/>
  <c r="J40" i="18"/>
  <c r="J35" i="18"/>
  <c r="I31" i="18"/>
  <c r="Z34" i="18"/>
  <c r="I45" i="28" s="1"/>
  <c r="H33" i="18"/>
  <c r="M33" i="18" s="1"/>
  <c r="Z32" i="18"/>
  <c r="I43" i="28" s="1"/>
  <c r="J31" i="18"/>
  <c r="J34" i="18"/>
  <c r="AB31" i="18"/>
  <c r="AB32" i="18"/>
  <c r="AB30" i="18"/>
  <c r="Z40" i="18"/>
  <c r="AA39" i="18"/>
  <c r="AA40" i="18"/>
  <c r="J39" i="18"/>
  <c r="Z39" i="18"/>
  <c r="H40" i="18"/>
  <c r="I39" i="18"/>
  <c r="I40" i="18"/>
  <c r="H39" i="18"/>
  <c r="AB39" i="18"/>
  <c r="AB40" i="18"/>
  <c r="L35" i="25"/>
  <c r="L19" i="25"/>
  <c r="X34" i="25"/>
  <c r="K17" i="25"/>
  <c r="AC10" i="18"/>
  <c r="P21" i="13"/>
  <c r="K29" i="25"/>
  <c r="K7" i="25"/>
  <c r="K11" i="25"/>
  <c r="L26" i="25"/>
  <c r="AH27" i="25"/>
  <c r="AH38" i="25"/>
  <c r="X27" i="25"/>
  <c r="AH33" i="25"/>
  <c r="K19" i="25"/>
  <c r="AH36" i="25"/>
  <c r="L27" i="25"/>
  <c r="X38" i="25"/>
  <c r="K30" i="25"/>
  <c r="AH21" i="25"/>
  <c r="AH23" i="25"/>
  <c r="X23" i="25"/>
  <c r="K18" i="25"/>
  <c r="X30" i="25"/>
  <c r="L10" i="25"/>
  <c r="L22" i="25"/>
  <c r="X37" i="25"/>
  <c r="K27" i="25"/>
  <c r="AH12" i="25"/>
  <c r="L15" i="25"/>
  <c r="L13" i="25"/>
  <c r="K14" i="25"/>
  <c r="L33" i="25"/>
  <c r="K25" i="25"/>
  <c r="L29" i="25"/>
  <c r="X12" i="25"/>
  <c r="X15" i="25"/>
  <c r="L37" i="25"/>
  <c r="AH10" i="25"/>
  <c r="K26" i="25"/>
  <c r="X18" i="25"/>
  <c r="AH19" i="25"/>
  <c r="L17" i="25"/>
  <c r="X33" i="25"/>
  <c r="AI37" i="25"/>
  <c r="N40" i="24"/>
  <c r="L28" i="24"/>
  <c r="Y24" i="25"/>
  <c r="AI17" i="25"/>
  <c r="N21" i="24"/>
  <c r="AI29" i="25"/>
  <c r="N33" i="24"/>
  <c r="L15" i="24"/>
  <c r="Y11" i="25"/>
  <c r="K31" i="25"/>
  <c r="L31" i="25"/>
  <c r="AI39" i="25"/>
  <c r="N42" i="24"/>
  <c r="Y25" i="25"/>
  <c r="L29" i="24"/>
  <c r="N24" i="24"/>
  <c r="AI20" i="25"/>
  <c r="N14" i="24"/>
  <c r="AI10" i="25"/>
  <c r="Y12" i="25"/>
  <c r="L16" i="24"/>
  <c r="Y14" i="25"/>
  <c r="L18" i="24"/>
  <c r="K38" i="25"/>
  <c r="L38" i="25"/>
  <c r="Y34" i="25"/>
  <c r="L37" i="24"/>
  <c r="Y15" i="25"/>
  <c r="L19" i="24"/>
  <c r="N34" i="24"/>
  <c r="AI30" i="25"/>
  <c r="AH17" i="25"/>
  <c r="X13" i="25"/>
  <c r="X26" i="25"/>
  <c r="K23" i="25"/>
  <c r="L14" i="25"/>
  <c r="L18" i="25"/>
  <c r="X20" i="25"/>
  <c r="X39" i="25"/>
  <c r="AH13" i="25"/>
  <c r="Y35" i="25"/>
  <c r="L38" i="24"/>
  <c r="K16" i="25"/>
  <c r="L16" i="25"/>
  <c r="Y29" i="25"/>
  <c r="L33" i="24"/>
  <c r="N19" i="24"/>
  <c r="AI15" i="25"/>
  <c r="AI35" i="25"/>
  <c r="N38" i="24"/>
  <c r="AI13" i="25"/>
  <c r="N17" i="24"/>
  <c r="L31" i="24"/>
  <c r="Y27" i="25"/>
  <c r="L35" i="24"/>
  <c r="Y31" i="25"/>
  <c r="K24" i="25"/>
  <c r="L24" i="25"/>
  <c r="N36" i="24"/>
  <c r="AI33" i="25"/>
  <c r="AI38" i="25"/>
  <c r="N41" i="24"/>
  <c r="N22" i="24"/>
  <c r="AI18" i="25"/>
  <c r="AI36" i="25"/>
  <c r="N39" i="24"/>
  <c r="N37" i="24"/>
  <c r="AI34" i="25"/>
  <c r="Y16" i="25"/>
  <c r="L20" i="24"/>
  <c r="N31" i="24"/>
  <c r="AI27" i="25"/>
  <c r="L32" i="24"/>
  <c r="Y28" i="25"/>
  <c r="AH7" i="25"/>
  <c r="K22" i="25"/>
  <c r="AH31" i="25"/>
  <c r="X17" i="25"/>
  <c r="K37" i="25"/>
  <c r="X24" i="25"/>
  <c r="AH11" i="25"/>
  <c r="L28" i="25"/>
  <c r="K13" i="25"/>
  <c r="AH24" i="25"/>
  <c r="N43" i="24"/>
  <c r="AI7" i="25"/>
  <c r="Y20" i="25"/>
  <c r="L24" i="24"/>
  <c r="Y13" i="25"/>
  <c r="L17" i="24"/>
  <c r="Y26" i="25"/>
  <c r="L30" i="24"/>
  <c r="L26" i="24"/>
  <c r="Y22" i="25"/>
  <c r="AI24" i="25"/>
  <c r="N28" i="24"/>
  <c r="K21" i="25"/>
  <c r="L21" i="25"/>
  <c r="N23" i="24"/>
  <c r="P23" i="24"/>
  <c r="AI19" i="25"/>
  <c r="L39" i="24"/>
  <c r="Y36" i="25"/>
  <c r="L42" i="24"/>
  <c r="Y39" i="25"/>
  <c r="L14" i="24"/>
  <c r="Y10" i="25"/>
  <c r="AI11" i="25"/>
  <c r="N15" i="24"/>
  <c r="L23" i="24"/>
  <c r="Y19" i="25"/>
  <c r="Y18" i="25"/>
  <c r="L22" i="24"/>
  <c r="L25" i="24"/>
  <c r="Y21" i="25"/>
  <c r="N30" i="24"/>
  <c r="AI26" i="25"/>
  <c r="Y33" i="25"/>
  <c r="L36" i="24"/>
  <c r="X35" i="25"/>
  <c r="K39" i="25"/>
  <c r="L20" i="25"/>
  <c r="AH16" i="25"/>
  <c r="K36" i="25"/>
  <c r="K28" i="25"/>
  <c r="AH25" i="25"/>
  <c r="AH39" i="25"/>
  <c r="AH20" i="25"/>
  <c r="X31" i="25"/>
  <c r="X22" i="25"/>
  <c r="K12" i="25"/>
  <c r="L12" i="25"/>
  <c r="N26" i="24"/>
  <c r="AI22" i="25"/>
  <c r="AI25" i="25"/>
  <c r="N29" i="24"/>
  <c r="N35" i="24"/>
  <c r="AI31" i="25"/>
  <c r="AI16" i="25"/>
  <c r="N20" i="24"/>
  <c r="L27" i="24"/>
  <c r="Y23" i="25"/>
  <c r="Y17" i="25"/>
  <c r="L21" i="24"/>
  <c r="N32" i="24"/>
  <c r="AI28" i="25"/>
  <c r="Y38" i="25"/>
  <c r="L41" i="24"/>
  <c r="Y30" i="25"/>
  <c r="L34" i="24"/>
  <c r="L40" i="24"/>
  <c r="Y37" i="25"/>
  <c r="L7" i="25"/>
  <c r="O33" i="25"/>
  <c r="O7" i="25"/>
  <c r="A25" i="25" s="1"/>
  <c r="O39" i="25"/>
  <c r="O35" i="25"/>
  <c r="O34" i="25"/>
  <c r="O38" i="25"/>
  <c r="O36" i="25"/>
  <c r="O37" i="25"/>
  <c r="Y7" i="25"/>
  <c r="L43" i="24"/>
  <c r="N25" i="24"/>
  <c r="AI21" i="25"/>
  <c r="N18" i="24"/>
  <c r="AI14" i="25"/>
  <c r="AI23" i="25"/>
  <c r="N27" i="24"/>
  <c r="N16" i="24"/>
  <c r="AI12" i="25"/>
  <c r="AH22" i="25"/>
  <c r="AH37" i="25"/>
  <c r="L34" i="25"/>
  <c r="AH28" i="25"/>
  <c r="X29" i="25"/>
  <c r="X14" i="25"/>
  <c r="AH15" i="25"/>
  <c r="AH35" i="25"/>
  <c r="L36" i="25"/>
  <c r="X25" i="25"/>
  <c r="K35" i="25"/>
  <c r="L30" i="25"/>
  <c r="X19" i="25"/>
  <c r="X11" i="25"/>
  <c r="L38" i="11"/>
  <c r="L37" i="11"/>
  <c r="H37" i="11"/>
  <c r="H38" i="11"/>
  <c r="L34" i="11"/>
  <c r="F34" i="11"/>
  <c r="L35" i="11"/>
  <c r="H35" i="11"/>
  <c r="K9" i="18"/>
  <c r="L24" i="18"/>
  <c r="AD25" i="18"/>
  <c r="AC21" i="18"/>
  <c r="AC22" i="18"/>
  <c r="L12" i="18"/>
  <c r="L9" i="18"/>
  <c r="AC9" i="18"/>
  <c r="AC8" i="18"/>
  <c r="AD23" i="18"/>
  <c r="P20" i="13"/>
  <c r="AD22" i="18"/>
  <c r="AD11" i="18"/>
  <c r="AD12" i="18"/>
  <c r="K7" i="18"/>
  <c r="C39" i="12"/>
  <c r="J37" i="11"/>
  <c r="C34" i="12"/>
  <c r="F38" i="11"/>
  <c r="I11" i="12"/>
  <c r="H34" i="11"/>
  <c r="C24" i="12"/>
  <c r="J35" i="11"/>
  <c r="C44" i="12"/>
  <c r="J38" i="11"/>
  <c r="C19" i="12"/>
  <c r="J34" i="11"/>
  <c r="C14" i="12"/>
  <c r="F35" i="11"/>
  <c r="C29" i="12"/>
  <c r="F37" i="11"/>
  <c r="P17" i="13"/>
  <c r="AC12" i="18"/>
  <c r="AD13" i="18"/>
  <c r="L10" i="18"/>
  <c r="AC11" i="18"/>
  <c r="K23" i="18"/>
  <c r="L21" i="18"/>
  <c r="L25" i="18"/>
  <c r="AC23" i="18"/>
  <c r="AD21" i="18"/>
  <c r="AG10" i="18"/>
  <c r="AG11" i="18"/>
  <c r="AD7" i="18"/>
  <c r="AG9" i="18"/>
  <c r="AG8" i="18"/>
  <c r="AG7" i="18"/>
  <c r="AG14" i="18" s="1"/>
  <c r="P23" i="18"/>
  <c r="P19" i="18"/>
  <c r="P26" i="18" s="1"/>
  <c r="P21" i="18"/>
  <c r="P22" i="18"/>
  <c r="P20" i="18"/>
  <c r="L19" i="18"/>
  <c r="Q20" i="18"/>
  <c r="Q22" i="18"/>
  <c r="Q21" i="18"/>
  <c r="Q23" i="18"/>
  <c r="L20" i="18"/>
  <c r="Q19" i="18"/>
  <c r="Q26" i="18" s="1"/>
  <c r="AG21" i="18"/>
  <c r="AG22" i="18"/>
  <c r="AG23" i="18"/>
  <c r="AG19" i="18"/>
  <c r="AG26" i="18" s="1"/>
  <c r="AG20" i="18"/>
  <c r="AD19" i="18"/>
  <c r="P7" i="18"/>
  <c r="P14" i="18" s="1"/>
  <c r="P10" i="18"/>
  <c r="P11" i="18"/>
  <c r="P9" i="18"/>
  <c r="P8" i="18"/>
  <c r="L7" i="18"/>
  <c r="L11" i="18"/>
  <c r="AC13" i="18"/>
  <c r="AD10" i="18"/>
  <c r="K25" i="18"/>
  <c r="AC20" i="18"/>
  <c r="AD24" i="18"/>
  <c r="L23" i="18"/>
  <c r="K8" i="18"/>
  <c r="K13" i="18"/>
  <c r="K12" i="18"/>
  <c r="K20" i="18"/>
  <c r="K22" i="18"/>
  <c r="AC25" i="18"/>
  <c r="AC19" i="18"/>
  <c r="Q9" i="18"/>
  <c r="Q11" i="18"/>
  <c r="Q10" i="18"/>
  <c r="L8" i="18"/>
  <c r="Q8" i="18"/>
  <c r="Q7" i="18"/>
  <c r="Q14" i="18" s="1"/>
  <c r="AH19" i="18"/>
  <c r="AH26" i="18" s="1"/>
  <c r="AH20" i="18"/>
  <c r="AD20" i="18"/>
  <c r="AH21" i="18"/>
  <c r="AH22" i="18"/>
  <c r="AH23" i="18"/>
  <c r="AH9" i="18"/>
  <c r="AH8" i="18"/>
  <c r="AH7" i="18"/>
  <c r="AH14" i="18" s="1"/>
  <c r="AH11" i="18"/>
  <c r="AH10" i="18"/>
  <c r="AD8" i="18"/>
  <c r="AC7" i="18"/>
  <c r="L13" i="18"/>
  <c r="K10" i="18"/>
  <c r="AD9" i="18"/>
  <c r="K11" i="18"/>
  <c r="K21" i="18"/>
  <c r="K19" i="18"/>
  <c r="L22" i="18"/>
  <c r="K24" i="18"/>
  <c r="AC24" i="18"/>
  <c r="P10" i="13"/>
  <c r="Q18" i="13"/>
  <c r="I26" i="12"/>
  <c r="I46" i="12"/>
  <c r="Q21" i="13"/>
  <c r="I41" i="12"/>
  <c r="Q20" i="13"/>
  <c r="I31" i="12"/>
  <c r="Q10" i="13"/>
  <c r="I36" i="12"/>
  <c r="Q11" i="13"/>
  <c r="I21" i="12"/>
  <c r="Q17" i="13"/>
  <c r="P18" i="13"/>
  <c r="P11" i="13"/>
  <c r="L7" i="13"/>
  <c r="C11" i="12" s="1"/>
  <c r="C9" i="12"/>
  <c r="I16" i="12"/>
  <c r="P8" i="13"/>
  <c r="L17" i="13"/>
  <c r="C21" i="12" s="1"/>
  <c r="K17" i="13"/>
  <c r="C20" i="12" s="1"/>
  <c r="L18" i="13"/>
  <c r="C26" i="12" s="1"/>
  <c r="K18" i="13"/>
  <c r="C25" i="12" s="1"/>
  <c r="K21" i="13"/>
  <c r="C45" i="12" s="1"/>
  <c r="L21" i="13"/>
  <c r="C46" i="12" s="1"/>
  <c r="L20" i="13"/>
  <c r="C41" i="12" s="1"/>
  <c r="K20" i="13"/>
  <c r="C40" i="12" s="1"/>
  <c r="L11" i="13"/>
  <c r="C36" i="12" s="1"/>
  <c r="K11" i="13"/>
  <c r="C35" i="12" s="1"/>
  <c r="L10" i="13"/>
  <c r="C31" i="12" s="1"/>
  <c r="K10" i="13"/>
  <c r="C30" i="12" s="1"/>
  <c r="Q8" i="13"/>
  <c r="L8" i="13"/>
  <c r="C16" i="12" s="1"/>
  <c r="K8" i="13"/>
  <c r="C15" i="12" s="1"/>
  <c r="K7" i="13"/>
  <c r="C10" i="12" s="1"/>
  <c r="Q7" i="13"/>
  <c r="P7" i="13"/>
  <c r="I36" i="28" l="1"/>
  <c r="M31" i="18"/>
  <c r="I39" i="28"/>
  <c r="M34" i="18"/>
  <c r="I40" i="28"/>
  <c r="M35" i="18"/>
  <c r="I37" i="28"/>
  <c r="M32" i="18"/>
  <c r="Q16" i="24"/>
  <c r="Q23" i="24"/>
  <c r="Q34" i="24"/>
  <c r="Q37" i="24"/>
  <c r="Q22" i="24"/>
  <c r="Q35" i="24"/>
  <c r="Q36" i="24"/>
  <c r="Q17" i="24"/>
  <c r="Q20" i="24"/>
  <c r="J39" i="28"/>
  <c r="J42" i="28"/>
  <c r="J36" i="28"/>
  <c r="Q32" i="24"/>
  <c r="Q18" i="24"/>
  <c r="Q25" i="24"/>
  <c r="J46" i="28"/>
  <c r="Q38" i="24"/>
  <c r="Q19" i="24"/>
  <c r="Q43" i="24"/>
  <c r="Q31" i="24"/>
  <c r="Q42" i="24"/>
  <c r="Q15" i="24"/>
  <c r="Q21" i="24"/>
  <c r="Q39" i="24"/>
  <c r="Q29" i="24"/>
  <c r="Q24" i="24"/>
  <c r="Q26" i="24"/>
  <c r="Q33" i="24"/>
  <c r="Q27" i="24"/>
  <c r="J38" i="28"/>
  <c r="J43" i="28"/>
  <c r="K34" i="18"/>
  <c r="O34" i="18" s="1"/>
  <c r="J40" i="28"/>
  <c r="O35" i="11"/>
  <c r="O34" i="11"/>
  <c r="O37" i="11"/>
  <c r="O38" i="11"/>
  <c r="AD31" i="18"/>
  <c r="AH31" i="18" s="1"/>
  <c r="I42" i="28"/>
  <c r="L33" i="18"/>
  <c r="P33" i="18" s="1"/>
  <c r="I38" i="28"/>
  <c r="K31" i="18"/>
  <c r="O31" i="18" s="1"/>
  <c r="AC33" i="18"/>
  <c r="AG33" i="18" s="1"/>
  <c r="AC30" i="18"/>
  <c r="AG30" i="18" s="1"/>
  <c r="AD32" i="18"/>
  <c r="AH32" i="18" s="1"/>
  <c r="AD34" i="18"/>
  <c r="AH34" i="18" s="1"/>
  <c r="K30" i="18"/>
  <c r="O30" i="18" s="1"/>
  <c r="AC31" i="18"/>
  <c r="AG31" i="18" s="1"/>
  <c r="AC32" i="18"/>
  <c r="AG32" i="18" s="1"/>
  <c r="K35" i="18"/>
  <c r="O35" i="18" s="1"/>
  <c r="K33" i="18"/>
  <c r="O33" i="18" s="1"/>
  <c r="AD35" i="18"/>
  <c r="AH35" i="18" s="1"/>
  <c r="K32" i="18"/>
  <c r="O32" i="18" s="1"/>
  <c r="L30" i="18"/>
  <c r="P30" i="18" s="1"/>
  <c r="AE30" i="18"/>
  <c r="AD30" i="18"/>
  <c r="AH30" i="18" s="1"/>
  <c r="L32" i="18"/>
  <c r="P32" i="18" s="1"/>
  <c r="L34" i="18"/>
  <c r="P34" i="18" s="1"/>
  <c r="AC34" i="18"/>
  <c r="AG34" i="18" s="1"/>
  <c r="L35" i="18"/>
  <c r="P35" i="18" s="1"/>
  <c r="L31" i="18"/>
  <c r="P31" i="18" s="1"/>
  <c r="AD33" i="18"/>
  <c r="AH33" i="18" s="1"/>
  <c r="AC35" i="18"/>
  <c r="AG35" i="18" s="1"/>
  <c r="AE32" i="18"/>
  <c r="AE35" i="18"/>
  <c r="AE33" i="18"/>
  <c r="AE34" i="18"/>
  <c r="AE31" i="18"/>
  <c r="E26" i="12"/>
  <c r="N37" i="11"/>
  <c r="N34" i="11"/>
  <c r="N35" i="11"/>
  <c r="N38" i="11"/>
  <c r="E21" i="12"/>
  <c r="E41" i="12"/>
  <c r="E30" i="12"/>
  <c r="E35" i="12"/>
  <c r="E16" i="12"/>
  <c r="E46" i="12"/>
  <c r="E36" i="12"/>
  <c r="E25" i="12"/>
  <c r="E45" i="12"/>
  <c r="E20" i="12"/>
  <c r="E40" i="12"/>
  <c r="E31" i="12"/>
  <c r="E15" i="12"/>
  <c r="E10" i="12"/>
  <c r="E11" i="12"/>
  <c r="H25" i="12" l="1"/>
  <c r="H20" i="12"/>
  <c r="H40" i="12"/>
  <c r="H15" i="12"/>
  <c r="H35" i="12"/>
  <c r="H30" i="12"/>
  <c r="H45" i="12"/>
  <c r="H10" i="12"/>
</calcChain>
</file>

<file path=xl/sharedStrings.xml><?xml version="1.0" encoding="utf-8"?>
<sst xmlns="http://schemas.openxmlformats.org/spreadsheetml/2006/main" count="8065" uniqueCount="1620">
  <si>
    <t>Unique ID</t>
  </si>
  <si>
    <t>Sex</t>
  </si>
  <si>
    <t>Period</t>
  </si>
  <si>
    <t>Area</t>
  </si>
  <si>
    <t>WIMD fifth</t>
  </si>
  <si>
    <t>Indicator name</t>
  </si>
  <si>
    <t>Expectancy</t>
  </si>
  <si>
    <t>LCL</t>
  </si>
  <si>
    <t>UCL</t>
  </si>
  <si>
    <t>Sii</t>
  </si>
  <si>
    <t>Wales</t>
  </si>
  <si>
    <t>HLE</t>
  </si>
  <si>
    <t>Males</t>
  </si>
  <si>
    <t>Females</t>
  </si>
  <si>
    <t>Data for drawing summary chart</t>
  </si>
  <si>
    <t>Chart spacer value: between 2005-09 bars</t>
  </si>
  <si>
    <t>Chart spacer value: between 2005-09 and 2010-14 bars</t>
  </si>
  <si>
    <t>Purple SII bars: set up to straddle the end of the blue HLE bars</t>
  </si>
  <si>
    <t>Purple label for SII bar: series name is SII itself, for data label</t>
  </si>
  <si>
    <t>Males HLE 2005-09</t>
  </si>
  <si>
    <t>x</t>
  </si>
  <si>
    <t>y</t>
  </si>
  <si>
    <t>error +</t>
  </si>
  <si>
    <t>error -</t>
  </si>
  <si>
    <t>SII:</t>
  </si>
  <si>
    <t>Males HLE 2010-14</t>
  </si>
  <si>
    <t>Females HLE 2005-09</t>
  </si>
  <si>
    <t>Females HLE 2010-14</t>
  </si>
  <si>
    <t>Current selection (list number)</t>
  </si>
  <si>
    <t xml:space="preserve">Current selection </t>
  </si>
  <si>
    <t>Current selection (for lookup)</t>
  </si>
  <si>
    <t>Current selection 2</t>
  </si>
  <si>
    <t>LIFE EXPCT</t>
  </si>
  <si>
    <t>HEALTHY LIFE</t>
  </si>
  <si>
    <t>For chart</t>
  </si>
  <si>
    <t>For chart titles</t>
  </si>
  <si>
    <t xml:space="preserve">HB/LA </t>
  </si>
  <si>
    <t>period</t>
  </si>
  <si>
    <t>Deprived</t>
  </si>
  <si>
    <t>LE</t>
  </si>
  <si>
    <t>error+</t>
  </si>
  <si>
    <t>error-</t>
  </si>
  <si>
    <t>Betsi Cadwaladr</t>
  </si>
  <si>
    <t>Betsi Cadwaladr UHB</t>
  </si>
  <si>
    <t>Isle of Anglesey</t>
  </si>
  <si>
    <t>Gwynedd</t>
  </si>
  <si>
    <t>Conwy</t>
  </si>
  <si>
    <t>Denbighshire</t>
  </si>
  <si>
    <t>Flintshire</t>
  </si>
  <si>
    <t>Wrexham</t>
  </si>
  <si>
    <t>Powys</t>
  </si>
  <si>
    <t>Hywel Dda</t>
  </si>
  <si>
    <t>Ceredigion</t>
  </si>
  <si>
    <t>Pembrokeshire</t>
  </si>
  <si>
    <t>Carmarthenshire</t>
  </si>
  <si>
    <t>ABM</t>
  </si>
  <si>
    <t>ABM UHB</t>
  </si>
  <si>
    <t>Swansea</t>
  </si>
  <si>
    <t>Neath Port Talbot</t>
  </si>
  <si>
    <t>Bridgend</t>
  </si>
  <si>
    <t>Cardiff and Vale</t>
  </si>
  <si>
    <t>Cardiff and Vale UHB</t>
  </si>
  <si>
    <t>Vale of Glamorgan</t>
  </si>
  <si>
    <t>Cardiff</t>
  </si>
  <si>
    <t>Cwm Taf</t>
  </si>
  <si>
    <t>Rhondda Cynon Taf</t>
  </si>
  <si>
    <t>Merthyr Tydfil</t>
  </si>
  <si>
    <t>Aneurin Bevan</t>
  </si>
  <si>
    <t>Caerphilly</t>
  </si>
  <si>
    <t>Blaenau Gwent</t>
  </si>
  <si>
    <t>Torfaen</t>
  </si>
  <si>
    <t>Monmouthshire</t>
  </si>
  <si>
    <t>Newport</t>
  </si>
  <si>
    <t>Life expectancy at birth</t>
  </si>
  <si>
    <t>males</t>
  </si>
  <si>
    <t>females</t>
  </si>
  <si>
    <t>Chart title</t>
  </si>
  <si>
    <t>Wales chart table title</t>
  </si>
  <si>
    <t>Chart/table legend names</t>
  </si>
  <si>
    <t>Wales chart table title 2</t>
  </si>
  <si>
    <t>chart title 2</t>
  </si>
  <si>
    <t>Powys tHB</t>
  </si>
  <si>
    <t>Hywel Dda UHB</t>
  </si>
  <si>
    <t>Cwm Taf UHB</t>
  </si>
  <si>
    <t>Aneurin Bevan UHB</t>
  </si>
  <si>
    <t>Sii LCL</t>
  </si>
  <si>
    <t>Sii UCL</t>
  </si>
  <si>
    <t>Exp LCL</t>
  </si>
  <si>
    <t>Exp UCL</t>
  </si>
  <si>
    <t>Blue bars</t>
  </si>
  <si>
    <t>Males LE 2005-09</t>
  </si>
  <si>
    <t>Males LE 2010-14</t>
  </si>
  <si>
    <t>Females LE 2005-09</t>
  </si>
  <si>
    <t>Females LE 2010-14</t>
  </si>
  <si>
    <t>2005 - 2009</t>
  </si>
  <si>
    <t>Sex option</t>
  </si>
  <si>
    <t>Wales &amp; area lines</t>
  </si>
  <si>
    <t>Least deprived</t>
  </si>
  <si>
    <t>Middle</t>
  </si>
  <si>
    <t>Most deprived</t>
  </si>
  <si>
    <t>Next least 
deprived</t>
  </si>
  <si>
    <t>Next most 
deprived</t>
  </si>
  <si>
    <t>For legend</t>
  </si>
  <si>
    <t>Distribution</t>
  </si>
  <si>
    <t>Linear</t>
  </si>
  <si>
    <t>Fairly linear</t>
  </si>
  <si>
    <t>Poor linearity</t>
  </si>
  <si>
    <t>Percentage of HLE data</t>
  </si>
  <si>
    <t>2005-09</t>
  </si>
  <si>
    <t>Next least deprived</t>
  </si>
  <si>
    <t>Next most deprived</t>
  </si>
  <si>
    <t>2010-14</t>
  </si>
  <si>
    <t>HLE as percentage of LE</t>
  </si>
  <si>
    <t>Period option</t>
  </si>
  <si>
    <t>Indicator option</t>
  </si>
  <si>
    <t>Life expectancy</t>
  </si>
  <si>
    <t>Healthy life expectancy</t>
  </si>
  <si>
    <t>Wales data</t>
  </si>
  <si>
    <t>Wales line</t>
  </si>
  <si>
    <t>Table title</t>
  </si>
  <si>
    <t>Table Data</t>
  </si>
  <si>
    <t>Percentage HLE</t>
  </si>
  <si>
    <t>2010 - 2014</t>
  </si>
  <si>
    <t>2005 - 2009 data</t>
  </si>
  <si>
    <t>2010 - 2014 data</t>
  </si>
  <si>
    <t>Absolute difference (least deprived - most deprived)</t>
  </si>
  <si>
    <t>Average</t>
  </si>
  <si>
    <t>Smallest diff</t>
  </si>
  <si>
    <t>Biggest diff</t>
  </si>
  <si>
    <t>├──┤ 95% confidence interval</t>
  </si>
  <si>
    <t>GH %</t>
  </si>
  <si>
    <t>Percentage chart title</t>
  </si>
  <si>
    <t>CIs for percentage format (added by HC)</t>
  </si>
  <si>
    <t>Click on the tabs above to access the interactive data:</t>
  </si>
  <si>
    <t xml:space="preserve">For more information on the data sources and methods used, click on the 'Technical guide' tab above.  </t>
  </si>
  <si>
    <t xml:space="preserve">For guidance on how to interpret the charts shown in this file, click on the 'Interpretation guide' tab. </t>
  </si>
  <si>
    <r>
      <rPr>
        <b/>
        <sz val="9"/>
        <color indexed="18"/>
        <rFont val="Verdana"/>
        <family val="2"/>
      </rPr>
      <t>Life expectancy</t>
    </r>
    <r>
      <rPr>
        <sz val="9"/>
        <color indexed="18"/>
        <rFont val="Verdana"/>
        <family val="2"/>
      </rPr>
      <t xml:space="preserve">
</t>
    </r>
    <r>
      <rPr>
        <sz val="8"/>
        <color indexed="18"/>
        <rFont val="Verdana"/>
        <family val="2"/>
      </rPr>
      <t>(95% CI)</t>
    </r>
  </si>
  <si>
    <r>
      <rPr>
        <b/>
        <sz val="9"/>
        <color indexed="18"/>
        <rFont val="Verdana"/>
        <family val="2"/>
      </rPr>
      <t>Healthy life expectancy</t>
    </r>
    <r>
      <rPr>
        <sz val="9"/>
        <color indexed="18"/>
        <rFont val="Verdana"/>
        <family val="2"/>
      </rPr>
      <t xml:space="preserve">
</t>
    </r>
    <r>
      <rPr>
        <sz val="8"/>
        <color indexed="18"/>
        <rFont val="Verdana"/>
        <family val="2"/>
      </rPr>
      <t>(95% CI)</t>
    </r>
  </si>
  <si>
    <t>CI = confidence interval</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</si>
  <si>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</si>
  <si>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</si>
  <si>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</si>
  <si>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</si>
  <si>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</si>
  <si>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</si>
  <si>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</si>
  <si>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</si>
  <si>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</si>
  <si>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</si>
  <si>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</si>
  <si>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</si>
  <si>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</si>
  <si>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</si>
  <si>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</si>
  <si>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</si>
  <si>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</si>
  <si>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</si>
  <si>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</si>
  <si>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All outputs display data at the national, health board and local authority level.</t>
  </si>
  <si>
    <t xml:space="preserve">Produced by Public Health Wales Observatory, using PHM &amp; MYE (ONS), WHS &amp; WIMD 2014 (WG) </t>
  </si>
  <si>
    <t>Produced by Public Health Wales Observatory, using PHM &amp; MYE (ONS), WHS &amp; WIMD 2014 (WG)</t>
  </si>
  <si>
    <r>
      <t xml:space="preserve">Percentage of life expectancy in good health </t>
    </r>
    <r>
      <rPr>
        <sz val="8"/>
        <color rgb="FF000080"/>
        <rFont val="Verdana"/>
        <family val="2"/>
      </rPr>
      <t>(95% CI)</t>
    </r>
  </si>
  <si>
    <r>
      <rPr>
        <b/>
        <sz val="9"/>
        <color indexed="18"/>
        <rFont val="Verdana"/>
        <family val="2"/>
      </rPr>
      <t xml:space="preserve">Healthy life expectancy    </t>
    </r>
    <r>
      <rPr>
        <sz val="8"/>
        <color indexed="18"/>
        <rFont val="Verdana"/>
        <family val="2"/>
      </rPr>
      <t>(95% CI)</t>
    </r>
  </si>
  <si>
    <r>
      <t xml:space="preserve">Percentage of life expectancy in                good health </t>
    </r>
    <r>
      <rPr>
        <sz val="8"/>
        <color rgb="FF000080"/>
        <rFont val="Verdana"/>
        <family val="2"/>
      </rPr>
      <t>(95% CI)</t>
    </r>
  </si>
  <si>
    <t>Powys THB</t>
  </si>
  <si>
    <t>The following data sources have been used to enable calculation the life expectancy (LE), healthy life expectancy (HLE) and slope index of inequality (SII):</t>
  </si>
  <si>
    <r>
      <t xml:space="preserve">A comprehensive description of all the data sources and methods used in this publication, can be found by clicking </t>
    </r>
    <r>
      <rPr>
        <b/>
        <sz val="10"/>
        <color theme="1"/>
        <rFont val="verdana"/>
        <family val="2"/>
      </rPr>
      <t>here</t>
    </r>
    <r>
      <rPr>
        <sz val="10"/>
        <color theme="1"/>
        <rFont val="verdana"/>
        <family val="2"/>
      </rPr>
      <t>, or on the image to the left.</t>
    </r>
  </si>
  <si>
    <r>
      <rPr>
        <sz val="10"/>
        <rFont val="Segoe UI Light"/>
        <family val="2"/>
      </rPr>
      <t>•</t>
    </r>
    <r>
      <rPr>
        <sz val="10"/>
        <rFont val="Verdana"/>
        <family val="2"/>
      </rPr>
      <t xml:space="preserve"> </t>
    </r>
    <r>
      <rPr>
        <b/>
        <sz val="10"/>
        <rFont val="Verdana"/>
        <family val="2"/>
      </rPr>
      <t>Summary for single area</t>
    </r>
    <r>
      <rPr>
        <sz val="10"/>
        <rFont val="Verdana"/>
        <family val="2"/>
      </rPr>
      <t>: Life expectancy (LE) and healthy life expectancy (HLE) at birth, with Slope Index of Inequality (SII).</t>
    </r>
  </si>
  <si>
    <r>
      <rPr>
        <sz val="10"/>
        <rFont val="Segoe UI Light"/>
        <family val="2"/>
      </rPr>
      <t>•</t>
    </r>
    <r>
      <rPr>
        <sz val="10"/>
        <rFont val="Verdana"/>
        <family val="2"/>
      </rPr>
      <t xml:space="preserve"> </t>
    </r>
    <r>
      <rPr>
        <b/>
        <sz val="10"/>
        <rFont val="Verdana"/>
        <family val="2"/>
      </rPr>
      <t>Deprivation fifths</t>
    </r>
    <r>
      <rPr>
        <sz val="10"/>
        <rFont val="Verdana"/>
        <family val="2"/>
      </rPr>
      <t>: LE and HLE at birth by deprivation fifth.</t>
    </r>
  </si>
  <si>
    <r>
      <rPr>
        <sz val="10"/>
        <rFont val="Segoe UI Light"/>
        <family val="2"/>
      </rPr>
      <t>•</t>
    </r>
    <r>
      <rPr>
        <sz val="10"/>
        <rFont val="Verdana"/>
        <family val="2"/>
      </rPr>
      <t xml:space="preserve"> </t>
    </r>
    <r>
      <rPr>
        <b/>
        <sz val="10"/>
        <rFont val="Verdana"/>
        <family val="2"/>
      </rPr>
      <t>Area comparison</t>
    </r>
    <r>
      <rPr>
        <sz val="10"/>
        <rFont val="Verdana"/>
        <family val="2"/>
      </rPr>
      <t>: LE, HLE and percentage of LE in good health.</t>
    </r>
  </si>
  <si>
    <t>© 2016 Public Health Wales NHS Trust</t>
  </si>
  <si>
    <t xml:space="preserve">All tables, charts and maps were produced by the Public Health Wales Observatory and the data sources are shown for each graphic. Material contained in this publication may be reproduced without prior permission provided it is done so accurately and is not used in a misleading context. Acknowledgement to Public Health Wales NHS Trust to be stated. Typographical copyright lies with Public Health Wales NHS Trust. </t>
  </si>
  <si>
    <r>
      <rPr>
        <b/>
        <sz val="9"/>
        <color indexed="18"/>
        <rFont val="Verdana"/>
        <family val="2"/>
      </rPr>
      <t>LE SII</t>
    </r>
    <r>
      <rPr>
        <sz val="9"/>
        <color indexed="18"/>
        <rFont val="Verdana"/>
        <family val="2"/>
      </rPr>
      <t xml:space="preserve"> 
(</t>
    </r>
    <r>
      <rPr>
        <sz val="8"/>
        <color indexed="18"/>
        <rFont val="Verdana"/>
        <family val="2"/>
      </rPr>
      <t>95% CI)</t>
    </r>
  </si>
  <si>
    <r>
      <rPr>
        <b/>
        <sz val="9"/>
        <color indexed="18"/>
        <rFont val="Verdana"/>
        <family val="2"/>
      </rPr>
      <t xml:space="preserve">HLE SII </t>
    </r>
    <r>
      <rPr>
        <sz val="9"/>
        <color indexed="18"/>
        <rFont val="Verdana"/>
        <family val="2"/>
      </rPr>
      <t xml:space="preserve">
(</t>
    </r>
    <r>
      <rPr>
        <sz val="8"/>
        <color indexed="18"/>
        <rFont val="Verdana"/>
        <family val="2"/>
      </rPr>
      <t>95% CI)</t>
    </r>
  </si>
  <si>
    <t>males_Wales_2005 - 2009_0_HLE</t>
  </si>
  <si>
    <t>males_Wales_2005 - 2009_1_HLE</t>
  </si>
  <si>
    <t>males_Wales_2005 - 2009_2_HLE</t>
  </si>
  <si>
    <t>males_Wales_2005 - 2009_3_HLE</t>
  </si>
  <si>
    <t>males_Wales_2005 - 2009_4_HLE</t>
  </si>
  <si>
    <t>males_Wales_2005 - 2009_5_HLE</t>
  </si>
  <si>
    <t>females_Wales_2005 - 2009_0_HLE</t>
  </si>
  <si>
    <t>females_Wales_2005 - 2009_1_HLE</t>
  </si>
  <si>
    <t>females_Wales_2005 - 2009_2_HLE</t>
  </si>
  <si>
    <t>females_Wales_2005 - 2009_3_HLE</t>
  </si>
  <si>
    <t>females_Wales_2005 - 2009_4_HLE</t>
  </si>
  <si>
    <t>females_Wales_2005 - 2009_5_HLE</t>
  </si>
  <si>
    <t>males_Wales_2010 - 2014_0_HLE</t>
  </si>
  <si>
    <t>males_Wales_2010 - 2014_1_HLE</t>
  </si>
  <si>
    <t>males_Wales_2010 - 2014_2_HLE</t>
  </si>
  <si>
    <t>males_Wales_2010 - 2014_3_HLE</t>
  </si>
  <si>
    <t>males_Wales_2010 - 2014_4_HLE</t>
  </si>
  <si>
    <t>males_Wales_2010 - 2014_5_HLE</t>
  </si>
  <si>
    <t>females_Wales_2010 - 2014_0_HLE</t>
  </si>
  <si>
    <t>females_Wales_2010 - 2014_1_HLE</t>
  </si>
  <si>
    <t>females_Wales_2010 - 2014_2_HLE</t>
  </si>
  <si>
    <t>females_Wales_2010 - 2014_3_HLE</t>
  </si>
  <si>
    <t>females_Wales_2010 - 2014_4_HLE</t>
  </si>
  <si>
    <t>females_Wales_2010 - 2014_5_HLE</t>
  </si>
  <si>
    <t>males_ABM UHB_2005 - 2009_0_HLE</t>
  </si>
  <si>
    <t>males_ABM UHB_2005 - 2009_1_HLE</t>
  </si>
  <si>
    <t>males_ABM UHB_2005 - 2009_2_HLE</t>
  </si>
  <si>
    <t>males_ABM UHB_2005 - 2009_3_HLE</t>
  </si>
  <si>
    <t>males_ABM UHB_2005 - 2009_4_HLE</t>
  </si>
  <si>
    <t>males_ABM UHB_2005 - 2009_5_HLE</t>
  </si>
  <si>
    <t>males_Aneurin Bevan UHB_2005 - 2009_0_HLE</t>
  </si>
  <si>
    <t>males_Aneurin Bevan UHB_2005 - 2009_1_HLE</t>
  </si>
  <si>
    <t>males_Aneurin Bevan UHB_2005 - 2009_2_HLE</t>
  </si>
  <si>
    <t>males_Aneurin Bevan UHB_2005 - 2009_3_HLE</t>
  </si>
  <si>
    <t>males_Aneurin Bevan UHB_2005 - 2009_4_HLE</t>
  </si>
  <si>
    <t>males_Aneurin Bevan UHB_2005 - 2009_5_HLE</t>
  </si>
  <si>
    <t>males_Betsi Cadwaladr UHB_2005 - 2009_0_HLE</t>
  </si>
  <si>
    <t>males_Betsi Cadwaladr UHB_2005 - 2009_1_HLE</t>
  </si>
  <si>
    <t>males_Betsi Cadwaladr UHB_2005 - 2009_2_HLE</t>
  </si>
  <si>
    <t>males_Betsi Cadwaladr UHB_2005 - 2009_3_HLE</t>
  </si>
  <si>
    <t>males_Betsi Cadwaladr UHB_2005 - 2009_4_HLE</t>
  </si>
  <si>
    <t>males_Betsi Cadwaladr UHB_2005 - 2009_5_HLE</t>
  </si>
  <si>
    <t>males_Cardiff and Vale UHB_2005 - 2009_0_HLE</t>
  </si>
  <si>
    <t>males_Cardiff and Vale UHB_2005 - 2009_1_HLE</t>
  </si>
  <si>
    <t>males_Cardiff and Vale UHB_2005 - 2009_2_HLE</t>
  </si>
  <si>
    <t>males_Cardiff and Vale UHB_2005 - 2009_3_HLE</t>
  </si>
  <si>
    <t>males_Cardiff and Vale UHB_2005 - 2009_4_HLE</t>
  </si>
  <si>
    <t>males_Cardiff and Vale UHB_2005 - 2009_5_HLE</t>
  </si>
  <si>
    <t>males_Cwm Taf UHB_2005 - 2009_0_HLE</t>
  </si>
  <si>
    <t>males_Cwm Taf UHB_2005 - 2009_1_HLE</t>
  </si>
  <si>
    <t>males_Cwm Taf UHB_2005 - 2009_2_HLE</t>
  </si>
  <si>
    <t>males_Cwm Taf UHB_2005 - 2009_3_HLE</t>
  </si>
  <si>
    <t>males_Cwm Taf UHB_2005 - 2009_4_HLE</t>
  </si>
  <si>
    <t>males_Cwm Taf UHB_2005 - 2009_5_HLE</t>
  </si>
  <si>
    <t>males_Hywel Dda UHB_2005 - 2009_0_HLE</t>
  </si>
  <si>
    <t>males_Hywel Dda UHB_2005 - 2009_1_HLE</t>
  </si>
  <si>
    <t>males_Hywel Dda UHB_2005 - 2009_2_HLE</t>
  </si>
  <si>
    <t>males_Hywel Dda UHB_2005 - 2009_3_HLE</t>
  </si>
  <si>
    <t>males_Hywel Dda UHB_2005 - 2009_4_HLE</t>
  </si>
  <si>
    <t>males_Hywel Dda UHB_2005 - 2009_5_HLE</t>
  </si>
  <si>
    <t>males_Powys tHB_2005 - 2009_0_HLE</t>
  </si>
  <si>
    <t>males_Powys tHB_2005 - 2009_1_HLE</t>
  </si>
  <si>
    <t>males_Powys tHB_2005 - 2009_2_HLE</t>
  </si>
  <si>
    <t>males_Powys tHB_2005 - 2009_3_HLE</t>
  </si>
  <si>
    <t>males_Powys tHB_2005 - 2009_4_HLE</t>
  </si>
  <si>
    <t>males_Powys tHB_2005 - 2009_5_HLE</t>
  </si>
  <si>
    <t>females_ABM UHB_2005 - 2009_0_HLE</t>
  </si>
  <si>
    <t>females_ABM UHB_2005 - 2009_1_HLE</t>
  </si>
  <si>
    <t>females_ABM UHB_2005 - 2009_2_HLE</t>
  </si>
  <si>
    <t>females_ABM UHB_2005 - 2009_3_HLE</t>
  </si>
  <si>
    <t>females_ABM UHB_2005 - 2009_4_HLE</t>
  </si>
  <si>
    <t>females_ABM UHB_2005 - 2009_5_HLE</t>
  </si>
  <si>
    <t>females_Aneurin Bevan UHB_2005 - 2009_0_HLE</t>
  </si>
  <si>
    <t>females_Aneurin Bevan UHB_2005 - 2009_1_HLE</t>
  </si>
  <si>
    <t>females_Aneurin Bevan UHB_2005 - 2009_2_HLE</t>
  </si>
  <si>
    <t>females_Aneurin Bevan UHB_2005 - 2009_3_HLE</t>
  </si>
  <si>
    <t>females_Aneurin Bevan UHB_2005 - 2009_4_HLE</t>
  </si>
  <si>
    <t>females_Aneurin Bevan UHB_2005 - 2009_5_HLE</t>
  </si>
  <si>
    <t>females_Betsi Cadwaladr UHB_2005 - 2009_0_HLE</t>
  </si>
  <si>
    <t>females_Betsi Cadwaladr UHB_2005 - 2009_1_HLE</t>
  </si>
  <si>
    <t>females_Betsi Cadwaladr UHB_2005 - 2009_2_HLE</t>
  </si>
  <si>
    <t>females_Betsi Cadwaladr UHB_2005 - 2009_3_HLE</t>
  </si>
  <si>
    <t>females_Betsi Cadwaladr UHB_2005 - 2009_4_HLE</t>
  </si>
  <si>
    <t>females_Betsi Cadwaladr UHB_2005 - 2009_5_HLE</t>
  </si>
  <si>
    <t>females_Cardiff and Vale UHB_2005 - 2009_0_HLE</t>
  </si>
  <si>
    <t>females_Cardiff and Vale UHB_2005 - 2009_1_HLE</t>
  </si>
  <si>
    <t>females_Cardiff and Vale UHB_2005 - 2009_2_HLE</t>
  </si>
  <si>
    <t>females_Cardiff and Vale UHB_2005 - 2009_3_HLE</t>
  </si>
  <si>
    <t>females_Cardiff and Vale UHB_2005 - 2009_4_HLE</t>
  </si>
  <si>
    <t>females_Cardiff and Vale UHB_2005 - 2009_5_HLE</t>
  </si>
  <si>
    <t>females_Cwm Taf UHB_2005 - 2009_0_HLE</t>
  </si>
  <si>
    <t>females_Cwm Taf UHB_2005 - 2009_1_HLE</t>
  </si>
  <si>
    <t>females_Cwm Taf UHB_2005 - 2009_2_HLE</t>
  </si>
  <si>
    <t>females_Cwm Taf UHB_2005 - 2009_3_HLE</t>
  </si>
  <si>
    <t>females_Cwm Taf UHB_2005 - 2009_4_HLE</t>
  </si>
  <si>
    <t>females_Cwm Taf UHB_2005 - 2009_5_HLE</t>
  </si>
  <si>
    <t>females_Hywel Dda UHB_2005 - 2009_0_HLE</t>
  </si>
  <si>
    <t>females_Hywel Dda UHB_2005 - 2009_1_HLE</t>
  </si>
  <si>
    <t>females_Hywel Dda UHB_2005 - 2009_2_HLE</t>
  </si>
  <si>
    <t>females_Hywel Dda UHB_2005 - 2009_3_HLE</t>
  </si>
  <si>
    <t>females_Hywel Dda UHB_2005 - 2009_4_HLE</t>
  </si>
  <si>
    <t>females_Hywel Dda UHB_2005 - 2009_5_HLE</t>
  </si>
  <si>
    <t>females_Powys tHB_2005 - 2009_0_HLE</t>
  </si>
  <si>
    <t>females_Powys tHB_2005 - 2009_1_HLE</t>
  </si>
  <si>
    <t>females_Powys tHB_2005 - 2009_2_HLE</t>
  </si>
  <si>
    <t>females_Powys tHB_2005 - 2009_3_HLE</t>
  </si>
  <si>
    <t>females_Powys tHB_2005 - 2009_4_HLE</t>
  </si>
  <si>
    <t>females_Powys tHB_2005 - 2009_5_HLE</t>
  </si>
  <si>
    <t>males_ABM UHB_2010 - 2014_0_HLE</t>
  </si>
  <si>
    <t>males_ABM UHB_2010 - 2014_1_HLE</t>
  </si>
  <si>
    <t>males_ABM UHB_2010 - 2014_2_HLE</t>
  </si>
  <si>
    <t>males_ABM UHB_2010 - 2014_3_HLE</t>
  </si>
  <si>
    <t>males_ABM UHB_2010 - 2014_4_HLE</t>
  </si>
  <si>
    <t>males_ABM UHB_2010 - 2014_5_HLE</t>
  </si>
  <si>
    <t>males_Aneurin Bevan UHB_2010 - 2014_0_HLE</t>
  </si>
  <si>
    <t>males_Aneurin Bevan UHB_2010 - 2014_1_HLE</t>
  </si>
  <si>
    <t>males_Aneurin Bevan UHB_2010 - 2014_2_HLE</t>
  </si>
  <si>
    <t>males_Aneurin Bevan UHB_2010 - 2014_3_HLE</t>
  </si>
  <si>
    <t>males_Aneurin Bevan UHB_2010 - 2014_4_HLE</t>
  </si>
  <si>
    <t>males_Aneurin Bevan UHB_2010 - 2014_5_HLE</t>
  </si>
  <si>
    <t>males_Betsi Cadwaladr UHB_2010 - 2014_0_HLE</t>
  </si>
  <si>
    <t>males_Betsi Cadwaladr UHB_2010 - 2014_1_HLE</t>
  </si>
  <si>
    <t>males_Betsi Cadwaladr UHB_2010 - 2014_2_HLE</t>
  </si>
  <si>
    <t>males_Betsi Cadwaladr UHB_2010 - 2014_3_HLE</t>
  </si>
  <si>
    <t>males_Betsi Cadwaladr UHB_2010 - 2014_4_HLE</t>
  </si>
  <si>
    <t>males_Betsi Cadwaladr UHB_2010 - 2014_5_HLE</t>
  </si>
  <si>
    <t>males_Cardiff and Vale UHB_2010 - 2014_0_HLE</t>
  </si>
  <si>
    <t>males_Cardiff and Vale UHB_2010 - 2014_1_HLE</t>
  </si>
  <si>
    <t>males_Cardiff and Vale UHB_2010 - 2014_2_HLE</t>
  </si>
  <si>
    <t>males_Cardiff and Vale UHB_2010 - 2014_3_HLE</t>
  </si>
  <si>
    <t>males_Cardiff and Vale UHB_2010 - 2014_4_HLE</t>
  </si>
  <si>
    <t>males_Cardiff and Vale UHB_2010 - 2014_5_HLE</t>
  </si>
  <si>
    <t>males_Cwm Taf UHB_2010 - 2014_0_HLE</t>
  </si>
  <si>
    <t>males_Cwm Taf UHB_2010 - 2014_1_HLE</t>
  </si>
  <si>
    <t>males_Cwm Taf UHB_2010 - 2014_2_HLE</t>
  </si>
  <si>
    <t>males_Cwm Taf UHB_2010 - 2014_3_HLE</t>
  </si>
  <si>
    <t>males_Cwm Taf UHB_2010 - 2014_4_HLE</t>
  </si>
  <si>
    <t>males_Cwm Taf UHB_2010 - 2014_5_HLE</t>
  </si>
  <si>
    <t>males_Hywel Dda UHB_2010 - 2014_0_HLE</t>
  </si>
  <si>
    <t>males_Hywel Dda UHB_2010 - 2014_1_HLE</t>
  </si>
  <si>
    <t>males_Hywel Dda UHB_2010 - 2014_2_HLE</t>
  </si>
  <si>
    <t>males_Hywel Dda UHB_2010 - 2014_3_HLE</t>
  </si>
  <si>
    <t>males_Hywel Dda UHB_2010 - 2014_4_HLE</t>
  </si>
  <si>
    <t>males_Hywel Dda UHB_2010 - 2014_5_HLE</t>
  </si>
  <si>
    <t>males_Powys tHB_2010 - 2014_0_HLE</t>
  </si>
  <si>
    <t>males_Powys tHB_2010 - 2014_1_HLE</t>
  </si>
  <si>
    <t>males_Powys tHB_2010 - 2014_2_HLE</t>
  </si>
  <si>
    <t>males_Powys tHB_2010 - 2014_3_HLE</t>
  </si>
  <si>
    <t>males_Powys tHB_2010 - 2014_4_HLE</t>
  </si>
  <si>
    <t>males_Powys tHB_2010 - 2014_5_HLE</t>
  </si>
  <si>
    <t>females_ABM UHB_2010 - 2014_0_HLE</t>
  </si>
  <si>
    <t>females_ABM UHB_2010 - 2014_1_HLE</t>
  </si>
  <si>
    <t>females_ABM UHB_2010 - 2014_2_HLE</t>
  </si>
  <si>
    <t>females_ABM UHB_2010 - 2014_3_HLE</t>
  </si>
  <si>
    <t>females_ABM UHB_2010 - 2014_4_HLE</t>
  </si>
  <si>
    <t>females_ABM UHB_2010 - 2014_5_HLE</t>
  </si>
  <si>
    <t>females_Aneurin Bevan UHB_2010 - 2014_0_HLE</t>
  </si>
  <si>
    <t>females_Aneurin Bevan UHB_2010 - 2014_1_HLE</t>
  </si>
  <si>
    <t>females_Aneurin Bevan UHB_2010 - 2014_2_HLE</t>
  </si>
  <si>
    <t>females_Aneurin Bevan UHB_2010 - 2014_3_HLE</t>
  </si>
  <si>
    <t>females_Aneurin Bevan UHB_2010 - 2014_4_HLE</t>
  </si>
  <si>
    <t>females_Aneurin Bevan UHB_2010 - 2014_5_HLE</t>
  </si>
  <si>
    <t>females_Betsi Cadwaladr UHB_2010 - 2014_0_HLE</t>
  </si>
  <si>
    <t>females_Betsi Cadwaladr UHB_2010 - 2014_1_HLE</t>
  </si>
  <si>
    <t>females_Betsi Cadwaladr UHB_2010 - 2014_2_HLE</t>
  </si>
  <si>
    <t>females_Betsi Cadwaladr UHB_2010 - 2014_3_HLE</t>
  </si>
  <si>
    <t>females_Betsi Cadwaladr UHB_2010 - 2014_4_HLE</t>
  </si>
  <si>
    <t>females_Betsi Cadwaladr UHB_2010 - 2014_5_HLE</t>
  </si>
  <si>
    <t>females_Cardiff and Vale UHB_2010 - 2014_0_HLE</t>
  </si>
  <si>
    <t>females_Cardiff and Vale UHB_2010 - 2014_1_HLE</t>
  </si>
  <si>
    <t>females_Cardiff and Vale UHB_2010 - 2014_2_HLE</t>
  </si>
  <si>
    <t>females_Cardiff and Vale UHB_2010 - 2014_3_HLE</t>
  </si>
  <si>
    <t>females_Cardiff and Vale UHB_2010 - 2014_4_HLE</t>
  </si>
  <si>
    <t>females_Cardiff and Vale UHB_2010 - 2014_5_HLE</t>
  </si>
  <si>
    <t>females_Cwm Taf UHB_2010 - 2014_0_HLE</t>
  </si>
  <si>
    <t>females_Cwm Taf UHB_2010 - 2014_1_HLE</t>
  </si>
  <si>
    <t>females_Cwm Taf UHB_2010 - 2014_2_HLE</t>
  </si>
  <si>
    <t>females_Cwm Taf UHB_2010 - 2014_3_HLE</t>
  </si>
  <si>
    <t>females_Cwm Taf UHB_2010 - 2014_4_HLE</t>
  </si>
  <si>
    <t>females_Cwm Taf UHB_2010 - 2014_5_HLE</t>
  </si>
  <si>
    <t>females_Hywel Dda UHB_2010 - 2014_0_HLE</t>
  </si>
  <si>
    <t>females_Hywel Dda UHB_2010 - 2014_1_HLE</t>
  </si>
  <si>
    <t>females_Hywel Dda UHB_2010 - 2014_2_HLE</t>
  </si>
  <si>
    <t>females_Hywel Dda UHB_2010 - 2014_3_HLE</t>
  </si>
  <si>
    <t>females_Hywel Dda UHB_2010 - 2014_4_HLE</t>
  </si>
  <si>
    <t>females_Hywel Dda UHB_2010 - 2014_5_HLE</t>
  </si>
  <si>
    <t>females_Powys tHB_2010 - 2014_0_HLE</t>
  </si>
  <si>
    <t>females_Powys tHB_2010 - 2014_1_HLE</t>
  </si>
  <si>
    <t>females_Powys tHB_2010 - 2014_2_HLE</t>
  </si>
  <si>
    <t>females_Powys tHB_2010 - 2014_3_HLE</t>
  </si>
  <si>
    <t>females_Powys tHB_2010 - 2014_4_HLE</t>
  </si>
  <si>
    <t>females_Powys tHB_2010 - 2014_5_HLE</t>
  </si>
  <si>
    <t>males_Blaenau Gwent_2005 - 2009_0_HLE</t>
  </si>
  <si>
    <t>males_Blaenau Gwent_2005 - 2009_1_HLE</t>
  </si>
  <si>
    <t>males_Blaenau Gwent_2005 - 2009_2_HLE</t>
  </si>
  <si>
    <t>males_Blaenau Gwent_2005 - 2009_3_HLE</t>
  </si>
  <si>
    <t>males_Blaenau Gwent_2005 - 2009_4_HLE</t>
  </si>
  <si>
    <t>males_Blaenau Gwent_2005 - 2009_5_HLE</t>
  </si>
  <si>
    <t>males_Bridgend_2005 - 2009_0_HLE</t>
  </si>
  <si>
    <t>males_Bridgend_2005 - 2009_1_HLE</t>
  </si>
  <si>
    <t>males_Bridgend_2005 - 2009_2_HLE</t>
  </si>
  <si>
    <t>males_Bridgend_2005 - 2009_3_HLE</t>
  </si>
  <si>
    <t>males_Bridgend_2005 - 2009_4_HLE</t>
  </si>
  <si>
    <t>males_Bridgend_2005 - 2009_5_HLE</t>
  </si>
  <si>
    <t>males_Caerphilly_2005 - 2009_0_HLE</t>
  </si>
  <si>
    <t>males_Caerphilly_2005 - 2009_1_HLE</t>
  </si>
  <si>
    <t>males_Caerphilly_2005 - 2009_2_HLE</t>
  </si>
  <si>
    <t>males_Caerphilly_2005 - 2009_3_HLE</t>
  </si>
  <si>
    <t>males_Caerphilly_2005 - 2009_4_HLE</t>
  </si>
  <si>
    <t>males_Caerphilly_2005 - 2009_5_HLE</t>
  </si>
  <si>
    <t>males_Cardiff_2005 - 2009_0_HLE</t>
  </si>
  <si>
    <t>males_Cardiff_2005 - 2009_1_HLE</t>
  </si>
  <si>
    <t>males_Cardiff_2005 - 2009_2_HLE</t>
  </si>
  <si>
    <t>males_Cardiff_2005 - 2009_3_HLE</t>
  </si>
  <si>
    <t>males_Cardiff_2005 - 2009_4_HLE</t>
  </si>
  <si>
    <t>males_Cardiff_2005 - 2009_5_HLE</t>
  </si>
  <si>
    <t>males_Carmarthenshire_2005 - 2009_0_HLE</t>
  </si>
  <si>
    <t>males_Carmarthenshire_2005 - 2009_1_HLE</t>
  </si>
  <si>
    <t>males_Carmarthenshire_2005 - 2009_2_HLE</t>
  </si>
  <si>
    <t>males_Carmarthenshire_2005 - 2009_3_HLE</t>
  </si>
  <si>
    <t>males_Carmarthenshire_2005 - 2009_4_HLE</t>
  </si>
  <si>
    <t>males_Carmarthenshire_2005 - 2009_5_HLE</t>
  </si>
  <si>
    <t>males_Ceredigion_2005 - 2009_0_HLE</t>
  </si>
  <si>
    <t>males_Ceredigion_2005 - 2009_1_HLE</t>
  </si>
  <si>
    <t>males_Ceredigion_2005 - 2009_2_HLE</t>
  </si>
  <si>
    <t>males_Ceredigion_2005 - 2009_3_HLE</t>
  </si>
  <si>
    <t>males_Ceredigion_2005 - 2009_4_HLE</t>
  </si>
  <si>
    <t>males_Ceredigion_2005 - 2009_5_HLE</t>
  </si>
  <si>
    <t>males_Conwy_2005 - 2009_0_HLE</t>
  </si>
  <si>
    <t>males_Conwy_2005 - 2009_1_HLE</t>
  </si>
  <si>
    <t>males_Conwy_2005 - 2009_2_HLE</t>
  </si>
  <si>
    <t>males_Conwy_2005 - 2009_3_HLE</t>
  </si>
  <si>
    <t>males_Conwy_2005 - 2009_4_HLE</t>
  </si>
  <si>
    <t>males_Conwy_2005 - 2009_5_HLE</t>
  </si>
  <si>
    <t>males_Denbighshire_2005 - 2009_0_HLE</t>
  </si>
  <si>
    <t>males_Denbighshire_2005 - 2009_1_HLE</t>
  </si>
  <si>
    <t>males_Denbighshire_2005 - 2009_2_HLE</t>
  </si>
  <si>
    <t>males_Denbighshire_2005 - 2009_3_HLE</t>
  </si>
  <si>
    <t>males_Denbighshire_2005 - 2009_4_HLE</t>
  </si>
  <si>
    <t>males_Denbighshire_2005 - 2009_5_HLE</t>
  </si>
  <si>
    <t>males_Flintshire_2005 - 2009_0_HLE</t>
  </si>
  <si>
    <t>males_Flintshire_2005 - 2009_1_HLE</t>
  </si>
  <si>
    <t>males_Flintshire_2005 - 2009_2_HLE</t>
  </si>
  <si>
    <t>males_Flintshire_2005 - 2009_3_HLE</t>
  </si>
  <si>
    <t>males_Flintshire_2005 - 2009_4_HLE</t>
  </si>
  <si>
    <t>males_Flintshire_2005 - 2009_5_HLE</t>
  </si>
  <si>
    <t>males_Gwynedd_2005 - 2009_0_HLE</t>
  </si>
  <si>
    <t>males_Gwynedd_2005 - 2009_1_HLE</t>
  </si>
  <si>
    <t>males_Gwynedd_2005 - 2009_2_HLE</t>
  </si>
  <si>
    <t>males_Gwynedd_2005 - 2009_3_HLE</t>
  </si>
  <si>
    <t>males_Gwynedd_2005 - 2009_4_HLE</t>
  </si>
  <si>
    <t>males_Gwynedd_2005 - 2009_5_HLE</t>
  </si>
  <si>
    <t>males_Isle of Anglesey_2005 - 2009_0_HLE</t>
  </si>
  <si>
    <t>males_Isle of Anglesey_2005 - 2009_1_HLE</t>
  </si>
  <si>
    <t>males_Isle of Anglesey_2005 - 2009_2_HLE</t>
  </si>
  <si>
    <t>males_Isle of Anglesey_2005 - 2009_3_HLE</t>
  </si>
  <si>
    <t>males_Isle of Anglesey_2005 - 2009_4_HLE</t>
  </si>
  <si>
    <t>males_Isle of Anglesey_2005 - 2009_5_HLE</t>
  </si>
  <si>
    <t>males_Merthyr Tydfil_2005 - 2009_0_HLE</t>
  </si>
  <si>
    <t>males_Merthyr Tydfil_2005 - 2009_1_HLE</t>
  </si>
  <si>
    <t>males_Merthyr Tydfil_2005 - 2009_2_HLE</t>
  </si>
  <si>
    <t>males_Merthyr Tydfil_2005 - 2009_3_HLE</t>
  </si>
  <si>
    <t>males_Merthyr Tydfil_2005 - 2009_4_HLE</t>
  </si>
  <si>
    <t>males_Merthyr Tydfil_2005 - 2009_5_HLE</t>
  </si>
  <si>
    <t>males_Monmouthshire_2005 - 2009_0_HLE</t>
  </si>
  <si>
    <t>males_Monmouthshire_2005 - 2009_1_HLE</t>
  </si>
  <si>
    <t>males_Monmouthshire_2005 - 2009_2_HLE</t>
  </si>
  <si>
    <t>males_Monmouthshire_2005 - 2009_3_HLE</t>
  </si>
  <si>
    <t>males_Monmouthshire_2005 - 2009_4_HLE</t>
  </si>
  <si>
    <t>males_Monmouthshire_2005 - 2009_5_HLE</t>
  </si>
  <si>
    <t>males_Neath Port Talbot_2005 - 2009_0_HLE</t>
  </si>
  <si>
    <t>males_Neath Port Talbot_2005 - 2009_1_HLE</t>
  </si>
  <si>
    <t>males_Neath Port Talbot_2005 - 2009_2_HLE</t>
  </si>
  <si>
    <t>males_Neath Port Talbot_2005 - 2009_3_HLE</t>
  </si>
  <si>
    <t>males_Neath Port Talbot_2005 - 2009_4_HLE</t>
  </si>
  <si>
    <t>males_Neath Port Talbot_2005 - 2009_5_HLE</t>
  </si>
  <si>
    <t>males_Newport_2005 - 2009_0_HLE</t>
  </si>
  <si>
    <t>males_Newport_2005 - 2009_1_HLE</t>
  </si>
  <si>
    <t>males_Newport_2005 - 2009_2_HLE</t>
  </si>
  <si>
    <t>males_Newport_2005 - 2009_3_HLE</t>
  </si>
  <si>
    <t>males_Newport_2005 - 2009_4_HLE</t>
  </si>
  <si>
    <t>males_Newport_2005 - 2009_5_HLE</t>
  </si>
  <si>
    <t>males_Pembrokeshire_2005 - 2009_0_HLE</t>
  </si>
  <si>
    <t>males_Pembrokeshire_2005 - 2009_1_HLE</t>
  </si>
  <si>
    <t>males_Pembrokeshire_2005 - 2009_2_HLE</t>
  </si>
  <si>
    <t>males_Pembrokeshire_2005 - 2009_3_HLE</t>
  </si>
  <si>
    <t>males_Pembrokeshire_2005 - 2009_4_HLE</t>
  </si>
  <si>
    <t>males_Pembrokeshire_2005 - 2009_5_HLE</t>
  </si>
  <si>
    <t>males_Powys_2005 - 2009_0_HLE</t>
  </si>
  <si>
    <t>males_Powys_2005 - 2009_1_HLE</t>
  </si>
  <si>
    <t>males_Powys_2005 - 2009_2_HLE</t>
  </si>
  <si>
    <t>males_Powys_2005 - 2009_3_HLE</t>
  </si>
  <si>
    <t>males_Powys_2005 - 2009_4_HLE</t>
  </si>
  <si>
    <t>males_Powys_2005 - 2009_5_HLE</t>
  </si>
  <si>
    <t>males_Rhondda Cynon Taf_2005 - 2009_0_HLE</t>
  </si>
  <si>
    <t>males_Rhondda Cynon Taf_2005 - 2009_1_HLE</t>
  </si>
  <si>
    <t>males_Rhondda Cynon Taf_2005 - 2009_2_HLE</t>
  </si>
  <si>
    <t>males_Rhondda Cynon Taf_2005 - 2009_3_HLE</t>
  </si>
  <si>
    <t>males_Rhondda Cynon Taf_2005 - 2009_4_HLE</t>
  </si>
  <si>
    <t>males_Rhondda Cynon Taf_2005 - 2009_5_HLE</t>
  </si>
  <si>
    <t>males_Swansea_2005 - 2009_0_HLE</t>
  </si>
  <si>
    <t>males_Swansea_2005 - 2009_1_HLE</t>
  </si>
  <si>
    <t>males_Swansea_2005 - 2009_2_HLE</t>
  </si>
  <si>
    <t>males_Swansea_2005 - 2009_3_HLE</t>
  </si>
  <si>
    <t>males_Swansea_2005 - 2009_4_HLE</t>
  </si>
  <si>
    <t>males_Swansea_2005 - 2009_5_HLE</t>
  </si>
  <si>
    <t>males_Torfaen_2005 - 2009_0_HLE</t>
  </si>
  <si>
    <t>males_Torfaen_2005 - 2009_1_HLE</t>
  </si>
  <si>
    <t>males_Torfaen_2005 - 2009_2_HLE</t>
  </si>
  <si>
    <t>males_Torfaen_2005 - 2009_3_HLE</t>
  </si>
  <si>
    <t>males_Torfaen_2005 - 2009_4_HLE</t>
  </si>
  <si>
    <t>males_Torfaen_2005 - 2009_5_HLE</t>
  </si>
  <si>
    <t>males_Vale of Glamorgan_2005 - 2009_0_HLE</t>
  </si>
  <si>
    <t>males_Vale of Glamorgan_2005 - 2009_1_HLE</t>
  </si>
  <si>
    <t>males_Vale of Glamorgan_2005 - 2009_2_HLE</t>
  </si>
  <si>
    <t>males_Vale of Glamorgan_2005 - 2009_3_HLE</t>
  </si>
  <si>
    <t>males_Vale of Glamorgan_2005 - 2009_4_HLE</t>
  </si>
  <si>
    <t>males_Vale of Glamorgan_2005 - 2009_5_HLE</t>
  </si>
  <si>
    <t>males_Wrexham_2005 - 2009_0_HLE</t>
  </si>
  <si>
    <t>males_Wrexham_2005 - 2009_1_HLE</t>
  </si>
  <si>
    <t>males_Wrexham_2005 - 2009_2_HLE</t>
  </si>
  <si>
    <t>males_Wrexham_2005 - 2009_3_HLE</t>
  </si>
  <si>
    <t>males_Wrexham_2005 - 2009_4_HLE</t>
  </si>
  <si>
    <t>males_Wrexham_2005 - 2009_5_HLE</t>
  </si>
  <si>
    <t>females_Blaenau Gwent_2005 - 2009_0_HLE</t>
  </si>
  <si>
    <t>females_Blaenau Gwent_2005 - 2009_1_HLE</t>
  </si>
  <si>
    <t>females_Blaenau Gwent_2005 - 2009_2_HLE</t>
  </si>
  <si>
    <t>females_Blaenau Gwent_2005 - 2009_3_HLE</t>
  </si>
  <si>
    <t>females_Blaenau Gwent_2005 - 2009_4_HLE</t>
  </si>
  <si>
    <t>females_Blaenau Gwent_2005 - 2009_5_HLE</t>
  </si>
  <si>
    <t>females_Bridgend_2005 - 2009_0_HLE</t>
  </si>
  <si>
    <t>females_Bridgend_2005 - 2009_1_HLE</t>
  </si>
  <si>
    <t>females_Bridgend_2005 - 2009_2_HLE</t>
  </si>
  <si>
    <t>females_Bridgend_2005 - 2009_3_HLE</t>
  </si>
  <si>
    <t>females_Bridgend_2005 - 2009_4_HLE</t>
  </si>
  <si>
    <t>females_Bridgend_2005 - 2009_5_HLE</t>
  </si>
  <si>
    <t>females_Caerphilly_2005 - 2009_0_HLE</t>
  </si>
  <si>
    <t>females_Caerphilly_2005 - 2009_1_HLE</t>
  </si>
  <si>
    <t>females_Caerphilly_2005 - 2009_2_HLE</t>
  </si>
  <si>
    <t>females_Caerphilly_2005 - 2009_3_HLE</t>
  </si>
  <si>
    <t>females_Caerphilly_2005 - 2009_4_HLE</t>
  </si>
  <si>
    <t>females_Caerphilly_2005 - 2009_5_HLE</t>
  </si>
  <si>
    <t>females_Cardiff_2005 - 2009_0_HLE</t>
  </si>
  <si>
    <t>females_Cardiff_2005 - 2009_1_HLE</t>
  </si>
  <si>
    <t>females_Cardiff_2005 - 2009_2_HLE</t>
  </si>
  <si>
    <t>females_Cardiff_2005 - 2009_3_HLE</t>
  </si>
  <si>
    <t>females_Cardiff_2005 - 2009_4_HLE</t>
  </si>
  <si>
    <t>females_Cardiff_2005 - 2009_5_HLE</t>
  </si>
  <si>
    <t>females_Carmarthenshire_2005 - 2009_0_HLE</t>
  </si>
  <si>
    <t>females_Carmarthenshire_2005 - 2009_1_HLE</t>
  </si>
  <si>
    <t>females_Carmarthenshire_2005 - 2009_2_HLE</t>
  </si>
  <si>
    <t>females_Carmarthenshire_2005 - 2009_3_HLE</t>
  </si>
  <si>
    <t>females_Carmarthenshire_2005 - 2009_4_HLE</t>
  </si>
  <si>
    <t>females_Carmarthenshire_2005 - 2009_5_HLE</t>
  </si>
  <si>
    <t>females_Ceredigion_2005 - 2009_0_HLE</t>
  </si>
  <si>
    <t>females_Ceredigion_2005 - 2009_1_HLE</t>
  </si>
  <si>
    <t>females_Ceredigion_2005 - 2009_2_HLE</t>
  </si>
  <si>
    <t>females_Ceredigion_2005 - 2009_3_HLE</t>
  </si>
  <si>
    <t>females_Ceredigion_2005 - 2009_4_HLE</t>
  </si>
  <si>
    <t>females_Ceredigion_2005 - 2009_5_HLE</t>
  </si>
  <si>
    <t>females_Conwy_2005 - 2009_0_HLE</t>
  </si>
  <si>
    <t>females_Conwy_2005 - 2009_1_HLE</t>
  </si>
  <si>
    <t>females_Conwy_2005 - 2009_2_HLE</t>
  </si>
  <si>
    <t>females_Conwy_2005 - 2009_3_HLE</t>
  </si>
  <si>
    <t>females_Conwy_2005 - 2009_4_HLE</t>
  </si>
  <si>
    <t>females_Conwy_2005 - 2009_5_HLE</t>
  </si>
  <si>
    <t>females_Denbighshire_2005 - 2009_0_HLE</t>
  </si>
  <si>
    <t>females_Denbighshire_2005 - 2009_1_HLE</t>
  </si>
  <si>
    <t>females_Denbighshire_2005 - 2009_2_HLE</t>
  </si>
  <si>
    <t>females_Denbighshire_2005 - 2009_3_HLE</t>
  </si>
  <si>
    <t>females_Denbighshire_2005 - 2009_4_HLE</t>
  </si>
  <si>
    <t>females_Denbighshire_2005 - 2009_5_HLE</t>
  </si>
  <si>
    <t>females_Flintshire_2005 - 2009_0_HLE</t>
  </si>
  <si>
    <t>females_Flintshire_2005 - 2009_1_HLE</t>
  </si>
  <si>
    <t>females_Flintshire_2005 - 2009_2_HLE</t>
  </si>
  <si>
    <t>females_Flintshire_2005 - 2009_3_HLE</t>
  </si>
  <si>
    <t>females_Flintshire_2005 - 2009_4_HLE</t>
  </si>
  <si>
    <t>females_Flintshire_2005 - 2009_5_HLE</t>
  </si>
  <si>
    <t>females_Gwynedd_2005 - 2009_0_HLE</t>
  </si>
  <si>
    <t>females_Gwynedd_2005 - 2009_1_HLE</t>
  </si>
  <si>
    <t>females_Gwynedd_2005 - 2009_2_HLE</t>
  </si>
  <si>
    <t>females_Gwynedd_2005 - 2009_3_HLE</t>
  </si>
  <si>
    <t>females_Gwynedd_2005 - 2009_4_HLE</t>
  </si>
  <si>
    <t>females_Gwynedd_2005 - 2009_5_HLE</t>
  </si>
  <si>
    <t>females_Isle of Anglesey_2005 - 2009_0_HLE</t>
  </si>
  <si>
    <t>females_Isle of Anglesey_2005 - 2009_1_HLE</t>
  </si>
  <si>
    <t>females_Isle of Anglesey_2005 - 2009_2_HLE</t>
  </si>
  <si>
    <t>females_Isle of Anglesey_2005 - 2009_3_HLE</t>
  </si>
  <si>
    <t>females_Isle of Anglesey_2005 - 2009_4_HLE</t>
  </si>
  <si>
    <t>females_Isle of Anglesey_2005 - 2009_5_HLE</t>
  </si>
  <si>
    <t>females_Merthyr Tydfil_2005 - 2009_0_HLE</t>
  </si>
  <si>
    <t>females_Merthyr Tydfil_2005 - 2009_1_HLE</t>
  </si>
  <si>
    <t>females_Merthyr Tydfil_2005 - 2009_2_HLE</t>
  </si>
  <si>
    <t>females_Merthyr Tydfil_2005 - 2009_3_HLE</t>
  </si>
  <si>
    <t>females_Merthyr Tydfil_2005 - 2009_4_HLE</t>
  </si>
  <si>
    <t>females_Merthyr Tydfil_2005 - 2009_5_HLE</t>
  </si>
  <si>
    <t>females_Monmouthshire_2005 - 2009_0_HLE</t>
  </si>
  <si>
    <t>females_Monmouthshire_2005 - 2009_1_HLE</t>
  </si>
  <si>
    <t>females_Monmouthshire_2005 - 2009_2_HLE</t>
  </si>
  <si>
    <t>females_Monmouthshire_2005 - 2009_3_HLE</t>
  </si>
  <si>
    <t>females_Monmouthshire_2005 - 2009_4_HLE</t>
  </si>
  <si>
    <t>females_Monmouthshire_2005 - 2009_5_HLE</t>
  </si>
  <si>
    <t>females_Neath Port Talbot_2005 - 2009_0_HLE</t>
  </si>
  <si>
    <t>females_Neath Port Talbot_2005 - 2009_1_HLE</t>
  </si>
  <si>
    <t>females_Neath Port Talbot_2005 - 2009_2_HLE</t>
  </si>
  <si>
    <t>females_Neath Port Talbot_2005 - 2009_3_HLE</t>
  </si>
  <si>
    <t>females_Neath Port Talbot_2005 - 2009_4_HLE</t>
  </si>
  <si>
    <t>females_Neath Port Talbot_2005 - 2009_5_HLE</t>
  </si>
  <si>
    <t>females_Newport_2005 - 2009_0_HLE</t>
  </si>
  <si>
    <t>females_Newport_2005 - 2009_1_HLE</t>
  </si>
  <si>
    <t>females_Newport_2005 - 2009_2_HLE</t>
  </si>
  <si>
    <t>females_Newport_2005 - 2009_3_HLE</t>
  </si>
  <si>
    <t>females_Newport_2005 - 2009_4_HLE</t>
  </si>
  <si>
    <t>females_Newport_2005 - 2009_5_HLE</t>
  </si>
  <si>
    <t>females_Pembrokeshire_2005 - 2009_0_HLE</t>
  </si>
  <si>
    <t>females_Pembrokeshire_2005 - 2009_1_HLE</t>
  </si>
  <si>
    <t>females_Pembrokeshire_2005 - 2009_2_HLE</t>
  </si>
  <si>
    <t>females_Pembrokeshire_2005 - 2009_3_HLE</t>
  </si>
  <si>
    <t>females_Pembrokeshire_2005 - 2009_4_HLE</t>
  </si>
  <si>
    <t>females_Pembrokeshire_2005 - 2009_5_HLE</t>
  </si>
  <si>
    <t>females_Powys_2005 - 2009_0_HLE</t>
  </si>
  <si>
    <t>females_Powys_2005 - 2009_1_HLE</t>
  </si>
  <si>
    <t>females_Powys_2005 - 2009_2_HLE</t>
  </si>
  <si>
    <t>females_Powys_2005 - 2009_3_HLE</t>
  </si>
  <si>
    <t>females_Powys_2005 - 2009_4_HLE</t>
  </si>
  <si>
    <t>females_Powys_2005 - 2009_5_HLE</t>
  </si>
  <si>
    <t>females_Rhondda Cynon Taf_2005 - 2009_0_HLE</t>
  </si>
  <si>
    <t>females_Rhondda Cynon Taf_2005 - 2009_1_HLE</t>
  </si>
  <si>
    <t>females_Rhondda Cynon Taf_2005 - 2009_2_HLE</t>
  </si>
  <si>
    <t>females_Rhondda Cynon Taf_2005 - 2009_3_HLE</t>
  </si>
  <si>
    <t>females_Rhondda Cynon Taf_2005 - 2009_4_HLE</t>
  </si>
  <si>
    <t>females_Rhondda Cynon Taf_2005 - 2009_5_HLE</t>
  </si>
  <si>
    <t>females_Swansea_2005 - 2009_0_HLE</t>
  </si>
  <si>
    <t>females_Swansea_2005 - 2009_1_HLE</t>
  </si>
  <si>
    <t>females_Swansea_2005 - 2009_2_HLE</t>
  </si>
  <si>
    <t>females_Swansea_2005 - 2009_3_HLE</t>
  </si>
  <si>
    <t>females_Swansea_2005 - 2009_4_HLE</t>
  </si>
  <si>
    <t>females_Swansea_2005 - 2009_5_HLE</t>
  </si>
  <si>
    <t>females_Torfaen_2005 - 2009_0_HLE</t>
  </si>
  <si>
    <t>females_Torfaen_2005 - 2009_1_HLE</t>
  </si>
  <si>
    <t>females_Torfaen_2005 - 2009_2_HLE</t>
  </si>
  <si>
    <t>females_Torfaen_2005 - 2009_3_HLE</t>
  </si>
  <si>
    <t>females_Torfaen_2005 - 2009_4_HLE</t>
  </si>
  <si>
    <t>females_Torfaen_2005 - 2009_5_HLE</t>
  </si>
  <si>
    <t>females_Vale of Glamorgan_2005 - 2009_0_HLE</t>
  </si>
  <si>
    <t>females_Vale of Glamorgan_2005 - 2009_1_HLE</t>
  </si>
  <si>
    <t>females_Vale of Glamorgan_2005 - 2009_2_HLE</t>
  </si>
  <si>
    <t>females_Vale of Glamorgan_2005 - 2009_3_HLE</t>
  </si>
  <si>
    <t>females_Vale of Glamorgan_2005 - 2009_4_HLE</t>
  </si>
  <si>
    <t>females_Vale of Glamorgan_2005 - 2009_5_HLE</t>
  </si>
  <si>
    <t>females_Wrexham_2005 - 2009_0_HLE</t>
  </si>
  <si>
    <t>females_Wrexham_2005 - 2009_1_HLE</t>
  </si>
  <si>
    <t>females_Wrexham_2005 - 2009_2_HLE</t>
  </si>
  <si>
    <t>females_Wrexham_2005 - 2009_3_HLE</t>
  </si>
  <si>
    <t>females_Wrexham_2005 - 2009_4_HLE</t>
  </si>
  <si>
    <t>females_Wrexham_2005 - 2009_5_HLE</t>
  </si>
  <si>
    <t>males_Blaenau Gwent_2010 - 2014_0_HLE</t>
  </si>
  <si>
    <t>males_Blaenau Gwent_2010 - 2014_1_HLE</t>
  </si>
  <si>
    <t>males_Blaenau Gwent_2010 - 2014_2_HLE</t>
  </si>
  <si>
    <t>males_Blaenau Gwent_2010 - 2014_3_HLE</t>
  </si>
  <si>
    <t>males_Blaenau Gwent_2010 - 2014_4_HLE</t>
  </si>
  <si>
    <t>males_Blaenau Gwent_2010 - 2014_5_HLE</t>
  </si>
  <si>
    <t>males_Bridgend_2010 - 2014_0_HLE</t>
  </si>
  <si>
    <t>males_Bridgend_2010 - 2014_1_HLE</t>
  </si>
  <si>
    <t>males_Bridgend_2010 - 2014_2_HLE</t>
  </si>
  <si>
    <t>males_Bridgend_2010 - 2014_3_HLE</t>
  </si>
  <si>
    <t>males_Bridgend_2010 - 2014_4_HLE</t>
  </si>
  <si>
    <t>males_Bridgend_2010 - 2014_5_HLE</t>
  </si>
  <si>
    <t>males_Caerphilly_2010 - 2014_0_HLE</t>
  </si>
  <si>
    <t>males_Caerphilly_2010 - 2014_1_HLE</t>
  </si>
  <si>
    <t>males_Caerphilly_2010 - 2014_2_HLE</t>
  </si>
  <si>
    <t>males_Caerphilly_2010 - 2014_3_HLE</t>
  </si>
  <si>
    <t>males_Caerphilly_2010 - 2014_4_HLE</t>
  </si>
  <si>
    <t>males_Caerphilly_2010 - 2014_5_HLE</t>
  </si>
  <si>
    <t>males_Cardiff_2010 - 2014_0_HLE</t>
  </si>
  <si>
    <t>males_Cardiff_2010 - 2014_1_HLE</t>
  </si>
  <si>
    <t>males_Cardiff_2010 - 2014_2_HLE</t>
  </si>
  <si>
    <t>males_Cardiff_2010 - 2014_3_HLE</t>
  </si>
  <si>
    <t>males_Cardiff_2010 - 2014_4_HLE</t>
  </si>
  <si>
    <t>males_Cardiff_2010 - 2014_5_HLE</t>
  </si>
  <si>
    <t>males_Carmarthenshire_2010 - 2014_0_HLE</t>
  </si>
  <si>
    <t>males_Carmarthenshire_2010 - 2014_1_HLE</t>
  </si>
  <si>
    <t>males_Carmarthenshire_2010 - 2014_2_HLE</t>
  </si>
  <si>
    <t>males_Carmarthenshire_2010 - 2014_3_HLE</t>
  </si>
  <si>
    <t>males_Carmarthenshire_2010 - 2014_4_HLE</t>
  </si>
  <si>
    <t>males_Carmarthenshire_2010 - 2014_5_HLE</t>
  </si>
  <si>
    <t>males_Ceredigion_2010 - 2014_0_HLE</t>
  </si>
  <si>
    <t>males_Ceredigion_2010 - 2014_1_HLE</t>
  </si>
  <si>
    <t>males_Ceredigion_2010 - 2014_2_HLE</t>
  </si>
  <si>
    <t>males_Ceredigion_2010 - 2014_3_HLE</t>
  </si>
  <si>
    <t>males_Ceredigion_2010 - 2014_4_HLE</t>
  </si>
  <si>
    <t>males_Ceredigion_2010 - 2014_5_HLE</t>
  </si>
  <si>
    <t>males_Conwy_2010 - 2014_0_HLE</t>
  </si>
  <si>
    <t>males_Conwy_2010 - 2014_1_HLE</t>
  </si>
  <si>
    <t>males_Conwy_2010 - 2014_2_HLE</t>
  </si>
  <si>
    <t>males_Conwy_2010 - 2014_3_HLE</t>
  </si>
  <si>
    <t>males_Conwy_2010 - 2014_4_HLE</t>
  </si>
  <si>
    <t>males_Conwy_2010 - 2014_5_HLE</t>
  </si>
  <si>
    <t>males_Denbighshire_2010 - 2014_0_HLE</t>
  </si>
  <si>
    <t>males_Denbighshire_2010 - 2014_1_HLE</t>
  </si>
  <si>
    <t>males_Denbighshire_2010 - 2014_2_HLE</t>
  </si>
  <si>
    <t>males_Denbighshire_2010 - 2014_3_HLE</t>
  </si>
  <si>
    <t>males_Denbighshire_2010 - 2014_4_HLE</t>
  </si>
  <si>
    <t>males_Denbighshire_2010 - 2014_5_HLE</t>
  </si>
  <si>
    <t>males_Flintshire_2010 - 2014_0_HLE</t>
  </si>
  <si>
    <t>males_Flintshire_2010 - 2014_1_HLE</t>
  </si>
  <si>
    <t>males_Flintshire_2010 - 2014_2_HLE</t>
  </si>
  <si>
    <t>males_Flintshire_2010 - 2014_3_HLE</t>
  </si>
  <si>
    <t>males_Flintshire_2010 - 2014_4_HLE</t>
  </si>
  <si>
    <t>males_Flintshire_2010 - 2014_5_HLE</t>
  </si>
  <si>
    <t>males_Gwynedd_2010 - 2014_0_HLE</t>
  </si>
  <si>
    <t>males_Gwynedd_2010 - 2014_1_HLE</t>
  </si>
  <si>
    <t>males_Gwynedd_2010 - 2014_2_HLE</t>
  </si>
  <si>
    <t>males_Gwynedd_2010 - 2014_3_HLE</t>
  </si>
  <si>
    <t>males_Gwynedd_2010 - 2014_4_HLE</t>
  </si>
  <si>
    <t>males_Gwynedd_2010 - 2014_5_HLE</t>
  </si>
  <si>
    <t>males_Isle of Anglesey_2010 - 2014_0_HLE</t>
  </si>
  <si>
    <t>males_Isle of Anglesey_2010 - 2014_1_HLE</t>
  </si>
  <si>
    <t>males_Isle of Anglesey_2010 - 2014_2_HLE</t>
  </si>
  <si>
    <t>males_Isle of Anglesey_2010 - 2014_3_HLE</t>
  </si>
  <si>
    <t>males_Isle of Anglesey_2010 - 2014_4_HLE</t>
  </si>
  <si>
    <t>males_Isle of Anglesey_2010 - 2014_5_HLE</t>
  </si>
  <si>
    <t>males_Merthyr Tydfil_2010 - 2014_0_HLE</t>
  </si>
  <si>
    <t>males_Merthyr Tydfil_2010 - 2014_1_HLE</t>
  </si>
  <si>
    <t>males_Merthyr Tydfil_2010 - 2014_2_HLE</t>
  </si>
  <si>
    <t>males_Merthyr Tydfil_2010 - 2014_3_HLE</t>
  </si>
  <si>
    <t>males_Merthyr Tydfil_2010 - 2014_4_HLE</t>
  </si>
  <si>
    <t>males_Merthyr Tydfil_2010 - 2014_5_HLE</t>
  </si>
  <si>
    <t>males_Monmouthshire_2010 - 2014_0_HLE</t>
  </si>
  <si>
    <t>males_Monmouthshire_2010 - 2014_1_HLE</t>
  </si>
  <si>
    <t>males_Monmouthshire_2010 - 2014_2_HLE</t>
  </si>
  <si>
    <t>males_Monmouthshire_2010 - 2014_3_HLE</t>
  </si>
  <si>
    <t>males_Monmouthshire_2010 - 2014_4_HLE</t>
  </si>
  <si>
    <t>males_Monmouthshire_2010 - 2014_5_HLE</t>
  </si>
  <si>
    <t>males_Neath Port Talbot_2010 - 2014_0_HLE</t>
  </si>
  <si>
    <t>males_Neath Port Talbot_2010 - 2014_1_HLE</t>
  </si>
  <si>
    <t>males_Neath Port Talbot_2010 - 2014_2_HLE</t>
  </si>
  <si>
    <t>males_Neath Port Talbot_2010 - 2014_3_HLE</t>
  </si>
  <si>
    <t>males_Neath Port Talbot_2010 - 2014_4_HLE</t>
  </si>
  <si>
    <t>males_Neath Port Talbot_2010 - 2014_5_HLE</t>
  </si>
  <si>
    <t>males_Newport_2010 - 2014_0_HLE</t>
  </si>
  <si>
    <t>males_Newport_2010 - 2014_1_HLE</t>
  </si>
  <si>
    <t>males_Newport_2010 - 2014_2_HLE</t>
  </si>
  <si>
    <t>males_Newport_2010 - 2014_3_HLE</t>
  </si>
  <si>
    <t>males_Newport_2010 - 2014_4_HLE</t>
  </si>
  <si>
    <t>males_Newport_2010 - 2014_5_HLE</t>
  </si>
  <si>
    <t>males_Pembrokeshire_2010 - 2014_0_HLE</t>
  </si>
  <si>
    <t>males_Pembrokeshire_2010 - 2014_1_HLE</t>
  </si>
  <si>
    <t>males_Pembrokeshire_2010 - 2014_2_HLE</t>
  </si>
  <si>
    <t>males_Pembrokeshire_2010 - 2014_3_HLE</t>
  </si>
  <si>
    <t>males_Pembrokeshire_2010 - 2014_4_HLE</t>
  </si>
  <si>
    <t>males_Pembrokeshire_2010 - 2014_5_HLE</t>
  </si>
  <si>
    <t>males_Powys_2010 - 2014_0_HLE</t>
  </si>
  <si>
    <t>males_Powys_2010 - 2014_1_HLE</t>
  </si>
  <si>
    <t>males_Powys_2010 - 2014_2_HLE</t>
  </si>
  <si>
    <t>males_Powys_2010 - 2014_3_HLE</t>
  </si>
  <si>
    <t>males_Powys_2010 - 2014_4_HLE</t>
  </si>
  <si>
    <t>males_Powys_2010 - 2014_5_HLE</t>
  </si>
  <si>
    <t>males_Rhondda Cynon Taf_2010 - 2014_0_HLE</t>
  </si>
  <si>
    <t>males_Rhondda Cynon Taf_2010 - 2014_1_HLE</t>
  </si>
  <si>
    <t>males_Rhondda Cynon Taf_2010 - 2014_2_HLE</t>
  </si>
  <si>
    <t>males_Rhondda Cynon Taf_2010 - 2014_3_HLE</t>
  </si>
  <si>
    <t>males_Rhondda Cynon Taf_2010 - 2014_4_HLE</t>
  </si>
  <si>
    <t>males_Rhondda Cynon Taf_2010 - 2014_5_HLE</t>
  </si>
  <si>
    <t>males_Swansea_2010 - 2014_0_HLE</t>
  </si>
  <si>
    <t>males_Swansea_2010 - 2014_1_HLE</t>
  </si>
  <si>
    <t>males_Swansea_2010 - 2014_2_HLE</t>
  </si>
  <si>
    <t>males_Swansea_2010 - 2014_3_HLE</t>
  </si>
  <si>
    <t>males_Swansea_2010 - 2014_4_HLE</t>
  </si>
  <si>
    <t>males_Swansea_2010 - 2014_5_HLE</t>
  </si>
  <si>
    <t>males_Torfaen_2010 - 2014_0_HLE</t>
  </si>
  <si>
    <t>males_Torfaen_2010 - 2014_1_HLE</t>
  </si>
  <si>
    <t>males_Torfaen_2010 - 2014_2_HLE</t>
  </si>
  <si>
    <t>males_Torfaen_2010 - 2014_3_HLE</t>
  </si>
  <si>
    <t>males_Torfaen_2010 - 2014_4_HLE</t>
  </si>
  <si>
    <t>males_Torfaen_2010 - 2014_5_HLE</t>
  </si>
  <si>
    <t>males_Vale of Glamorgan_2010 - 2014_0_HLE</t>
  </si>
  <si>
    <t>males_Vale of Glamorgan_2010 - 2014_1_HLE</t>
  </si>
  <si>
    <t>males_Vale of Glamorgan_2010 - 2014_2_HLE</t>
  </si>
  <si>
    <t>males_Vale of Glamorgan_2010 - 2014_3_HLE</t>
  </si>
  <si>
    <t>males_Vale of Glamorgan_2010 - 2014_4_HLE</t>
  </si>
  <si>
    <t>males_Vale of Glamorgan_2010 - 2014_5_HLE</t>
  </si>
  <si>
    <t>males_Wrexham_2010 - 2014_0_HLE</t>
  </si>
  <si>
    <t>males_Wrexham_2010 - 2014_1_HLE</t>
  </si>
  <si>
    <t>males_Wrexham_2010 - 2014_2_HLE</t>
  </si>
  <si>
    <t>males_Wrexham_2010 - 2014_3_HLE</t>
  </si>
  <si>
    <t>males_Wrexham_2010 - 2014_4_HLE</t>
  </si>
  <si>
    <t>males_Wrexham_2010 - 2014_5_HLE</t>
  </si>
  <si>
    <t>females_Blaenau Gwent_2010 - 2014_0_HLE</t>
  </si>
  <si>
    <t>females_Blaenau Gwent_2010 - 2014_1_HLE</t>
  </si>
  <si>
    <t>females_Blaenau Gwent_2010 - 2014_2_HLE</t>
  </si>
  <si>
    <t>females_Blaenau Gwent_2010 - 2014_3_HLE</t>
  </si>
  <si>
    <t>females_Blaenau Gwent_2010 - 2014_4_HLE</t>
  </si>
  <si>
    <t>females_Blaenau Gwent_2010 - 2014_5_HLE</t>
  </si>
  <si>
    <t>females_Bridgend_2010 - 2014_0_HLE</t>
  </si>
  <si>
    <t>females_Bridgend_2010 - 2014_1_HLE</t>
  </si>
  <si>
    <t>females_Bridgend_2010 - 2014_2_HLE</t>
  </si>
  <si>
    <t>females_Bridgend_2010 - 2014_3_HLE</t>
  </si>
  <si>
    <t>females_Bridgend_2010 - 2014_4_HLE</t>
  </si>
  <si>
    <t>females_Bridgend_2010 - 2014_5_HLE</t>
  </si>
  <si>
    <t>females_Caerphilly_2010 - 2014_0_HLE</t>
  </si>
  <si>
    <t>females_Caerphilly_2010 - 2014_1_HLE</t>
  </si>
  <si>
    <t>females_Caerphilly_2010 - 2014_2_HLE</t>
  </si>
  <si>
    <t>females_Caerphilly_2010 - 2014_3_HLE</t>
  </si>
  <si>
    <t>females_Caerphilly_2010 - 2014_4_HLE</t>
  </si>
  <si>
    <t>females_Caerphilly_2010 - 2014_5_HLE</t>
  </si>
  <si>
    <t>females_Cardiff_2010 - 2014_0_HLE</t>
  </si>
  <si>
    <t>females_Cardiff_2010 - 2014_1_HLE</t>
  </si>
  <si>
    <t>females_Cardiff_2010 - 2014_2_HLE</t>
  </si>
  <si>
    <t>females_Cardiff_2010 - 2014_3_HLE</t>
  </si>
  <si>
    <t>females_Cardiff_2010 - 2014_4_HLE</t>
  </si>
  <si>
    <t>females_Cardiff_2010 - 2014_5_HLE</t>
  </si>
  <si>
    <t>females_Carmarthenshire_2010 - 2014_0_HLE</t>
  </si>
  <si>
    <t>females_Carmarthenshire_2010 - 2014_1_HLE</t>
  </si>
  <si>
    <t>females_Carmarthenshire_2010 - 2014_2_HLE</t>
  </si>
  <si>
    <t>females_Carmarthenshire_2010 - 2014_3_HLE</t>
  </si>
  <si>
    <t>females_Carmarthenshire_2010 - 2014_4_HLE</t>
  </si>
  <si>
    <t>females_Carmarthenshire_2010 - 2014_5_HLE</t>
  </si>
  <si>
    <t>females_Ceredigion_2010 - 2014_0_HLE</t>
  </si>
  <si>
    <t>females_Ceredigion_2010 - 2014_1_HLE</t>
  </si>
  <si>
    <t>females_Ceredigion_2010 - 2014_2_HLE</t>
  </si>
  <si>
    <t>females_Ceredigion_2010 - 2014_3_HLE</t>
  </si>
  <si>
    <t>females_Ceredigion_2010 - 2014_4_HLE</t>
  </si>
  <si>
    <t>females_Ceredigion_2010 - 2014_5_HLE</t>
  </si>
  <si>
    <t>females_Conwy_2010 - 2014_0_HLE</t>
  </si>
  <si>
    <t>females_Conwy_2010 - 2014_1_HLE</t>
  </si>
  <si>
    <t>females_Conwy_2010 - 2014_2_HLE</t>
  </si>
  <si>
    <t>females_Conwy_2010 - 2014_3_HLE</t>
  </si>
  <si>
    <t>females_Conwy_2010 - 2014_4_HLE</t>
  </si>
  <si>
    <t>females_Conwy_2010 - 2014_5_HLE</t>
  </si>
  <si>
    <t>females_Denbighshire_2010 - 2014_0_HLE</t>
  </si>
  <si>
    <t>females_Denbighshire_2010 - 2014_1_HLE</t>
  </si>
  <si>
    <t>females_Denbighshire_2010 - 2014_2_HLE</t>
  </si>
  <si>
    <t>females_Denbighshire_2010 - 2014_3_HLE</t>
  </si>
  <si>
    <t>females_Denbighshire_2010 - 2014_4_HLE</t>
  </si>
  <si>
    <t>females_Denbighshire_2010 - 2014_5_HLE</t>
  </si>
  <si>
    <t>females_Flintshire_2010 - 2014_0_HLE</t>
  </si>
  <si>
    <t>females_Flintshire_2010 - 2014_1_HLE</t>
  </si>
  <si>
    <t>females_Flintshire_2010 - 2014_2_HLE</t>
  </si>
  <si>
    <t>females_Flintshire_2010 - 2014_3_HLE</t>
  </si>
  <si>
    <t>females_Flintshire_2010 - 2014_4_HLE</t>
  </si>
  <si>
    <t>females_Flintshire_2010 - 2014_5_HLE</t>
  </si>
  <si>
    <t>females_Gwynedd_2010 - 2014_0_HLE</t>
  </si>
  <si>
    <t>females_Gwynedd_2010 - 2014_1_HLE</t>
  </si>
  <si>
    <t>females_Gwynedd_2010 - 2014_2_HLE</t>
  </si>
  <si>
    <t>females_Gwynedd_2010 - 2014_3_HLE</t>
  </si>
  <si>
    <t>females_Gwynedd_2010 - 2014_4_HLE</t>
  </si>
  <si>
    <t>females_Gwynedd_2010 - 2014_5_HLE</t>
  </si>
  <si>
    <t>females_Isle of Anglesey_2010 - 2014_0_HLE</t>
  </si>
  <si>
    <t>females_Isle of Anglesey_2010 - 2014_1_HLE</t>
  </si>
  <si>
    <t>females_Isle of Anglesey_2010 - 2014_2_HLE</t>
  </si>
  <si>
    <t>females_Isle of Anglesey_2010 - 2014_3_HLE</t>
  </si>
  <si>
    <t>females_Isle of Anglesey_2010 - 2014_4_HLE</t>
  </si>
  <si>
    <t>females_Isle of Anglesey_2010 - 2014_5_HLE</t>
  </si>
  <si>
    <t>females_Merthyr Tydfil_2010 - 2014_0_HLE</t>
  </si>
  <si>
    <t>females_Merthyr Tydfil_2010 - 2014_1_HLE</t>
  </si>
  <si>
    <t>females_Merthyr Tydfil_2010 - 2014_2_HLE</t>
  </si>
  <si>
    <t>females_Merthyr Tydfil_2010 - 2014_3_HLE</t>
  </si>
  <si>
    <t>females_Merthyr Tydfil_2010 - 2014_4_HLE</t>
  </si>
  <si>
    <t>females_Merthyr Tydfil_2010 - 2014_5_HLE</t>
  </si>
  <si>
    <t>females_Monmouthshire_2010 - 2014_0_HLE</t>
  </si>
  <si>
    <t>females_Monmouthshire_2010 - 2014_1_HLE</t>
  </si>
  <si>
    <t>females_Monmouthshire_2010 - 2014_2_HLE</t>
  </si>
  <si>
    <t>females_Monmouthshire_2010 - 2014_3_HLE</t>
  </si>
  <si>
    <t>females_Monmouthshire_2010 - 2014_4_HLE</t>
  </si>
  <si>
    <t>females_Monmouthshire_2010 - 2014_5_HLE</t>
  </si>
  <si>
    <t>females_Neath Port Talbot_2010 - 2014_0_HLE</t>
  </si>
  <si>
    <t>females_Neath Port Talbot_2010 - 2014_1_HLE</t>
  </si>
  <si>
    <t>females_Neath Port Talbot_2010 - 2014_2_HLE</t>
  </si>
  <si>
    <t>females_Neath Port Talbot_2010 - 2014_3_HLE</t>
  </si>
  <si>
    <t>females_Neath Port Talbot_2010 - 2014_4_HLE</t>
  </si>
  <si>
    <t>females_Neath Port Talbot_2010 - 2014_5_HLE</t>
  </si>
  <si>
    <t>females_Newport_2010 - 2014_0_HLE</t>
  </si>
  <si>
    <t>females_Newport_2010 - 2014_1_HLE</t>
  </si>
  <si>
    <t>females_Newport_2010 - 2014_2_HLE</t>
  </si>
  <si>
    <t>females_Newport_2010 - 2014_3_HLE</t>
  </si>
  <si>
    <t>females_Newport_2010 - 2014_4_HLE</t>
  </si>
  <si>
    <t>females_Newport_2010 - 2014_5_HLE</t>
  </si>
  <si>
    <t>females_Pembrokeshire_2010 - 2014_0_HLE</t>
  </si>
  <si>
    <t>females_Pembrokeshire_2010 - 2014_1_HLE</t>
  </si>
  <si>
    <t>females_Pembrokeshire_2010 - 2014_2_HLE</t>
  </si>
  <si>
    <t>females_Pembrokeshire_2010 - 2014_3_HLE</t>
  </si>
  <si>
    <t>females_Pembrokeshire_2010 - 2014_4_HLE</t>
  </si>
  <si>
    <t>females_Pembrokeshire_2010 - 2014_5_HLE</t>
  </si>
  <si>
    <t>females_Powys_2010 - 2014_0_HLE</t>
  </si>
  <si>
    <t>females_Powys_2010 - 2014_1_HLE</t>
  </si>
  <si>
    <t>females_Powys_2010 - 2014_2_HLE</t>
  </si>
  <si>
    <t>females_Powys_2010 - 2014_3_HLE</t>
  </si>
  <si>
    <t>females_Powys_2010 - 2014_4_HLE</t>
  </si>
  <si>
    <t>females_Powys_2010 - 2014_5_HLE</t>
  </si>
  <si>
    <t>females_Rhondda Cynon Taf_2010 - 2014_0_HLE</t>
  </si>
  <si>
    <t>females_Rhondda Cynon Taf_2010 - 2014_1_HLE</t>
  </si>
  <si>
    <t>females_Rhondda Cynon Taf_2010 - 2014_2_HLE</t>
  </si>
  <si>
    <t>females_Rhondda Cynon Taf_2010 - 2014_3_HLE</t>
  </si>
  <si>
    <t>females_Rhondda Cynon Taf_2010 - 2014_4_HLE</t>
  </si>
  <si>
    <t>females_Rhondda Cynon Taf_2010 - 2014_5_HLE</t>
  </si>
  <si>
    <t>females_Swansea_2010 - 2014_0_HLE</t>
  </si>
  <si>
    <t>females_Swansea_2010 - 2014_1_HLE</t>
  </si>
  <si>
    <t>females_Swansea_2010 - 2014_2_HLE</t>
  </si>
  <si>
    <t>females_Swansea_2010 - 2014_3_HLE</t>
  </si>
  <si>
    <t>females_Swansea_2010 - 2014_4_HLE</t>
  </si>
  <si>
    <t>females_Swansea_2010 - 2014_5_HLE</t>
  </si>
  <si>
    <t>females_Torfaen_2010 - 2014_0_HLE</t>
  </si>
  <si>
    <t>females_Torfaen_2010 - 2014_1_HLE</t>
  </si>
  <si>
    <t>females_Torfaen_2010 - 2014_2_HLE</t>
  </si>
  <si>
    <t>females_Torfaen_2010 - 2014_3_HLE</t>
  </si>
  <si>
    <t>females_Torfaen_2010 - 2014_4_HLE</t>
  </si>
  <si>
    <t>females_Torfaen_2010 - 2014_5_HLE</t>
  </si>
  <si>
    <t>females_Vale of Glamorgan_2010 - 2014_0_HLE</t>
  </si>
  <si>
    <t>females_Vale of Glamorgan_2010 - 2014_1_HLE</t>
  </si>
  <si>
    <t>females_Vale of Glamorgan_2010 - 2014_2_HLE</t>
  </si>
  <si>
    <t>females_Vale of Glamorgan_2010 - 2014_3_HLE</t>
  </si>
  <si>
    <t>females_Vale of Glamorgan_2010 - 2014_4_HLE</t>
  </si>
  <si>
    <t>females_Vale of Glamorgan_2010 - 2014_5_HLE</t>
  </si>
  <si>
    <t>females_Wrexham_2010 - 2014_0_HLE</t>
  </si>
  <si>
    <t>females_Wrexham_2010 - 2014_1_HLE</t>
  </si>
  <si>
    <t>females_Wrexham_2010 - 2014_2_HLE</t>
  </si>
  <si>
    <t>females_Wrexham_2010 - 2014_3_HLE</t>
  </si>
  <si>
    <t>females_Wrexham_2010 - 2014_4_HLE</t>
  </si>
  <si>
    <t>females_Wrexham_2010 - 2014_5_HLE</t>
  </si>
  <si>
    <t>males_Wales_2010 - 2014_0_LE</t>
  </si>
  <si>
    <t>males_Wales_2010 - 2014_1_LE</t>
  </si>
  <si>
    <t>males_Wales_2010 - 2014_2_LE</t>
  </si>
  <si>
    <t>males_Wales_2010 - 2014_3_LE</t>
  </si>
  <si>
    <t>males_Wales_2010 - 2014_4_LE</t>
  </si>
  <si>
    <t>males_Wales_2010 - 2014_5_LE</t>
  </si>
  <si>
    <t>females_Wales_2010 - 2014_0_LE</t>
  </si>
  <si>
    <t>females_Wales_2010 - 2014_1_LE</t>
  </si>
  <si>
    <t>females_Wales_2010 - 2014_2_LE</t>
  </si>
  <si>
    <t>females_Wales_2010 - 2014_3_LE</t>
  </si>
  <si>
    <t>females_Wales_2010 - 2014_4_LE</t>
  </si>
  <si>
    <t>females_Wales_2010 - 2014_5_LE</t>
  </si>
  <si>
    <t>males_ABM UHB_2010 - 2014_0_LE</t>
  </si>
  <si>
    <t>males_ABM UHB_2010 - 2014_1_LE</t>
  </si>
  <si>
    <t>males_ABM UHB_2010 - 2014_2_LE</t>
  </si>
  <si>
    <t>males_ABM UHB_2010 - 2014_3_LE</t>
  </si>
  <si>
    <t>males_ABM UHB_2010 - 2014_4_LE</t>
  </si>
  <si>
    <t>males_ABM UHB_2010 - 2014_5_LE</t>
  </si>
  <si>
    <t>males_Aneurin Bevan UHB_2010 - 2014_0_LE</t>
  </si>
  <si>
    <t>males_Aneurin Bevan UHB_2010 - 2014_1_LE</t>
  </si>
  <si>
    <t>males_Aneurin Bevan UHB_2010 - 2014_2_LE</t>
  </si>
  <si>
    <t>males_Aneurin Bevan UHB_2010 - 2014_3_LE</t>
  </si>
  <si>
    <t>males_Aneurin Bevan UHB_2010 - 2014_4_LE</t>
  </si>
  <si>
    <t>males_Aneurin Bevan UHB_2010 - 2014_5_LE</t>
  </si>
  <si>
    <t>males_Betsi Cadwaladr UHB_2010 - 2014_0_LE</t>
  </si>
  <si>
    <t>males_Betsi Cadwaladr UHB_2010 - 2014_1_LE</t>
  </si>
  <si>
    <t>males_Betsi Cadwaladr UHB_2010 - 2014_2_LE</t>
  </si>
  <si>
    <t>males_Betsi Cadwaladr UHB_2010 - 2014_3_LE</t>
  </si>
  <si>
    <t>males_Betsi Cadwaladr UHB_2010 - 2014_4_LE</t>
  </si>
  <si>
    <t>males_Betsi Cadwaladr UHB_2010 - 2014_5_LE</t>
  </si>
  <si>
    <t>males_Cardiff and Vale UHB_2010 - 2014_0_LE</t>
  </si>
  <si>
    <t>males_Cardiff and Vale UHB_2010 - 2014_1_LE</t>
  </si>
  <si>
    <t>males_Cardiff and Vale UHB_2010 - 2014_2_LE</t>
  </si>
  <si>
    <t>males_Cardiff and Vale UHB_2010 - 2014_3_LE</t>
  </si>
  <si>
    <t>males_Cardiff and Vale UHB_2010 - 2014_4_LE</t>
  </si>
  <si>
    <t>males_Cardiff and Vale UHB_2010 - 2014_5_LE</t>
  </si>
  <si>
    <t>males_Cwm Taf UHB_2010 - 2014_0_LE</t>
  </si>
  <si>
    <t>males_Cwm Taf UHB_2010 - 2014_1_LE</t>
  </si>
  <si>
    <t>males_Cwm Taf UHB_2010 - 2014_2_LE</t>
  </si>
  <si>
    <t>males_Cwm Taf UHB_2010 - 2014_3_LE</t>
  </si>
  <si>
    <t>males_Cwm Taf UHB_2010 - 2014_4_LE</t>
  </si>
  <si>
    <t>males_Cwm Taf UHB_2010 - 2014_5_LE</t>
  </si>
  <si>
    <t>males_Hywel Dda UHB_2010 - 2014_0_LE</t>
  </si>
  <si>
    <t>males_Hywel Dda UHB_2010 - 2014_1_LE</t>
  </si>
  <si>
    <t>males_Hywel Dda UHB_2010 - 2014_2_LE</t>
  </si>
  <si>
    <t>males_Hywel Dda UHB_2010 - 2014_3_LE</t>
  </si>
  <si>
    <t>males_Hywel Dda UHB_2010 - 2014_4_LE</t>
  </si>
  <si>
    <t>males_Hywel Dda UHB_2010 - 2014_5_LE</t>
  </si>
  <si>
    <t>males_Powys tHB_2010 - 2014_0_LE</t>
  </si>
  <si>
    <t>males_Powys tHB_2010 - 2014_1_LE</t>
  </si>
  <si>
    <t>males_Powys tHB_2010 - 2014_2_LE</t>
  </si>
  <si>
    <t>males_Powys tHB_2010 - 2014_3_LE</t>
  </si>
  <si>
    <t>males_Powys tHB_2010 - 2014_4_LE</t>
  </si>
  <si>
    <t>males_Powys tHB_2010 - 2014_5_LE</t>
  </si>
  <si>
    <t>females_ABM UHB_2010 - 2014_0_LE</t>
  </si>
  <si>
    <t>females_ABM UHB_2010 - 2014_1_LE</t>
  </si>
  <si>
    <t>females_ABM UHB_2010 - 2014_2_LE</t>
  </si>
  <si>
    <t>females_ABM UHB_2010 - 2014_3_LE</t>
  </si>
  <si>
    <t>females_ABM UHB_2010 - 2014_4_LE</t>
  </si>
  <si>
    <t>females_ABM UHB_2010 - 2014_5_LE</t>
  </si>
  <si>
    <t>females_Aneurin Bevan UHB_2010 - 2014_0_LE</t>
  </si>
  <si>
    <t>females_Aneurin Bevan UHB_2010 - 2014_1_LE</t>
  </si>
  <si>
    <t>females_Aneurin Bevan UHB_2010 - 2014_2_LE</t>
  </si>
  <si>
    <t>females_Aneurin Bevan UHB_2010 - 2014_3_LE</t>
  </si>
  <si>
    <t>females_Aneurin Bevan UHB_2010 - 2014_4_LE</t>
  </si>
  <si>
    <t>females_Aneurin Bevan UHB_2010 - 2014_5_LE</t>
  </si>
  <si>
    <t>females_Betsi Cadwaladr UHB_2010 - 2014_0_LE</t>
  </si>
  <si>
    <t>females_Betsi Cadwaladr UHB_2010 - 2014_1_LE</t>
  </si>
  <si>
    <t>females_Betsi Cadwaladr UHB_2010 - 2014_2_LE</t>
  </si>
  <si>
    <t>females_Betsi Cadwaladr UHB_2010 - 2014_3_LE</t>
  </si>
  <si>
    <t>females_Betsi Cadwaladr UHB_2010 - 2014_4_LE</t>
  </si>
  <si>
    <t>females_Betsi Cadwaladr UHB_2010 - 2014_5_LE</t>
  </si>
  <si>
    <t>females_Cardiff and Vale UHB_2010 - 2014_0_LE</t>
  </si>
  <si>
    <t>females_Cardiff and Vale UHB_2010 - 2014_1_LE</t>
  </si>
  <si>
    <t>females_Cardiff and Vale UHB_2010 - 2014_2_LE</t>
  </si>
  <si>
    <t>females_Cardiff and Vale UHB_2010 - 2014_3_LE</t>
  </si>
  <si>
    <t>females_Cardiff and Vale UHB_2010 - 2014_4_LE</t>
  </si>
  <si>
    <t>females_Cardiff and Vale UHB_2010 - 2014_5_LE</t>
  </si>
  <si>
    <t>females_Cwm Taf UHB_2010 - 2014_0_LE</t>
  </si>
  <si>
    <t>females_Cwm Taf UHB_2010 - 2014_1_LE</t>
  </si>
  <si>
    <t>females_Cwm Taf UHB_2010 - 2014_2_LE</t>
  </si>
  <si>
    <t>females_Cwm Taf UHB_2010 - 2014_3_LE</t>
  </si>
  <si>
    <t>females_Cwm Taf UHB_2010 - 2014_4_LE</t>
  </si>
  <si>
    <t>females_Cwm Taf UHB_2010 - 2014_5_LE</t>
  </si>
  <si>
    <t>females_Hywel Dda UHB_2010 - 2014_0_LE</t>
  </si>
  <si>
    <t>females_Hywel Dda UHB_2010 - 2014_1_LE</t>
  </si>
  <si>
    <t>females_Hywel Dda UHB_2010 - 2014_2_LE</t>
  </si>
  <si>
    <t>females_Hywel Dda UHB_2010 - 2014_3_LE</t>
  </si>
  <si>
    <t>females_Hywel Dda UHB_2010 - 2014_4_LE</t>
  </si>
  <si>
    <t>females_Hywel Dda UHB_2010 - 2014_5_LE</t>
  </si>
  <si>
    <t>females_Powys tHB_2010 - 2014_0_LE</t>
  </si>
  <si>
    <t>females_Powys tHB_2010 - 2014_1_LE</t>
  </si>
  <si>
    <t>females_Powys tHB_2010 - 2014_2_LE</t>
  </si>
  <si>
    <t>females_Powys tHB_2010 - 2014_3_LE</t>
  </si>
  <si>
    <t>females_Powys tHB_2010 - 2014_4_LE</t>
  </si>
  <si>
    <t>females_Powys tHB_2010 - 2014_5_LE</t>
  </si>
  <si>
    <t>males_Blaenau Gwent_2010 - 2014_0_LE</t>
  </si>
  <si>
    <t>males_Blaenau Gwent_2010 - 2014_1_LE</t>
  </si>
  <si>
    <t>males_Blaenau Gwent_2010 - 2014_2_LE</t>
  </si>
  <si>
    <t>males_Blaenau Gwent_2010 - 2014_3_LE</t>
  </si>
  <si>
    <t>males_Blaenau Gwent_2010 - 2014_4_LE</t>
  </si>
  <si>
    <t>males_Blaenau Gwent_2010 - 2014_5_LE</t>
  </si>
  <si>
    <t>males_Bridgend_2010 - 2014_0_LE</t>
  </si>
  <si>
    <t>males_Bridgend_2010 - 2014_1_LE</t>
  </si>
  <si>
    <t>males_Bridgend_2010 - 2014_2_LE</t>
  </si>
  <si>
    <t>males_Bridgend_2010 - 2014_3_LE</t>
  </si>
  <si>
    <t>males_Bridgend_2010 - 2014_4_LE</t>
  </si>
  <si>
    <t>males_Bridgend_2010 - 2014_5_LE</t>
  </si>
  <si>
    <t>males_Caerphilly_2010 - 2014_0_LE</t>
  </si>
  <si>
    <t>males_Caerphilly_2010 - 2014_1_LE</t>
  </si>
  <si>
    <t>males_Caerphilly_2010 - 2014_2_LE</t>
  </si>
  <si>
    <t>males_Caerphilly_2010 - 2014_3_LE</t>
  </si>
  <si>
    <t>males_Caerphilly_2010 - 2014_4_LE</t>
  </si>
  <si>
    <t>males_Caerphilly_2010 - 2014_5_LE</t>
  </si>
  <si>
    <t>males_Cardiff_2010 - 2014_0_LE</t>
  </si>
  <si>
    <t>males_Cardiff_2010 - 2014_1_LE</t>
  </si>
  <si>
    <t>males_Cardiff_2010 - 2014_2_LE</t>
  </si>
  <si>
    <t>males_Cardiff_2010 - 2014_3_LE</t>
  </si>
  <si>
    <t>males_Cardiff_2010 - 2014_4_LE</t>
  </si>
  <si>
    <t>males_Cardiff_2010 - 2014_5_LE</t>
  </si>
  <si>
    <t>males_Carmarthenshire_2010 - 2014_0_LE</t>
  </si>
  <si>
    <t>males_Carmarthenshire_2010 - 2014_1_LE</t>
  </si>
  <si>
    <t>males_Carmarthenshire_2010 - 2014_2_LE</t>
  </si>
  <si>
    <t>males_Carmarthenshire_2010 - 2014_3_LE</t>
  </si>
  <si>
    <t>males_Carmarthenshire_2010 - 2014_4_LE</t>
  </si>
  <si>
    <t>males_Carmarthenshire_2010 - 2014_5_LE</t>
  </si>
  <si>
    <t>males_Ceredigion_2010 - 2014_0_LE</t>
  </si>
  <si>
    <t>males_Ceredigion_2010 - 2014_1_LE</t>
  </si>
  <si>
    <t>males_Ceredigion_2010 - 2014_2_LE</t>
  </si>
  <si>
    <t>males_Ceredigion_2010 - 2014_3_LE</t>
  </si>
  <si>
    <t>males_Ceredigion_2010 - 2014_4_LE</t>
  </si>
  <si>
    <t>males_Ceredigion_2010 - 2014_5_LE</t>
  </si>
  <si>
    <t>males_Conwy_2010 - 2014_0_LE</t>
  </si>
  <si>
    <t>males_Conwy_2010 - 2014_1_LE</t>
  </si>
  <si>
    <t>males_Conwy_2010 - 2014_2_LE</t>
  </si>
  <si>
    <t>males_Conwy_2010 - 2014_3_LE</t>
  </si>
  <si>
    <t>males_Conwy_2010 - 2014_4_LE</t>
  </si>
  <si>
    <t>males_Conwy_2010 - 2014_5_LE</t>
  </si>
  <si>
    <t>males_Denbighshire_2010 - 2014_0_LE</t>
  </si>
  <si>
    <t>males_Denbighshire_2010 - 2014_1_LE</t>
  </si>
  <si>
    <t>males_Denbighshire_2010 - 2014_2_LE</t>
  </si>
  <si>
    <t>males_Denbighshire_2010 - 2014_3_LE</t>
  </si>
  <si>
    <t>males_Denbighshire_2010 - 2014_4_LE</t>
  </si>
  <si>
    <t>males_Denbighshire_2010 - 2014_5_LE</t>
  </si>
  <si>
    <t>males_Flintshire_2010 - 2014_0_LE</t>
  </si>
  <si>
    <t>males_Flintshire_2010 - 2014_1_LE</t>
  </si>
  <si>
    <t>males_Flintshire_2010 - 2014_2_LE</t>
  </si>
  <si>
    <t>males_Flintshire_2010 - 2014_3_LE</t>
  </si>
  <si>
    <t>males_Flintshire_2010 - 2014_4_LE</t>
  </si>
  <si>
    <t>males_Flintshire_2010 - 2014_5_LE</t>
  </si>
  <si>
    <t>males_Gwynedd_2010 - 2014_0_LE</t>
  </si>
  <si>
    <t>males_Gwynedd_2010 - 2014_1_LE</t>
  </si>
  <si>
    <t>males_Gwynedd_2010 - 2014_2_LE</t>
  </si>
  <si>
    <t>males_Gwynedd_2010 - 2014_3_LE</t>
  </si>
  <si>
    <t>males_Gwynedd_2010 - 2014_4_LE</t>
  </si>
  <si>
    <t>males_Gwynedd_2010 - 2014_5_LE</t>
  </si>
  <si>
    <t>males_Isle of Anglesey_2010 - 2014_0_LE</t>
  </si>
  <si>
    <t>males_Isle of Anglesey_2010 - 2014_1_LE</t>
  </si>
  <si>
    <t>males_Isle of Anglesey_2010 - 2014_2_LE</t>
  </si>
  <si>
    <t>males_Isle of Anglesey_2010 - 2014_3_LE</t>
  </si>
  <si>
    <t>males_Isle of Anglesey_2010 - 2014_4_LE</t>
  </si>
  <si>
    <t>males_Isle of Anglesey_2010 - 2014_5_LE</t>
  </si>
  <si>
    <t>males_Merthyr Tydfil_2010 - 2014_0_LE</t>
  </si>
  <si>
    <t>males_Merthyr Tydfil_2010 - 2014_1_LE</t>
  </si>
  <si>
    <t>males_Merthyr Tydfil_2010 - 2014_2_LE</t>
  </si>
  <si>
    <t>males_Merthyr Tydfil_2010 - 2014_3_LE</t>
  </si>
  <si>
    <t>males_Merthyr Tydfil_2010 - 2014_4_LE</t>
  </si>
  <si>
    <t>males_Merthyr Tydfil_2010 - 2014_5_LE</t>
  </si>
  <si>
    <t>males_Monmouthshire_2010 - 2014_0_LE</t>
  </si>
  <si>
    <t>males_Monmouthshire_2010 - 2014_1_LE</t>
  </si>
  <si>
    <t>males_Monmouthshire_2010 - 2014_2_LE</t>
  </si>
  <si>
    <t>males_Monmouthshire_2010 - 2014_3_LE</t>
  </si>
  <si>
    <t>males_Monmouthshire_2010 - 2014_4_LE</t>
  </si>
  <si>
    <t>males_Monmouthshire_2010 - 2014_5_LE</t>
  </si>
  <si>
    <t>males_Neath Port Talbot_2010 - 2014_0_LE</t>
  </si>
  <si>
    <t>males_Neath Port Talbot_2010 - 2014_1_LE</t>
  </si>
  <si>
    <t>males_Neath Port Talbot_2010 - 2014_2_LE</t>
  </si>
  <si>
    <t>males_Neath Port Talbot_2010 - 2014_3_LE</t>
  </si>
  <si>
    <t>males_Neath Port Talbot_2010 - 2014_4_LE</t>
  </si>
  <si>
    <t>males_Neath Port Talbot_2010 - 2014_5_LE</t>
  </si>
  <si>
    <t>males_Newport_2010 - 2014_0_LE</t>
  </si>
  <si>
    <t>males_Newport_2010 - 2014_1_LE</t>
  </si>
  <si>
    <t>males_Newport_2010 - 2014_2_LE</t>
  </si>
  <si>
    <t>males_Newport_2010 - 2014_3_LE</t>
  </si>
  <si>
    <t>males_Newport_2010 - 2014_4_LE</t>
  </si>
  <si>
    <t>males_Newport_2010 - 2014_5_LE</t>
  </si>
  <si>
    <t>males_Pembrokeshire_2010 - 2014_0_LE</t>
  </si>
  <si>
    <t>males_Pembrokeshire_2010 - 2014_1_LE</t>
  </si>
  <si>
    <t>males_Pembrokeshire_2010 - 2014_2_LE</t>
  </si>
  <si>
    <t>males_Pembrokeshire_2010 - 2014_3_LE</t>
  </si>
  <si>
    <t>males_Pembrokeshire_2010 - 2014_4_LE</t>
  </si>
  <si>
    <t>males_Pembrokeshire_2010 - 2014_5_LE</t>
  </si>
  <si>
    <t>males_Powys_2010 - 2014_0_LE</t>
  </si>
  <si>
    <t>males_Powys_2010 - 2014_1_LE</t>
  </si>
  <si>
    <t>males_Powys_2010 - 2014_2_LE</t>
  </si>
  <si>
    <t>males_Powys_2010 - 2014_3_LE</t>
  </si>
  <si>
    <t>males_Powys_2010 - 2014_4_LE</t>
  </si>
  <si>
    <t>males_Powys_2010 - 2014_5_LE</t>
  </si>
  <si>
    <t>males_Rhondda Cynon Taf_2010 - 2014_0_LE</t>
  </si>
  <si>
    <t>males_Rhondda Cynon Taf_2010 - 2014_1_LE</t>
  </si>
  <si>
    <t>males_Rhondda Cynon Taf_2010 - 2014_2_LE</t>
  </si>
  <si>
    <t>males_Rhondda Cynon Taf_2010 - 2014_3_LE</t>
  </si>
  <si>
    <t>males_Rhondda Cynon Taf_2010 - 2014_4_LE</t>
  </si>
  <si>
    <t>males_Rhondda Cynon Taf_2010 - 2014_5_LE</t>
  </si>
  <si>
    <t>males_Swansea_2010 - 2014_0_LE</t>
  </si>
  <si>
    <t>males_Swansea_2010 - 2014_1_LE</t>
  </si>
  <si>
    <t>males_Swansea_2010 - 2014_2_LE</t>
  </si>
  <si>
    <t>males_Swansea_2010 - 2014_3_LE</t>
  </si>
  <si>
    <t>males_Swansea_2010 - 2014_4_LE</t>
  </si>
  <si>
    <t>males_Swansea_2010 - 2014_5_LE</t>
  </si>
  <si>
    <t>males_Torfaen_2010 - 2014_0_LE</t>
  </si>
  <si>
    <t>males_Torfaen_2010 - 2014_1_LE</t>
  </si>
  <si>
    <t>males_Torfaen_2010 - 2014_2_LE</t>
  </si>
  <si>
    <t>males_Torfaen_2010 - 2014_3_LE</t>
  </si>
  <si>
    <t>males_Torfaen_2010 - 2014_4_LE</t>
  </si>
  <si>
    <t>males_Torfaen_2010 - 2014_5_LE</t>
  </si>
  <si>
    <t>males_Vale of Glamorgan_2010 - 2014_0_LE</t>
  </si>
  <si>
    <t>males_Vale of Glamorgan_2010 - 2014_1_LE</t>
  </si>
  <si>
    <t>males_Vale of Glamorgan_2010 - 2014_2_LE</t>
  </si>
  <si>
    <t>males_Vale of Glamorgan_2010 - 2014_3_LE</t>
  </si>
  <si>
    <t>males_Vale of Glamorgan_2010 - 2014_4_LE</t>
  </si>
  <si>
    <t>males_Vale of Glamorgan_2010 - 2014_5_LE</t>
  </si>
  <si>
    <t>males_Wrexham_2010 - 2014_0_LE</t>
  </si>
  <si>
    <t>males_Wrexham_2010 - 2014_1_LE</t>
  </si>
  <si>
    <t>males_Wrexham_2010 - 2014_2_LE</t>
  </si>
  <si>
    <t>males_Wrexham_2010 - 2014_3_LE</t>
  </si>
  <si>
    <t>males_Wrexham_2010 - 2014_4_LE</t>
  </si>
  <si>
    <t>males_Wrexham_2010 - 2014_5_LE</t>
  </si>
  <si>
    <t>females_Blaenau Gwent_2010 - 2014_0_LE</t>
  </si>
  <si>
    <t>females_Blaenau Gwent_2010 - 2014_1_LE</t>
  </si>
  <si>
    <t>females_Blaenau Gwent_2010 - 2014_2_LE</t>
  </si>
  <si>
    <t>females_Blaenau Gwent_2010 - 2014_3_LE</t>
  </si>
  <si>
    <t>females_Blaenau Gwent_2010 - 2014_4_LE</t>
  </si>
  <si>
    <t>females_Blaenau Gwent_2010 - 2014_5_LE</t>
  </si>
  <si>
    <t>females_Bridgend_2010 - 2014_0_LE</t>
  </si>
  <si>
    <t>females_Bridgend_2010 - 2014_1_LE</t>
  </si>
  <si>
    <t>females_Bridgend_2010 - 2014_2_LE</t>
  </si>
  <si>
    <t>females_Bridgend_2010 - 2014_3_LE</t>
  </si>
  <si>
    <t>females_Bridgend_2010 - 2014_4_LE</t>
  </si>
  <si>
    <t>females_Bridgend_2010 - 2014_5_LE</t>
  </si>
  <si>
    <t>females_Caerphilly_2010 - 2014_0_LE</t>
  </si>
  <si>
    <t>females_Caerphilly_2010 - 2014_1_LE</t>
  </si>
  <si>
    <t>females_Caerphilly_2010 - 2014_2_LE</t>
  </si>
  <si>
    <t>females_Caerphilly_2010 - 2014_3_LE</t>
  </si>
  <si>
    <t>females_Caerphilly_2010 - 2014_4_LE</t>
  </si>
  <si>
    <t>females_Caerphilly_2010 - 2014_5_LE</t>
  </si>
  <si>
    <t>females_Cardiff_2010 - 2014_0_LE</t>
  </si>
  <si>
    <t>females_Cardiff_2010 - 2014_1_LE</t>
  </si>
  <si>
    <t>females_Cardiff_2010 - 2014_2_LE</t>
  </si>
  <si>
    <t>females_Cardiff_2010 - 2014_3_LE</t>
  </si>
  <si>
    <t>females_Cardiff_2010 - 2014_4_LE</t>
  </si>
  <si>
    <t>females_Cardiff_2010 - 2014_5_LE</t>
  </si>
  <si>
    <t>females_Carmarthenshire_2010 - 2014_0_LE</t>
  </si>
  <si>
    <t>females_Carmarthenshire_2010 - 2014_1_LE</t>
  </si>
  <si>
    <t>females_Carmarthenshire_2010 - 2014_2_LE</t>
  </si>
  <si>
    <t>females_Carmarthenshire_2010 - 2014_3_LE</t>
  </si>
  <si>
    <t>females_Carmarthenshire_2010 - 2014_4_LE</t>
  </si>
  <si>
    <t>females_Carmarthenshire_2010 - 2014_5_LE</t>
  </si>
  <si>
    <t>females_Ceredigion_2010 - 2014_0_LE</t>
  </si>
  <si>
    <t>females_Ceredigion_2010 - 2014_1_LE</t>
  </si>
  <si>
    <t>females_Ceredigion_2010 - 2014_2_LE</t>
  </si>
  <si>
    <t>females_Ceredigion_2010 - 2014_3_LE</t>
  </si>
  <si>
    <t>females_Ceredigion_2010 - 2014_4_LE</t>
  </si>
  <si>
    <t>females_Ceredigion_2010 - 2014_5_LE</t>
  </si>
  <si>
    <t>females_Conwy_2010 - 2014_0_LE</t>
  </si>
  <si>
    <t>females_Conwy_2010 - 2014_1_LE</t>
  </si>
  <si>
    <t>females_Conwy_2010 - 2014_2_LE</t>
  </si>
  <si>
    <t>females_Conwy_2010 - 2014_3_LE</t>
  </si>
  <si>
    <t>females_Conwy_2010 - 2014_4_LE</t>
  </si>
  <si>
    <t>females_Conwy_2010 - 2014_5_LE</t>
  </si>
  <si>
    <t>females_Denbighshire_2010 - 2014_0_LE</t>
  </si>
  <si>
    <t>females_Denbighshire_2010 - 2014_1_LE</t>
  </si>
  <si>
    <t>females_Denbighshire_2010 - 2014_2_LE</t>
  </si>
  <si>
    <t>females_Denbighshire_2010 - 2014_3_LE</t>
  </si>
  <si>
    <t>females_Denbighshire_2010 - 2014_4_LE</t>
  </si>
  <si>
    <t>females_Denbighshire_2010 - 2014_5_LE</t>
  </si>
  <si>
    <t>females_Flintshire_2010 - 2014_0_LE</t>
  </si>
  <si>
    <t>females_Flintshire_2010 - 2014_1_LE</t>
  </si>
  <si>
    <t>females_Flintshire_2010 - 2014_2_LE</t>
  </si>
  <si>
    <t>females_Flintshire_2010 - 2014_3_LE</t>
  </si>
  <si>
    <t>females_Flintshire_2010 - 2014_4_LE</t>
  </si>
  <si>
    <t>females_Flintshire_2010 - 2014_5_LE</t>
  </si>
  <si>
    <t>females_Gwynedd_2010 - 2014_0_LE</t>
  </si>
  <si>
    <t>females_Gwynedd_2010 - 2014_1_LE</t>
  </si>
  <si>
    <t>females_Gwynedd_2010 - 2014_2_LE</t>
  </si>
  <si>
    <t>females_Gwynedd_2010 - 2014_3_LE</t>
  </si>
  <si>
    <t>females_Gwynedd_2010 - 2014_4_LE</t>
  </si>
  <si>
    <t>females_Gwynedd_2010 - 2014_5_LE</t>
  </si>
  <si>
    <t>females_Isle of Anglesey_2010 - 2014_0_LE</t>
  </si>
  <si>
    <t>females_Isle of Anglesey_2010 - 2014_1_LE</t>
  </si>
  <si>
    <t>females_Isle of Anglesey_2010 - 2014_2_LE</t>
  </si>
  <si>
    <t>females_Isle of Anglesey_2010 - 2014_3_LE</t>
  </si>
  <si>
    <t>females_Isle of Anglesey_2010 - 2014_4_LE</t>
  </si>
  <si>
    <t>females_Isle of Anglesey_2010 - 2014_5_LE</t>
  </si>
  <si>
    <t>females_Merthyr Tydfil_2010 - 2014_0_LE</t>
  </si>
  <si>
    <t>females_Merthyr Tydfil_2010 - 2014_1_LE</t>
  </si>
  <si>
    <t>females_Merthyr Tydfil_2010 - 2014_2_LE</t>
  </si>
  <si>
    <t>females_Merthyr Tydfil_2010 - 2014_3_LE</t>
  </si>
  <si>
    <t>females_Merthyr Tydfil_2010 - 2014_4_LE</t>
  </si>
  <si>
    <t>females_Merthyr Tydfil_2010 - 2014_5_LE</t>
  </si>
  <si>
    <t>females_Monmouthshire_2010 - 2014_0_LE</t>
  </si>
  <si>
    <t>females_Monmouthshire_2010 - 2014_1_LE</t>
  </si>
  <si>
    <t>females_Monmouthshire_2010 - 2014_2_LE</t>
  </si>
  <si>
    <t>females_Monmouthshire_2010 - 2014_3_LE</t>
  </si>
  <si>
    <t>females_Monmouthshire_2010 - 2014_4_LE</t>
  </si>
  <si>
    <t>females_Monmouthshire_2010 - 2014_5_LE</t>
  </si>
  <si>
    <t>females_Neath Port Talbot_2010 - 2014_0_LE</t>
  </si>
  <si>
    <t>females_Neath Port Talbot_2010 - 2014_1_LE</t>
  </si>
  <si>
    <t>females_Neath Port Talbot_2010 - 2014_2_LE</t>
  </si>
  <si>
    <t>females_Neath Port Talbot_2010 - 2014_3_LE</t>
  </si>
  <si>
    <t>females_Neath Port Talbot_2010 - 2014_4_LE</t>
  </si>
  <si>
    <t>females_Neath Port Talbot_2010 - 2014_5_LE</t>
  </si>
  <si>
    <t>females_Newport_2010 - 2014_0_LE</t>
  </si>
  <si>
    <t>females_Newport_2010 - 2014_1_LE</t>
  </si>
  <si>
    <t>females_Newport_2010 - 2014_2_LE</t>
  </si>
  <si>
    <t>females_Newport_2010 - 2014_3_LE</t>
  </si>
  <si>
    <t>females_Newport_2010 - 2014_4_LE</t>
  </si>
  <si>
    <t>females_Newport_2010 - 2014_5_LE</t>
  </si>
  <si>
    <t>females_Pembrokeshire_2010 - 2014_0_LE</t>
  </si>
  <si>
    <t>females_Pembrokeshire_2010 - 2014_1_LE</t>
  </si>
  <si>
    <t>females_Pembrokeshire_2010 - 2014_2_LE</t>
  </si>
  <si>
    <t>females_Pembrokeshire_2010 - 2014_3_LE</t>
  </si>
  <si>
    <t>females_Pembrokeshire_2010 - 2014_4_LE</t>
  </si>
  <si>
    <t>females_Pembrokeshire_2010 - 2014_5_LE</t>
  </si>
  <si>
    <t>females_Powys_2010 - 2014_0_LE</t>
  </si>
  <si>
    <t>females_Powys_2010 - 2014_1_LE</t>
  </si>
  <si>
    <t>females_Powys_2010 - 2014_2_LE</t>
  </si>
  <si>
    <t>females_Powys_2010 - 2014_3_LE</t>
  </si>
  <si>
    <t>females_Powys_2010 - 2014_4_LE</t>
  </si>
  <si>
    <t>females_Powys_2010 - 2014_5_LE</t>
  </si>
  <si>
    <t>females_Rhondda Cynon Taf_2010 - 2014_0_LE</t>
  </si>
  <si>
    <t>females_Rhondda Cynon Taf_2010 - 2014_1_LE</t>
  </si>
  <si>
    <t>females_Rhondda Cynon Taf_2010 - 2014_2_LE</t>
  </si>
  <si>
    <t>females_Rhondda Cynon Taf_2010 - 2014_3_LE</t>
  </si>
  <si>
    <t>females_Rhondda Cynon Taf_2010 - 2014_4_LE</t>
  </si>
  <si>
    <t>females_Rhondda Cynon Taf_2010 - 2014_5_LE</t>
  </si>
  <si>
    <t>females_Swansea_2010 - 2014_0_LE</t>
  </si>
  <si>
    <t>females_Swansea_2010 - 2014_1_LE</t>
  </si>
  <si>
    <t>females_Swansea_2010 - 2014_2_LE</t>
  </si>
  <si>
    <t>females_Swansea_2010 - 2014_3_LE</t>
  </si>
  <si>
    <t>females_Swansea_2010 - 2014_4_LE</t>
  </si>
  <si>
    <t>females_Swansea_2010 - 2014_5_LE</t>
  </si>
  <si>
    <t>females_Torfaen_2010 - 2014_0_LE</t>
  </si>
  <si>
    <t>females_Torfaen_2010 - 2014_1_LE</t>
  </si>
  <si>
    <t>females_Torfaen_2010 - 2014_2_LE</t>
  </si>
  <si>
    <t>females_Torfaen_2010 - 2014_3_LE</t>
  </si>
  <si>
    <t>females_Torfaen_2010 - 2014_4_LE</t>
  </si>
  <si>
    <t>females_Torfaen_2010 - 2014_5_LE</t>
  </si>
  <si>
    <t>females_Vale of Glamorgan_2010 - 2014_0_LE</t>
  </si>
  <si>
    <t>females_Vale of Glamorgan_2010 - 2014_1_LE</t>
  </si>
  <si>
    <t>females_Vale of Glamorgan_2010 - 2014_2_LE</t>
  </si>
  <si>
    <t>females_Vale of Glamorgan_2010 - 2014_3_LE</t>
  </si>
  <si>
    <t>females_Vale of Glamorgan_2010 - 2014_4_LE</t>
  </si>
  <si>
    <t>females_Vale of Glamorgan_2010 - 2014_5_LE</t>
  </si>
  <si>
    <t>females_Wrexham_2010 - 2014_0_LE</t>
  </si>
  <si>
    <t>females_Wrexham_2010 - 2014_1_LE</t>
  </si>
  <si>
    <t>females_Wrexham_2010 - 2014_2_LE</t>
  </si>
  <si>
    <t>females_Wrexham_2010 - 2014_3_LE</t>
  </si>
  <si>
    <t>females_Wrexham_2010 - 2014_4_LE</t>
  </si>
  <si>
    <t>females_Wrexham_2010 - 2014_5_LE</t>
  </si>
  <si>
    <t>males_Wales_2005 - 2009_0_LE</t>
  </si>
  <si>
    <t>males_Wales_2005 - 2009_1_LE</t>
  </si>
  <si>
    <t>males_Wales_2005 - 2009_2_LE</t>
  </si>
  <si>
    <t>males_Wales_2005 - 2009_3_LE</t>
  </si>
  <si>
    <t>males_Wales_2005 - 2009_4_LE</t>
  </si>
  <si>
    <t>males_Wales_2005 - 2009_5_LE</t>
  </si>
  <si>
    <t>females_Wales_2005 - 2009_0_LE</t>
  </si>
  <si>
    <t>females_Wales_2005 - 2009_1_LE</t>
  </si>
  <si>
    <t>females_Wales_2005 - 2009_2_LE</t>
  </si>
  <si>
    <t>females_Wales_2005 - 2009_3_LE</t>
  </si>
  <si>
    <t>females_Wales_2005 - 2009_4_LE</t>
  </si>
  <si>
    <t>females_Wales_2005 - 2009_5_LE</t>
  </si>
  <si>
    <t>males_ABM UHB_2005 - 2009_0_LE</t>
  </si>
  <si>
    <t>males_ABM UHB_2005 - 2009_1_LE</t>
  </si>
  <si>
    <t>males_ABM UHB_2005 - 2009_2_LE</t>
  </si>
  <si>
    <t>males_ABM UHB_2005 - 2009_3_LE</t>
  </si>
  <si>
    <t>males_ABM UHB_2005 - 2009_4_LE</t>
  </si>
  <si>
    <t>males_ABM UHB_2005 - 2009_5_LE</t>
  </si>
  <si>
    <t>males_Aneurin Bevan UHB_2005 - 2009_0_LE</t>
  </si>
  <si>
    <t>males_Aneurin Bevan UHB_2005 - 2009_1_LE</t>
  </si>
  <si>
    <t>males_Aneurin Bevan UHB_2005 - 2009_2_LE</t>
  </si>
  <si>
    <t>males_Aneurin Bevan UHB_2005 - 2009_3_LE</t>
  </si>
  <si>
    <t>males_Aneurin Bevan UHB_2005 - 2009_4_LE</t>
  </si>
  <si>
    <t>males_Aneurin Bevan UHB_2005 - 2009_5_LE</t>
  </si>
  <si>
    <t>males_Betsi Cadwaladr UHB_2005 - 2009_0_LE</t>
  </si>
  <si>
    <t>males_Betsi Cadwaladr UHB_2005 - 2009_1_LE</t>
  </si>
  <si>
    <t>males_Betsi Cadwaladr UHB_2005 - 2009_2_LE</t>
  </si>
  <si>
    <t>males_Betsi Cadwaladr UHB_2005 - 2009_3_LE</t>
  </si>
  <si>
    <t>males_Betsi Cadwaladr UHB_2005 - 2009_4_LE</t>
  </si>
  <si>
    <t>males_Betsi Cadwaladr UHB_2005 - 2009_5_LE</t>
  </si>
  <si>
    <t>males_Cardiff and Vale UHB_2005 - 2009_0_LE</t>
  </si>
  <si>
    <t>males_Cardiff and Vale UHB_2005 - 2009_1_LE</t>
  </si>
  <si>
    <t>males_Cardiff and Vale UHB_2005 - 2009_2_LE</t>
  </si>
  <si>
    <t>males_Cardiff and Vale UHB_2005 - 2009_3_LE</t>
  </si>
  <si>
    <t>males_Cardiff and Vale UHB_2005 - 2009_4_LE</t>
  </si>
  <si>
    <t>males_Cardiff and Vale UHB_2005 - 2009_5_LE</t>
  </si>
  <si>
    <t>males_Cwm Taf UHB_2005 - 2009_0_LE</t>
  </si>
  <si>
    <t>males_Cwm Taf UHB_2005 - 2009_1_LE</t>
  </si>
  <si>
    <t>males_Cwm Taf UHB_2005 - 2009_2_LE</t>
  </si>
  <si>
    <t>males_Cwm Taf UHB_2005 - 2009_3_LE</t>
  </si>
  <si>
    <t>males_Cwm Taf UHB_2005 - 2009_4_LE</t>
  </si>
  <si>
    <t>males_Cwm Taf UHB_2005 - 2009_5_LE</t>
  </si>
  <si>
    <t>males_Hywel Dda UHB_2005 - 2009_0_LE</t>
  </si>
  <si>
    <t>males_Hywel Dda UHB_2005 - 2009_1_LE</t>
  </si>
  <si>
    <t>males_Hywel Dda UHB_2005 - 2009_2_LE</t>
  </si>
  <si>
    <t>males_Hywel Dda UHB_2005 - 2009_3_LE</t>
  </si>
  <si>
    <t>males_Hywel Dda UHB_2005 - 2009_4_LE</t>
  </si>
  <si>
    <t>males_Hywel Dda UHB_2005 - 2009_5_LE</t>
  </si>
  <si>
    <t>males_Powys tHB_2005 - 2009_0_LE</t>
  </si>
  <si>
    <t>males_Powys tHB_2005 - 2009_1_LE</t>
  </si>
  <si>
    <t>males_Powys tHB_2005 - 2009_2_LE</t>
  </si>
  <si>
    <t>males_Powys tHB_2005 - 2009_3_LE</t>
  </si>
  <si>
    <t>males_Powys tHB_2005 - 2009_4_LE</t>
  </si>
  <si>
    <t>males_Powys tHB_2005 - 2009_5_LE</t>
  </si>
  <si>
    <t>females_ABM UHB_2005 - 2009_0_LE</t>
  </si>
  <si>
    <t>females_ABM UHB_2005 - 2009_1_LE</t>
  </si>
  <si>
    <t>females_ABM UHB_2005 - 2009_2_LE</t>
  </si>
  <si>
    <t>females_ABM UHB_2005 - 2009_3_LE</t>
  </si>
  <si>
    <t>females_ABM UHB_2005 - 2009_4_LE</t>
  </si>
  <si>
    <t>females_ABM UHB_2005 - 2009_5_LE</t>
  </si>
  <si>
    <t>females_Aneurin Bevan UHB_2005 - 2009_0_LE</t>
  </si>
  <si>
    <t>females_Aneurin Bevan UHB_2005 - 2009_1_LE</t>
  </si>
  <si>
    <t>females_Aneurin Bevan UHB_2005 - 2009_2_LE</t>
  </si>
  <si>
    <t>females_Aneurin Bevan UHB_2005 - 2009_3_LE</t>
  </si>
  <si>
    <t>females_Aneurin Bevan UHB_2005 - 2009_4_LE</t>
  </si>
  <si>
    <t>females_Aneurin Bevan UHB_2005 - 2009_5_LE</t>
  </si>
  <si>
    <t>females_Betsi Cadwaladr UHB_2005 - 2009_0_LE</t>
  </si>
  <si>
    <t>females_Betsi Cadwaladr UHB_2005 - 2009_1_LE</t>
  </si>
  <si>
    <t>females_Betsi Cadwaladr UHB_2005 - 2009_2_LE</t>
  </si>
  <si>
    <t>females_Betsi Cadwaladr UHB_2005 - 2009_3_LE</t>
  </si>
  <si>
    <t>females_Betsi Cadwaladr UHB_2005 - 2009_4_LE</t>
  </si>
  <si>
    <t>females_Betsi Cadwaladr UHB_2005 - 2009_5_LE</t>
  </si>
  <si>
    <t>females_Cardiff and Vale UHB_2005 - 2009_0_LE</t>
  </si>
  <si>
    <t>females_Cardiff and Vale UHB_2005 - 2009_1_LE</t>
  </si>
  <si>
    <t>females_Cardiff and Vale UHB_2005 - 2009_2_LE</t>
  </si>
  <si>
    <t>females_Cardiff and Vale UHB_2005 - 2009_3_LE</t>
  </si>
  <si>
    <t>females_Cardiff and Vale UHB_2005 - 2009_4_LE</t>
  </si>
  <si>
    <t>females_Cardiff and Vale UHB_2005 - 2009_5_LE</t>
  </si>
  <si>
    <t>females_Cwm Taf UHB_2005 - 2009_0_LE</t>
  </si>
  <si>
    <t>females_Cwm Taf UHB_2005 - 2009_1_LE</t>
  </si>
  <si>
    <t>females_Cwm Taf UHB_2005 - 2009_2_LE</t>
  </si>
  <si>
    <t>females_Cwm Taf UHB_2005 - 2009_3_LE</t>
  </si>
  <si>
    <t>females_Cwm Taf UHB_2005 - 2009_4_LE</t>
  </si>
  <si>
    <t>females_Cwm Taf UHB_2005 - 2009_5_LE</t>
  </si>
  <si>
    <t>females_Hywel Dda UHB_2005 - 2009_0_LE</t>
  </si>
  <si>
    <t>females_Hywel Dda UHB_2005 - 2009_1_LE</t>
  </si>
  <si>
    <t>females_Hywel Dda UHB_2005 - 2009_2_LE</t>
  </si>
  <si>
    <t>females_Hywel Dda UHB_2005 - 2009_3_LE</t>
  </si>
  <si>
    <t>females_Hywel Dda UHB_2005 - 2009_4_LE</t>
  </si>
  <si>
    <t>females_Hywel Dda UHB_2005 - 2009_5_LE</t>
  </si>
  <si>
    <t>females_Powys tHB_2005 - 2009_0_LE</t>
  </si>
  <si>
    <t>females_Powys tHB_2005 - 2009_1_LE</t>
  </si>
  <si>
    <t>females_Powys tHB_2005 - 2009_2_LE</t>
  </si>
  <si>
    <t>females_Powys tHB_2005 - 2009_3_LE</t>
  </si>
  <si>
    <t>females_Powys tHB_2005 - 2009_4_LE</t>
  </si>
  <si>
    <t>females_Powys tHB_2005 - 2009_5_LE</t>
  </si>
  <si>
    <t>males_Blaenau Gwent_2005 - 2009_0_LE</t>
  </si>
  <si>
    <t>males_Blaenau Gwent_2005 - 2009_1_LE</t>
  </si>
  <si>
    <t>males_Blaenau Gwent_2005 - 2009_2_LE</t>
  </si>
  <si>
    <t>males_Blaenau Gwent_2005 - 2009_3_LE</t>
  </si>
  <si>
    <t>males_Blaenau Gwent_2005 - 2009_4_LE</t>
  </si>
  <si>
    <t>males_Blaenau Gwent_2005 - 2009_5_LE</t>
  </si>
  <si>
    <t>males_Bridgend_2005 - 2009_0_LE</t>
  </si>
  <si>
    <t>males_Bridgend_2005 - 2009_1_LE</t>
  </si>
  <si>
    <t>males_Bridgend_2005 - 2009_2_LE</t>
  </si>
  <si>
    <t>males_Bridgend_2005 - 2009_3_LE</t>
  </si>
  <si>
    <t>males_Bridgend_2005 - 2009_4_LE</t>
  </si>
  <si>
    <t>males_Bridgend_2005 - 2009_5_LE</t>
  </si>
  <si>
    <t>males_Caerphilly_2005 - 2009_0_LE</t>
  </si>
  <si>
    <t>males_Caerphilly_2005 - 2009_1_LE</t>
  </si>
  <si>
    <t>males_Caerphilly_2005 - 2009_2_LE</t>
  </si>
  <si>
    <t>males_Caerphilly_2005 - 2009_3_LE</t>
  </si>
  <si>
    <t>males_Caerphilly_2005 - 2009_4_LE</t>
  </si>
  <si>
    <t>males_Caerphilly_2005 - 2009_5_LE</t>
  </si>
  <si>
    <t>males_Cardiff_2005 - 2009_0_LE</t>
  </si>
  <si>
    <t>males_Cardiff_2005 - 2009_1_LE</t>
  </si>
  <si>
    <t>males_Cardiff_2005 - 2009_2_LE</t>
  </si>
  <si>
    <t>males_Cardiff_2005 - 2009_3_LE</t>
  </si>
  <si>
    <t>males_Cardiff_2005 - 2009_4_LE</t>
  </si>
  <si>
    <t>males_Cardiff_2005 - 2009_5_LE</t>
  </si>
  <si>
    <t>males_Carmarthenshire_2005 - 2009_0_LE</t>
  </si>
  <si>
    <t>males_Carmarthenshire_2005 - 2009_1_LE</t>
  </si>
  <si>
    <t>males_Carmarthenshire_2005 - 2009_2_LE</t>
  </si>
  <si>
    <t>males_Carmarthenshire_2005 - 2009_3_LE</t>
  </si>
  <si>
    <t>males_Carmarthenshire_2005 - 2009_4_LE</t>
  </si>
  <si>
    <t>males_Carmarthenshire_2005 - 2009_5_LE</t>
  </si>
  <si>
    <t>males_Ceredigion_2005 - 2009_0_LE</t>
  </si>
  <si>
    <t>males_Ceredigion_2005 - 2009_1_LE</t>
  </si>
  <si>
    <t>males_Ceredigion_2005 - 2009_2_LE</t>
  </si>
  <si>
    <t>males_Ceredigion_2005 - 2009_3_LE</t>
  </si>
  <si>
    <t>males_Ceredigion_2005 - 2009_4_LE</t>
  </si>
  <si>
    <t>males_Ceredigion_2005 - 2009_5_LE</t>
  </si>
  <si>
    <t>males_Conwy_2005 - 2009_0_LE</t>
  </si>
  <si>
    <t>males_Conwy_2005 - 2009_1_LE</t>
  </si>
  <si>
    <t>males_Conwy_2005 - 2009_2_LE</t>
  </si>
  <si>
    <t>males_Conwy_2005 - 2009_3_LE</t>
  </si>
  <si>
    <t>males_Conwy_2005 - 2009_4_LE</t>
  </si>
  <si>
    <t>males_Conwy_2005 - 2009_5_LE</t>
  </si>
  <si>
    <t>males_Denbighshire_2005 - 2009_0_LE</t>
  </si>
  <si>
    <t>males_Denbighshire_2005 - 2009_1_LE</t>
  </si>
  <si>
    <t>males_Denbighshire_2005 - 2009_2_LE</t>
  </si>
  <si>
    <t>males_Denbighshire_2005 - 2009_3_LE</t>
  </si>
  <si>
    <t>males_Denbighshire_2005 - 2009_4_LE</t>
  </si>
  <si>
    <t>males_Denbighshire_2005 - 2009_5_LE</t>
  </si>
  <si>
    <t>males_Flintshire_2005 - 2009_0_LE</t>
  </si>
  <si>
    <t>males_Flintshire_2005 - 2009_1_LE</t>
  </si>
  <si>
    <t>males_Flintshire_2005 - 2009_2_LE</t>
  </si>
  <si>
    <t>males_Flintshire_2005 - 2009_3_LE</t>
  </si>
  <si>
    <t>males_Flintshire_2005 - 2009_4_LE</t>
  </si>
  <si>
    <t>males_Flintshire_2005 - 2009_5_LE</t>
  </si>
  <si>
    <t>males_Gwynedd_2005 - 2009_0_LE</t>
  </si>
  <si>
    <t>males_Gwynedd_2005 - 2009_1_LE</t>
  </si>
  <si>
    <t>males_Gwynedd_2005 - 2009_2_LE</t>
  </si>
  <si>
    <t>males_Gwynedd_2005 - 2009_3_LE</t>
  </si>
  <si>
    <t>males_Gwynedd_2005 - 2009_4_LE</t>
  </si>
  <si>
    <t>males_Gwynedd_2005 - 2009_5_LE</t>
  </si>
  <si>
    <t>males_Isle of Anglesey_2005 - 2009_0_LE</t>
  </si>
  <si>
    <t>males_Isle of Anglesey_2005 - 2009_1_LE</t>
  </si>
  <si>
    <t>males_Isle of Anglesey_2005 - 2009_2_LE</t>
  </si>
  <si>
    <t>males_Isle of Anglesey_2005 - 2009_3_LE</t>
  </si>
  <si>
    <t>males_Isle of Anglesey_2005 - 2009_4_LE</t>
  </si>
  <si>
    <t>males_Isle of Anglesey_2005 - 2009_5_LE</t>
  </si>
  <si>
    <t>males_Merthyr Tydfil_2005 - 2009_0_LE</t>
  </si>
  <si>
    <t>males_Merthyr Tydfil_2005 - 2009_1_LE</t>
  </si>
  <si>
    <t>males_Merthyr Tydfil_2005 - 2009_2_LE</t>
  </si>
  <si>
    <t>males_Merthyr Tydfil_2005 - 2009_3_LE</t>
  </si>
  <si>
    <t>males_Merthyr Tydfil_2005 - 2009_4_LE</t>
  </si>
  <si>
    <t>males_Merthyr Tydfil_2005 - 2009_5_LE</t>
  </si>
  <si>
    <t>males_Monmouthshire_2005 - 2009_0_LE</t>
  </si>
  <si>
    <t>males_Monmouthshire_2005 - 2009_1_LE</t>
  </si>
  <si>
    <t>males_Monmouthshire_2005 - 2009_2_LE</t>
  </si>
  <si>
    <t>males_Monmouthshire_2005 - 2009_3_LE</t>
  </si>
  <si>
    <t>males_Monmouthshire_2005 - 2009_4_LE</t>
  </si>
  <si>
    <t>males_Monmouthshire_2005 - 2009_5_LE</t>
  </si>
  <si>
    <t>males_Neath Port Talbot_2005 - 2009_0_LE</t>
  </si>
  <si>
    <t>males_Neath Port Talbot_2005 - 2009_1_LE</t>
  </si>
  <si>
    <t>males_Neath Port Talbot_2005 - 2009_2_LE</t>
  </si>
  <si>
    <t>males_Neath Port Talbot_2005 - 2009_3_LE</t>
  </si>
  <si>
    <t>males_Neath Port Talbot_2005 - 2009_4_LE</t>
  </si>
  <si>
    <t>males_Neath Port Talbot_2005 - 2009_5_LE</t>
  </si>
  <si>
    <t>males_Newport_2005 - 2009_0_LE</t>
  </si>
  <si>
    <t>males_Newport_2005 - 2009_1_LE</t>
  </si>
  <si>
    <t>males_Newport_2005 - 2009_2_LE</t>
  </si>
  <si>
    <t>males_Newport_2005 - 2009_3_LE</t>
  </si>
  <si>
    <t>males_Newport_2005 - 2009_4_LE</t>
  </si>
  <si>
    <t>males_Newport_2005 - 2009_5_LE</t>
  </si>
  <si>
    <t>males_Pembrokeshire_2005 - 2009_0_LE</t>
  </si>
  <si>
    <t>males_Pembrokeshire_2005 - 2009_1_LE</t>
  </si>
  <si>
    <t>males_Pembrokeshire_2005 - 2009_2_LE</t>
  </si>
  <si>
    <t>males_Pembrokeshire_2005 - 2009_3_LE</t>
  </si>
  <si>
    <t>males_Pembrokeshire_2005 - 2009_4_LE</t>
  </si>
  <si>
    <t>males_Pembrokeshire_2005 - 2009_5_LE</t>
  </si>
  <si>
    <t>males_Powys_2005 - 2009_0_LE</t>
  </si>
  <si>
    <t>males_Powys_2005 - 2009_1_LE</t>
  </si>
  <si>
    <t>males_Powys_2005 - 2009_2_LE</t>
  </si>
  <si>
    <t>males_Powys_2005 - 2009_3_LE</t>
  </si>
  <si>
    <t>males_Powys_2005 - 2009_4_LE</t>
  </si>
  <si>
    <t>males_Powys_2005 - 2009_5_LE</t>
  </si>
  <si>
    <t>males_Rhondda Cynon Taf_2005 - 2009_0_LE</t>
  </si>
  <si>
    <t>males_Rhondda Cynon Taf_2005 - 2009_1_LE</t>
  </si>
  <si>
    <t>males_Rhondda Cynon Taf_2005 - 2009_2_LE</t>
  </si>
  <si>
    <t>males_Rhondda Cynon Taf_2005 - 2009_3_LE</t>
  </si>
  <si>
    <t>males_Rhondda Cynon Taf_2005 - 2009_4_LE</t>
  </si>
  <si>
    <t>males_Rhondda Cynon Taf_2005 - 2009_5_LE</t>
  </si>
  <si>
    <t>males_Swansea_2005 - 2009_0_LE</t>
  </si>
  <si>
    <t>males_Swansea_2005 - 2009_1_LE</t>
  </si>
  <si>
    <t>males_Swansea_2005 - 2009_2_LE</t>
  </si>
  <si>
    <t>males_Swansea_2005 - 2009_3_LE</t>
  </si>
  <si>
    <t>males_Swansea_2005 - 2009_4_LE</t>
  </si>
  <si>
    <t>males_Swansea_2005 - 2009_5_LE</t>
  </si>
  <si>
    <t>males_Torfaen_2005 - 2009_0_LE</t>
  </si>
  <si>
    <t>males_Torfaen_2005 - 2009_1_LE</t>
  </si>
  <si>
    <t>males_Torfaen_2005 - 2009_2_LE</t>
  </si>
  <si>
    <t>males_Torfaen_2005 - 2009_3_LE</t>
  </si>
  <si>
    <t>males_Torfaen_2005 - 2009_4_LE</t>
  </si>
  <si>
    <t>males_Torfaen_2005 - 2009_5_LE</t>
  </si>
  <si>
    <t>males_Vale of Glamorgan_2005 - 2009_0_LE</t>
  </si>
  <si>
    <t>males_Vale of Glamorgan_2005 - 2009_1_LE</t>
  </si>
  <si>
    <t>males_Vale of Glamorgan_2005 - 2009_2_LE</t>
  </si>
  <si>
    <t>males_Vale of Glamorgan_2005 - 2009_3_LE</t>
  </si>
  <si>
    <t>males_Vale of Glamorgan_2005 - 2009_4_LE</t>
  </si>
  <si>
    <t>males_Vale of Glamorgan_2005 - 2009_5_LE</t>
  </si>
  <si>
    <t>males_Wrexham_2005 - 2009_0_LE</t>
  </si>
  <si>
    <t>males_Wrexham_2005 - 2009_1_LE</t>
  </si>
  <si>
    <t>males_Wrexham_2005 - 2009_2_LE</t>
  </si>
  <si>
    <t>males_Wrexham_2005 - 2009_3_LE</t>
  </si>
  <si>
    <t>males_Wrexham_2005 - 2009_4_LE</t>
  </si>
  <si>
    <t>males_Wrexham_2005 - 2009_5_LE</t>
  </si>
  <si>
    <t>females_Blaenau Gwent_2005 - 2009_0_LE</t>
  </si>
  <si>
    <t>females_Blaenau Gwent_2005 - 2009_1_LE</t>
  </si>
  <si>
    <t>females_Blaenau Gwent_2005 - 2009_2_LE</t>
  </si>
  <si>
    <t>females_Blaenau Gwent_2005 - 2009_3_LE</t>
  </si>
  <si>
    <t>females_Blaenau Gwent_2005 - 2009_4_LE</t>
  </si>
  <si>
    <t>females_Blaenau Gwent_2005 - 2009_5_LE</t>
  </si>
  <si>
    <t>females_Bridgend_2005 - 2009_0_LE</t>
  </si>
  <si>
    <t>females_Bridgend_2005 - 2009_1_LE</t>
  </si>
  <si>
    <t>females_Bridgend_2005 - 2009_2_LE</t>
  </si>
  <si>
    <t>females_Bridgend_2005 - 2009_3_LE</t>
  </si>
  <si>
    <t>females_Bridgend_2005 - 2009_4_LE</t>
  </si>
  <si>
    <t>females_Bridgend_2005 - 2009_5_LE</t>
  </si>
  <si>
    <t>females_Caerphilly_2005 - 2009_0_LE</t>
  </si>
  <si>
    <t>females_Caerphilly_2005 - 2009_1_LE</t>
  </si>
  <si>
    <t>females_Caerphilly_2005 - 2009_2_LE</t>
  </si>
  <si>
    <t>females_Caerphilly_2005 - 2009_3_LE</t>
  </si>
  <si>
    <t>females_Caerphilly_2005 - 2009_4_LE</t>
  </si>
  <si>
    <t>females_Caerphilly_2005 - 2009_5_LE</t>
  </si>
  <si>
    <t>females_Cardiff_2005 - 2009_0_LE</t>
  </si>
  <si>
    <t>females_Cardiff_2005 - 2009_1_LE</t>
  </si>
  <si>
    <t>females_Cardiff_2005 - 2009_2_LE</t>
  </si>
  <si>
    <t>females_Cardiff_2005 - 2009_3_LE</t>
  </si>
  <si>
    <t>females_Cardiff_2005 - 2009_4_LE</t>
  </si>
  <si>
    <t>females_Cardiff_2005 - 2009_5_LE</t>
  </si>
  <si>
    <t>females_Carmarthenshire_2005 - 2009_0_LE</t>
  </si>
  <si>
    <t>females_Carmarthenshire_2005 - 2009_1_LE</t>
  </si>
  <si>
    <t>females_Carmarthenshire_2005 - 2009_2_LE</t>
  </si>
  <si>
    <t>females_Carmarthenshire_2005 - 2009_3_LE</t>
  </si>
  <si>
    <t>females_Carmarthenshire_2005 - 2009_4_LE</t>
  </si>
  <si>
    <t>females_Carmarthenshire_2005 - 2009_5_LE</t>
  </si>
  <si>
    <t>females_Ceredigion_2005 - 2009_0_LE</t>
  </si>
  <si>
    <t>females_Ceredigion_2005 - 2009_1_LE</t>
  </si>
  <si>
    <t>females_Ceredigion_2005 - 2009_2_LE</t>
  </si>
  <si>
    <t>females_Ceredigion_2005 - 2009_3_LE</t>
  </si>
  <si>
    <t>females_Ceredigion_2005 - 2009_4_LE</t>
  </si>
  <si>
    <t>females_Ceredigion_2005 - 2009_5_LE</t>
  </si>
  <si>
    <t>females_Conwy_2005 - 2009_0_LE</t>
  </si>
  <si>
    <t>females_Conwy_2005 - 2009_1_LE</t>
  </si>
  <si>
    <t>females_Conwy_2005 - 2009_2_LE</t>
  </si>
  <si>
    <t>females_Conwy_2005 - 2009_3_LE</t>
  </si>
  <si>
    <t>females_Conwy_2005 - 2009_4_LE</t>
  </si>
  <si>
    <t>females_Conwy_2005 - 2009_5_LE</t>
  </si>
  <si>
    <t>females_Denbighshire_2005 - 2009_0_LE</t>
  </si>
  <si>
    <t>females_Denbighshire_2005 - 2009_1_LE</t>
  </si>
  <si>
    <t>females_Denbighshire_2005 - 2009_2_LE</t>
  </si>
  <si>
    <t>females_Denbighshire_2005 - 2009_3_LE</t>
  </si>
  <si>
    <t>females_Denbighshire_2005 - 2009_4_LE</t>
  </si>
  <si>
    <t>females_Denbighshire_2005 - 2009_5_LE</t>
  </si>
  <si>
    <t>females_Flintshire_2005 - 2009_0_LE</t>
  </si>
  <si>
    <t>females_Flintshire_2005 - 2009_1_LE</t>
  </si>
  <si>
    <t>females_Flintshire_2005 - 2009_2_LE</t>
  </si>
  <si>
    <t>females_Flintshire_2005 - 2009_3_LE</t>
  </si>
  <si>
    <t>females_Flintshire_2005 - 2009_4_LE</t>
  </si>
  <si>
    <t>females_Flintshire_2005 - 2009_5_LE</t>
  </si>
  <si>
    <t>females_Gwynedd_2005 - 2009_0_LE</t>
  </si>
  <si>
    <t>females_Gwynedd_2005 - 2009_1_LE</t>
  </si>
  <si>
    <t>females_Gwynedd_2005 - 2009_2_LE</t>
  </si>
  <si>
    <t>females_Gwynedd_2005 - 2009_3_LE</t>
  </si>
  <si>
    <t>females_Gwynedd_2005 - 2009_4_LE</t>
  </si>
  <si>
    <t>females_Gwynedd_2005 - 2009_5_LE</t>
  </si>
  <si>
    <t>females_Isle of Anglesey_2005 - 2009_0_LE</t>
  </si>
  <si>
    <t>females_Isle of Anglesey_2005 - 2009_1_LE</t>
  </si>
  <si>
    <t>females_Isle of Anglesey_2005 - 2009_2_LE</t>
  </si>
  <si>
    <t>females_Isle of Anglesey_2005 - 2009_3_LE</t>
  </si>
  <si>
    <t>females_Isle of Anglesey_2005 - 2009_4_LE</t>
  </si>
  <si>
    <t>females_Isle of Anglesey_2005 - 2009_5_LE</t>
  </si>
  <si>
    <t>females_Merthyr Tydfil_2005 - 2009_0_LE</t>
  </si>
  <si>
    <t>females_Merthyr Tydfil_2005 - 2009_1_LE</t>
  </si>
  <si>
    <t>females_Merthyr Tydfil_2005 - 2009_2_LE</t>
  </si>
  <si>
    <t>females_Merthyr Tydfil_2005 - 2009_3_LE</t>
  </si>
  <si>
    <t>females_Merthyr Tydfil_2005 - 2009_4_LE</t>
  </si>
  <si>
    <t>females_Merthyr Tydfil_2005 - 2009_5_LE</t>
  </si>
  <si>
    <t>females_Monmouthshire_2005 - 2009_0_LE</t>
  </si>
  <si>
    <t>females_Monmouthshire_2005 - 2009_1_LE</t>
  </si>
  <si>
    <t>females_Monmouthshire_2005 - 2009_2_LE</t>
  </si>
  <si>
    <t>females_Monmouthshire_2005 - 2009_3_LE</t>
  </si>
  <si>
    <t>females_Monmouthshire_2005 - 2009_4_LE</t>
  </si>
  <si>
    <t>females_Monmouthshire_2005 - 2009_5_LE</t>
  </si>
  <si>
    <t>females_Neath Port Talbot_2005 - 2009_0_LE</t>
  </si>
  <si>
    <t>females_Neath Port Talbot_2005 - 2009_1_LE</t>
  </si>
  <si>
    <t>females_Neath Port Talbot_2005 - 2009_2_LE</t>
  </si>
  <si>
    <t>females_Neath Port Talbot_2005 - 2009_3_LE</t>
  </si>
  <si>
    <t>females_Neath Port Talbot_2005 - 2009_4_LE</t>
  </si>
  <si>
    <t>females_Neath Port Talbot_2005 - 2009_5_LE</t>
  </si>
  <si>
    <t>females_Newport_2005 - 2009_0_LE</t>
  </si>
  <si>
    <t>females_Newport_2005 - 2009_1_LE</t>
  </si>
  <si>
    <t>females_Newport_2005 - 2009_2_LE</t>
  </si>
  <si>
    <t>females_Newport_2005 - 2009_3_LE</t>
  </si>
  <si>
    <t>females_Newport_2005 - 2009_4_LE</t>
  </si>
  <si>
    <t>females_Newport_2005 - 2009_5_LE</t>
  </si>
  <si>
    <t>females_Pembrokeshire_2005 - 2009_0_LE</t>
  </si>
  <si>
    <t>females_Pembrokeshire_2005 - 2009_1_LE</t>
  </si>
  <si>
    <t>females_Pembrokeshire_2005 - 2009_2_LE</t>
  </si>
  <si>
    <t>females_Pembrokeshire_2005 - 2009_3_LE</t>
  </si>
  <si>
    <t>females_Pembrokeshire_2005 - 2009_4_LE</t>
  </si>
  <si>
    <t>females_Pembrokeshire_2005 - 2009_5_LE</t>
  </si>
  <si>
    <t>females_Powys_2005 - 2009_0_LE</t>
  </si>
  <si>
    <t>females_Powys_2005 - 2009_1_LE</t>
  </si>
  <si>
    <t>females_Powys_2005 - 2009_2_LE</t>
  </si>
  <si>
    <t>females_Powys_2005 - 2009_3_LE</t>
  </si>
  <si>
    <t>females_Powys_2005 - 2009_4_LE</t>
  </si>
  <si>
    <t>females_Powys_2005 - 2009_5_LE</t>
  </si>
  <si>
    <t>females_Rhondda Cynon Taf_2005 - 2009_0_LE</t>
  </si>
  <si>
    <t>females_Rhondda Cynon Taf_2005 - 2009_1_LE</t>
  </si>
  <si>
    <t>females_Rhondda Cynon Taf_2005 - 2009_2_LE</t>
  </si>
  <si>
    <t>females_Rhondda Cynon Taf_2005 - 2009_3_LE</t>
  </si>
  <si>
    <t>females_Rhondda Cynon Taf_2005 - 2009_4_LE</t>
  </si>
  <si>
    <t>females_Rhondda Cynon Taf_2005 - 2009_5_LE</t>
  </si>
  <si>
    <t>females_Swansea_2005 - 2009_0_LE</t>
  </si>
  <si>
    <t>females_Swansea_2005 - 2009_1_LE</t>
  </si>
  <si>
    <t>females_Swansea_2005 - 2009_2_LE</t>
  </si>
  <si>
    <t>females_Swansea_2005 - 2009_3_LE</t>
  </si>
  <si>
    <t>females_Swansea_2005 - 2009_4_LE</t>
  </si>
  <si>
    <t>females_Swansea_2005 - 2009_5_LE</t>
  </si>
  <si>
    <t>females_Torfaen_2005 - 2009_0_LE</t>
  </si>
  <si>
    <t>females_Torfaen_2005 - 2009_1_LE</t>
  </si>
  <si>
    <t>females_Torfaen_2005 - 2009_2_LE</t>
  </si>
  <si>
    <t>females_Torfaen_2005 - 2009_3_LE</t>
  </si>
  <si>
    <t>females_Torfaen_2005 - 2009_4_LE</t>
  </si>
  <si>
    <t>females_Torfaen_2005 - 2009_5_LE</t>
  </si>
  <si>
    <t>females_Vale of Glamorgan_2005 - 2009_0_LE</t>
  </si>
  <si>
    <t>females_Vale of Glamorgan_2005 - 2009_1_LE</t>
  </si>
  <si>
    <t>females_Vale of Glamorgan_2005 - 2009_2_LE</t>
  </si>
  <si>
    <t>females_Vale of Glamorgan_2005 - 2009_3_LE</t>
  </si>
  <si>
    <t>females_Vale of Glamorgan_2005 - 2009_4_LE</t>
  </si>
  <si>
    <t>females_Vale of Glamorgan_2005 - 2009_5_LE</t>
  </si>
  <si>
    <t>females_Wrexham_2005 - 2009_0_LE</t>
  </si>
  <si>
    <t>females_Wrexham_2005 - 2009_1_LE</t>
  </si>
  <si>
    <t>females_Wrexham_2005 - 2009_2_LE</t>
  </si>
  <si>
    <t>females_Wrexham_2005 - 2009_3_LE</t>
  </si>
  <si>
    <t>females_Wrexham_2005 - 2009_4_LE</t>
  </si>
  <si>
    <t>females_Wrexham_2005 - 2009_5_LE</t>
  </si>
  <si>
    <t>This interactive data file is part of the Observatory's Measuring Inequalities 2016 release, available at:</t>
  </si>
  <si>
    <t>http://www.publichealthwalesobservatory.wales.nhs.uk/measuring-inequalities-2016-files</t>
  </si>
  <si>
    <r>
      <rPr>
        <sz val="10"/>
        <rFont val="Segoe UI Light"/>
        <family val="2"/>
      </rPr>
      <t xml:space="preserve">• </t>
    </r>
    <r>
      <rPr>
        <b/>
        <sz val="10"/>
        <rFont val="Verdana"/>
        <family val="2"/>
      </rPr>
      <t xml:space="preserve">Public Health Mortality (PHM)- </t>
    </r>
    <r>
      <rPr>
        <sz val="10"/>
        <rFont val="Verdana"/>
        <family val="2"/>
      </rPr>
      <t>data which is supplied by the Office for National Statistics (ONS)</t>
    </r>
  </si>
  <si>
    <r>
      <rPr>
        <sz val="10"/>
        <rFont val="Segoe UI Light"/>
        <family val="2"/>
      </rPr>
      <t>•</t>
    </r>
    <r>
      <rPr>
        <sz val="10"/>
        <rFont val="Verdana"/>
        <family val="2"/>
      </rPr>
      <t xml:space="preserve"> </t>
    </r>
    <r>
      <rPr>
        <b/>
        <sz val="10"/>
        <rFont val="Verdana"/>
        <family val="2"/>
      </rPr>
      <t>Mid year population estimates (MYE)-</t>
    </r>
    <r>
      <rPr>
        <sz val="10"/>
        <rFont val="Verdana"/>
        <family val="2"/>
      </rPr>
      <t xml:space="preserve"> data which is supplied by the Office for National Statistics (ONS)</t>
    </r>
  </si>
  <si>
    <r>
      <rPr>
        <sz val="10"/>
        <rFont val="Segoe UI Light"/>
        <family val="2"/>
      </rPr>
      <t>•</t>
    </r>
    <r>
      <rPr>
        <b/>
        <sz val="10"/>
        <rFont val="Segoe UI Light"/>
        <family val="2"/>
      </rPr>
      <t xml:space="preserve"> </t>
    </r>
    <r>
      <rPr>
        <b/>
        <sz val="10"/>
        <rFont val="Verdana"/>
        <family val="2"/>
      </rPr>
      <t>Welsh Index of Multiple Deprivation (WIMD) 2014-</t>
    </r>
    <r>
      <rPr>
        <sz val="10"/>
        <rFont val="Verdana"/>
        <family val="2"/>
      </rPr>
      <t xml:space="preserve"> data which is supplied by Welsh Government (WG)</t>
    </r>
  </si>
  <si>
    <r>
      <rPr>
        <sz val="10"/>
        <rFont val="Segoe UI Light"/>
        <family val="2"/>
      </rPr>
      <t>•</t>
    </r>
    <r>
      <rPr>
        <b/>
        <sz val="10"/>
        <rFont val="Segoe UI Light"/>
        <family val="2"/>
      </rPr>
      <t xml:space="preserve"> </t>
    </r>
    <r>
      <rPr>
        <b/>
        <sz val="10"/>
        <rFont val="Verdana"/>
        <family val="2"/>
      </rPr>
      <t>Welsh Health Survey (WHS)-</t>
    </r>
    <r>
      <rPr>
        <sz val="10"/>
        <rFont val="Verdana"/>
        <family val="2"/>
      </rPr>
      <t xml:space="preserve"> data which is supplied by Welsh Government (WG)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</si>
</sst>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
    <numFmt numFmtId="165" formatCode="0.0%"/>
    <numFmt numFmtId="166" formatCode="_(* #,##0.00_);_(* \(#,##0.00\);_(* &quot;-&quot;??_);_(@_)"/>
    <numFmt numFmtId="167" formatCode="[&gt;0.5]#,##0;[&lt;-0.5]\-#,##0;\-"/>
    <numFmt numFmtId="168" formatCode="#,##0_);;&quot;- &quot;_);@_)\ "/>
    <numFmt numFmtId="169" formatCode="_(General"/>
    <numFmt numFmtId="170" formatCode="General_)"/>
  </numFmts>
  <fonts count="96">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u/>
      <sz val="10"/>
      <color indexed="12"/>
      <name val="Arial"/>
      <family val="2"/>
    </font>
    <font>
      <b/>
      <sz val="10"/>
      <name val="Verdana"/>
      <family val="2"/>
    </font>
    <font>
      <b/>
      <sz val="10"/>
      <color rgb="FFFF0000"/>
      <name val="Verdana"/>
      <family val="2"/>
    </font>
    <font>
      <sz val="11"/>
      <color theme="1"/>
      <name val="Calibri"/>
      <family val="2"/>
      <scheme val="minor"/>
    </font>
    <font>
      <u/>
      <sz val="10"/>
      <color indexed="12"/>
      <name val="MS Sans Serif"/>
      <family val="2"/>
    </font>
    <font>
      <u/>
      <sz val="11"/>
      <color theme="10"/>
      <name val="Calibri"/>
      <family val="2"/>
    </font>
    <font>
      <sz val="10"/>
      <color theme="1"/>
      <name val="verdana"/>
      <family val="2"/>
    </font>
    <font>
      <b/>
      <sz val="12"/>
      <color indexed="56"/>
      <name val="Verdana"/>
      <family val="2"/>
    </font>
    <font>
      <sz val="8"/>
      <color indexed="56"/>
      <name val="Verdana"/>
      <family val="2"/>
    </font>
    <font>
      <sz val="10"/>
      <color rgb="FFFF0000"/>
      <name val="Arial"/>
      <family val="2"/>
    </font>
    <font>
      <b/>
      <sz val="10"/>
      <name val="Arial"/>
      <family val="2"/>
    </font>
    <font>
      <sz val="8"/>
      <color indexed="18"/>
      <name val="Verdana"/>
      <family val="2"/>
    </font>
    <font>
      <sz val="10"/>
      <color theme="0" tint="-0.499984740745262"/>
      <name val="Arial"/>
      <family val="2"/>
    </font>
    <font>
      <b/>
      <sz val="11"/>
      <color theme="0" tint="-0.499984740745262"/>
      <name val="Calibri"/>
      <family val="2"/>
      <scheme val="minor"/>
    </font>
    <font>
      <sz val="11"/>
      <color theme="0" tint="-0.499984740745262"/>
      <name val="Calibri"/>
      <family val="2"/>
      <scheme val="minor"/>
    </font>
    <font>
      <sz val="10"/>
      <color theme="1"/>
      <name val="Arial"/>
      <family val="2"/>
    </font>
    <font>
      <sz val="10"/>
      <color theme="0" tint="-0.249977111117893"/>
      <name val="Arial"/>
      <family val="2"/>
    </font>
    <font>
      <b/>
      <sz val="11"/>
      <color theme="0" tint="-0.249977111117893"/>
      <name val="Calibri"/>
      <family val="2"/>
      <scheme val="minor"/>
    </font>
    <font>
      <sz val="11"/>
      <color theme="0" tint="-0.249977111117893"/>
      <name val="Calibri"/>
      <family val="2"/>
      <scheme val="minor"/>
    </font>
    <font>
      <b/>
      <sz val="10"/>
      <color theme="1"/>
      <name val="Arial"/>
      <family val="2"/>
    </font>
    <font>
      <i/>
      <sz val="10"/>
      <name val="Arial"/>
      <family val="2"/>
    </font>
    <font>
      <i/>
      <sz val="10"/>
      <color theme="0" tint="-0.249977111117893"/>
      <name val="Arial"/>
      <family val="2"/>
    </font>
    <font>
      <u/>
      <sz val="10"/>
      <color theme="10"/>
      <name val="verdana"/>
      <family val="2"/>
    </font>
    <font>
      <sz val="10"/>
      <name val="Arial"/>
      <family val="2"/>
    </font>
    <font>
      <sz val="9"/>
      <color theme="0" tint="-0.499984740745262"/>
      <name val="Verdana"/>
      <family val="2"/>
    </font>
    <font>
      <sz val="9"/>
      <color indexed="18"/>
      <name val="Verdana"/>
      <family val="2"/>
    </font>
    <font>
      <b/>
      <sz val="9"/>
      <color indexed="18"/>
      <name val="Verdana"/>
      <family val="2"/>
    </font>
    <font>
      <sz val="9"/>
      <name val="Verdana"/>
      <family val="2"/>
    </font>
    <font>
      <sz val="9"/>
      <color rgb="FF000080"/>
      <name val="Verdana"/>
      <family val="2"/>
    </font>
    <font>
      <sz val="8"/>
      <name val="Verdana"/>
      <family val="2"/>
    </font>
    <font>
      <b/>
      <sz val="10"/>
      <color theme="1"/>
      <name val="verdana"/>
      <family val="2"/>
    </font>
    <font>
      <b/>
      <sz val="9"/>
      <color rgb="FF000080"/>
      <name val="Verdana"/>
      <family val="2"/>
    </font>
    <font>
      <b/>
      <sz val="9"/>
      <name val="Verdana"/>
      <family val="2"/>
    </font>
    <font>
      <b/>
      <sz val="8"/>
      <name val="Verdana"/>
      <family val="2"/>
    </font>
    <font>
      <sz val="8"/>
      <color rgb="FF000080"/>
      <name val="Verdana"/>
      <family val="2"/>
    </font>
    <font>
      <b/>
      <sz val="10"/>
      <color rgb="FFFF0000"/>
      <name val="Arial"/>
      <family val="2"/>
    </font>
    <font>
      <sz val="10"/>
      <color rgb="FF000000"/>
      <name val="Verdana"/>
      <family val="2"/>
    </font>
    <font>
      <sz val="10"/>
      <color theme="1"/>
      <name val="Calibri"/>
      <family val="2"/>
      <scheme val="minor"/>
    </font>
    <font>
      <sz val="10"/>
      <name val="Wingdings"/>
      <charset val="2"/>
    </font>
    <font>
      <sz val="10"/>
      <name val="Segoe UI Light"/>
      <family val="2"/>
    </font>
    <font>
      <b/>
      <i/>
      <sz val="14"/>
      <color rgb="FFFF0000"/>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0"/>
      <color indexed="12"/>
      <name val="Helvetica"/>
    </font>
    <font>
      <u/>
      <sz val="7.5"/>
      <color indexed="12"/>
      <name val="Arial"/>
      <family val="2"/>
    </font>
    <font>
      <u/>
      <sz val="12"/>
      <color indexed="12"/>
      <name val="Arial"/>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9"/>
      <color theme="1"/>
      <name val="Verdana"/>
      <family val="2"/>
    </font>
    <font>
      <sz val="12"/>
      <name val="Arial"/>
      <family val="2"/>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5"/>
      <color theme="1"/>
      <name val="Verdana"/>
      <family val="2"/>
    </font>
    <font>
      <sz val="11"/>
      <color indexed="8"/>
      <name val="Calibri"/>
      <family val="2"/>
      <scheme val="minor"/>
    </font>
    <font>
      <sz val="10"/>
      <color theme="1"/>
      <name val="Symbol"/>
      <family val="1"/>
      <charset val="2"/>
    </font>
    <font>
      <b/>
      <sz val="10"/>
      <name val="Segoe UI Light"/>
      <family val="2"/>
    </font>
  </fonts>
  <fills count="38">
    <fill>
      <patternFill patternType="none"/>
    </fill>
    <fill>
      <patternFill patternType="gray125"/>
    </fill>
    <fill>
      <patternFill patternType="solid">
        <fgColor theme="0" tint="-0.14999847407452621"/>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0">
    <border>
      <left/>
      <right/>
      <top/>
      <bottom/>
      <diagonal/>
    </border>
    <border>
      <left/>
      <right/>
      <top/>
      <bottom style="thin">
        <color rgb="FF000080"/>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80"/>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s>
  <cellStyleXfs count="3750">
    <xf numFmtId="0" fontId="0" fillId="0" borderId="0"/>
    <xf numFmtId="0" fontId="8" fillId="0" borderId="0"/>
    <xf numFmtId="0" fontId="10" fillId="0" borderId="0" applyNumberFormat="0" applyFill="0" applyBorder="0" applyAlignment="0" applyProtection="0">
      <alignment vertical="top"/>
      <protection locked="0"/>
    </xf>
    <xf numFmtId="0" fontId="13" fillId="0" borderId="0"/>
    <xf numFmtId="0" fontId="10" fillId="0" borderId="0" applyNumberFormat="0" applyFill="0" applyBorder="0" applyAlignment="0" applyProtection="0">
      <alignment vertical="top"/>
      <protection locked="0"/>
    </xf>
    <xf numFmtId="0" fontId="14"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8" fillId="0" borderId="0"/>
    <xf numFmtId="0" fontId="8" fillId="0" borderId="0"/>
    <xf numFmtId="0" fontId="13"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6" fillId="0" borderId="0"/>
    <xf numFmtId="0" fontId="16" fillId="0" borderId="0"/>
    <xf numFmtId="0" fontId="33" fillId="0" borderId="0"/>
    <xf numFmtId="0" fontId="8" fillId="0" borderId="0"/>
    <xf numFmtId="0" fontId="8" fillId="0" borderId="0"/>
    <xf numFmtId="0" fontId="16" fillId="0" borderId="0"/>
    <xf numFmtId="43" fontId="8" fillId="0" borderId="0" applyFont="0" applyFill="0" applyBorder="0" applyAlignment="0" applyProtection="0"/>
    <xf numFmtId="0" fontId="8" fillId="0" borderId="0"/>
    <xf numFmtId="9" fontId="16" fillId="0" borderId="0" applyFont="0" applyFill="0" applyBorder="0" applyAlignment="0" applyProtection="0"/>
    <xf numFmtId="0" fontId="7" fillId="0" borderId="0"/>
    <xf numFmtId="0" fontId="7" fillId="0" borderId="0"/>
    <xf numFmtId="0" fontId="6" fillId="0" borderId="0"/>
    <xf numFmtId="0" fontId="5" fillId="0" borderId="0"/>
    <xf numFmtId="0" fontId="4" fillId="0" borderId="0"/>
    <xf numFmtId="0" fontId="3" fillId="0" borderId="0"/>
    <xf numFmtId="0" fontId="3" fillId="0" borderId="0"/>
    <xf numFmtId="0" fontId="3" fillId="0" borderId="0"/>
    <xf numFmtId="0" fontId="15" fillId="0" borderId="0" applyNumberFormat="0" applyFill="0" applyBorder="0" applyAlignment="0" applyProtection="0">
      <alignment vertical="top"/>
      <protection locked="0"/>
    </xf>
    <xf numFmtId="0" fontId="3" fillId="0" borderId="0"/>
    <xf numFmtId="0" fontId="3" fillId="0" borderId="0"/>
    <xf numFmtId="0" fontId="16" fillId="0" borderId="0"/>
    <xf numFmtId="0" fontId="14" fillId="0" borderId="0" applyNumberFormat="0" applyFill="0" applyBorder="0" applyAlignment="0" applyProtection="0"/>
    <xf numFmtId="0" fontId="3" fillId="0" borderId="0"/>
    <xf numFmtId="0" fontId="32" fillId="0" borderId="0" applyNumberFormat="0" applyFill="0" applyBorder="0" applyAlignment="0" applyProtection="0">
      <alignment vertical="top"/>
      <protection locked="0"/>
    </xf>
    <xf numFmtId="0" fontId="8" fillId="0" borderId="0"/>
    <xf numFmtId="9" fontId="16"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0" fontId="51" fillId="16" borderId="0" applyNumberFormat="0" applyBorder="0" applyAlignment="0" applyProtection="0"/>
    <xf numFmtId="0" fontId="2" fillId="4" borderId="0" applyNumberFormat="0" applyBorder="0" applyAlignment="0" applyProtection="0"/>
    <xf numFmtId="0" fontId="51" fillId="17" borderId="0" applyNumberFormat="0" applyBorder="0" applyAlignment="0" applyProtection="0"/>
    <xf numFmtId="0" fontId="2" fillId="6" borderId="0" applyNumberFormat="0" applyBorder="0" applyAlignment="0" applyProtection="0"/>
    <xf numFmtId="0" fontId="51" fillId="18" borderId="0" applyNumberFormat="0" applyBorder="0" applyAlignment="0" applyProtection="0"/>
    <xf numFmtId="0" fontId="2" fillId="8" borderId="0" applyNumberFormat="0" applyBorder="0" applyAlignment="0" applyProtection="0"/>
    <xf numFmtId="0" fontId="51" fillId="19" borderId="0" applyNumberFormat="0" applyBorder="0" applyAlignment="0" applyProtection="0"/>
    <xf numFmtId="0" fontId="2" fillId="10" borderId="0" applyNumberFormat="0" applyBorder="0" applyAlignment="0" applyProtection="0"/>
    <xf numFmtId="0" fontId="51" fillId="20" borderId="0" applyNumberFormat="0" applyBorder="0" applyAlignment="0" applyProtection="0"/>
    <xf numFmtId="0" fontId="2" fillId="12" borderId="0" applyNumberFormat="0" applyBorder="0" applyAlignment="0" applyProtection="0"/>
    <xf numFmtId="0" fontId="51" fillId="21" borderId="0" applyNumberFormat="0" applyBorder="0" applyAlignment="0" applyProtection="0"/>
    <xf numFmtId="0" fontId="2" fillId="14" borderId="0" applyNumberFormat="0" applyBorder="0" applyAlignment="0" applyProtection="0"/>
    <xf numFmtId="0" fontId="51" fillId="22" borderId="0" applyNumberFormat="0" applyBorder="0" applyAlignment="0" applyProtection="0"/>
    <xf numFmtId="0" fontId="2" fillId="5" borderId="0" applyNumberFormat="0" applyBorder="0" applyAlignment="0" applyProtection="0"/>
    <xf numFmtId="0" fontId="51" fillId="23" borderId="0" applyNumberFormat="0" applyBorder="0" applyAlignment="0" applyProtection="0"/>
    <xf numFmtId="0" fontId="2" fillId="7" borderId="0" applyNumberFormat="0" applyBorder="0" applyAlignment="0" applyProtection="0"/>
    <xf numFmtId="0" fontId="51" fillId="24" borderId="0" applyNumberFormat="0" applyBorder="0" applyAlignment="0" applyProtection="0"/>
    <xf numFmtId="0" fontId="2" fillId="9" borderId="0" applyNumberFormat="0" applyBorder="0" applyAlignment="0" applyProtection="0"/>
    <xf numFmtId="0" fontId="51" fillId="19" borderId="0" applyNumberFormat="0" applyBorder="0" applyAlignment="0" applyProtection="0"/>
    <xf numFmtId="0" fontId="2" fillId="11" borderId="0" applyNumberFormat="0" applyBorder="0" applyAlignment="0" applyProtection="0"/>
    <xf numFmtId="0" fontId="51" fillId="22" borderId="0" applyNumberFormat="0" applyBorder="0" applyAlignment="0" applyProtection="0"/>
    <xf numFmtId="0" fontId="2" fillId="13" borderId="0" applyNumberFormat="0" applyBorder="0" applyAlignment="0" applyProtection="0"/>
    <xf numFmtId="0" fontId="51" fillId="25" borderId="0" applyNumberFormat="0" applyBorder="0" applyAlignment="0" applyProtection="0"/>
    <xf numFmtId="0" fontId="2" fillId="15" borderId="0" applyNumberFormat="0" applyBorder="0" applyAlignment="0" applyProtection="0"/>
    <xf numFmtId="0" fontId="52" fillId="26"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3" fillId="0" borderId="0" applyNumberFormat="0" applyFill="0" applyBorder="0" applyAlignment="0" applyProtection="0"/>
    <xf numFmtId="0" fontId="54" fillId="17" borderId="0" applyNumberFormat="0" applyBorder="0" applyAlignment="0" applyProtection="0"/>
    <xf numFmtId="0" fontId="55" fillId="34" borderId="10" applyNumberFormat="0" applyAlignment="0" applyProtection="0"/>
    <xf numFmtId="0" fontId="55" fillId="34" borderId="10" applyNumberFormat="0" applyAlignment="0" applyProtection="0"/>
    <xf numFmtId="0" fontId="55" fillId="34" borderId="10" applyNumberFormat="0" applyAlignment="0" applyProtection="0"/>
    <xf numFmtId="0" fontId="55" fillId="34" borderId="10" applyNumberFormat="0" applyAlignment="0" applyProtection="0"/>
    <xf numFmtId="0" fontId="55" fillId="34" borderId="10" applyNumberFormat="0" applyAlignment="0" applyProtection="0"/>
    <xf numFmtId="0" fontId="55" fillId="34" borderId="10" applyNumberFormat="0" applyAlignment="0" applyProtection="0"/>
    <xf numFmtId="0" fontId="55" fillId="34" borderId="10" applyNumberFormat="0" applyAlignment="0" applyProtection="0"/>
    <xf numFmtId="0" fontId="56" fillId="35" borderId="1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0" fontId="20" fillId="0" borderId="0"/>
    <xf numFmtId="0" fontId="57" fillId="0" borderId="0"/>
    <xf numFmtId="0" fontId="58" fillId="0" borderId="0" applyNumberFormat="0" applyFill="0" applyBorder="0" applyAlignment="0" applyProtection="0"/>
    <xf numFmtId="0" fontId="59" fillId="18" borderId="0" applyNumberFormat="0" applyBorder="0" applyAlignment="0" applyProtection="0"/>
    <xf numFmtId="167" fontId="60" fillId="0" borderId="0">
      <alignment horizontal="left" vertical="center"/>
    </xf>
    <xf numFmtId="0" fontId="61" fillId="0" borderId="12" applyNumberFormat="0" applyFill="0" applyAlignment="0" applyProtection="0"/>
    <xf numFmtId="0" fontId="62" fillId="0" borderId="13" applyNumberFormat="0" applyFill="0" applyAlignment="0" applyProtection="0"/>
    <xf numFmtId="0" fontId="63" fillId="0" borderId="14" applyNumberFormat="0" applyFill="0" applyAlignment="0" applyProtection="0"/>
    <xf numFmtId="0" fontId="63" fillId="0" borderId="0" applyNumberFormat="0" applyFill="0" applyBorder="0" applyAlignment="0" applyProtection="0"/>
    <xf numFmtId="167" fontId="60" fillId="0" borderId="0">
      <alignment horizontal="left" vertical="center"/>
    </xf>
    <xf numFmtId="0" fontId="20" fillId="0" borderId="0"/>
    <xf numFmtId="0" fontId="20" fillId="0" borderId="0"/>
    <xf numFmtId="0" fontId="20" fillId="0" borderId="0"/>
    <xf numFmtId="0" fontId="20" fillId="0" borderId="0" applyNumberFormat="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4"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21" borderId="10" applyNumberFormat="0" applyAlignment="0" applyProtection="0"/>
    <xf numFmtId="0" fontId="73" fillId="21" borderId="10" applyNumberFormat="0" applyAlignment="0" applyProtection="0"/>
    <xf numFmtId="0" fontId="73" fillId="21" borderId="10" applyNumberFormat="0" applyAlignment="0" applyProtection="0"/>
    <xf numFmtId="0" fontId="73" fillId="21" borderId="10" applyNumberFormat="0" applyAlignment="0" applyProtection="0"/>
    <xf numFmtId="0" fontId="73" fillId="21" borderId="10" applyNumberFormat="0" applyAlignment="0" applyProtection="0"/>
    <xf numFmtId="0" fontId="73" fillId="21" borderId="10" applyNumberFormat="0" applyAlignment="0" applyProtection="0"/>
    <xf numFmtId="0" fontId="73" fillId="21" borderId="10" applyNumberFormat="0" applyAlignment="0" applyProtection="0"/>
    <xf numFmtId="0" fontId="74" fillId="0" borderId="0" applyAlignment="0"/>
    <xf numFmtId="0" fontId="74" fillId="0" borderId="0" applyAlignment="0"/>
    <xf numFmtId="0" fontId="75" fillId="0" borderId="15" applyNumberFormat="0" applyFill="0" applyAlignment="0" applyProtection="0"/>
    <xf numFmtId="0" fontId="76"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77" fillId="0" borderId="0"/>
    <xf numFmtId="0" fontId="77"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78"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77" fillId="0" borderId="0"/>
    <xf numFmtId="0" fontId="2"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77" fillId="0" borderId="0"/>
    <xf numFmtId="0" fontId="8"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79"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80"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80" fillId="0" borderId="0"/>
    <xf numFmtId="0" fontId="80" fillId="0" borderId="0"/>
    <xf numFmtId="0" fontId="80" fillId="0" borderId="0"/>
    <xf numFmtId="0" fontId="80" fillId="0" borderId="0"/>
    <xf numFmtId="0" fontId="8" fillId="0" borderId="0"/>
    <xf numFmtId="0" fontId="79"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xf numFmtId="0" fontId="47" fillId="0" borderId="0"/>
    <xf numFmtId="0" fontId="47" fillId="0" borderId="0"/>
    <xf numFmtId="0" fontId="2" fillId="0" borderId="0"/>
    <xf numFmtId="0" fontId="8" fillId="0" borderId="0"/>
    <xf numFmtId="0" fontId="47"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2" fillId="3" borderId="9" applyNumberFormat="0" applyFont="0" applyAlignment="0" applyProtection="0"/>
    <xf numFmtId="0" fontId="2" fillId="3" borderId="9" applyNumberFormat="0" applyFont="0" applyAlignment="0" applyProtection="0"/>
    <xf numFmtId="0" fontId="81" fillId="34" borderId="17" applyNumberFormat="0" applyAlignment="0" applyProtection="0"/>
    <xf numFmtId="0" fontId="81" fillId="34" borderId="17" applyNumberFormat="0" applyAlignment="0" applyProtection="0"/>
    <xf numFmtId="0" fontId="81" fillId="34" borderId="17" applyNumberFormat="0" applyAlignment="0" applyProtection="0"/>
    <xf numFmtId="0" fontId="81" fillId="34" borderId="17" applyNumberFormat="0" applyAlignment="0" applyProtection="0"/>
    <xf numFmtId="0" fontId="81" fillId="34" borderId="17" applyNumberFormat="0" applyAlignment="0" applyProtection="0"/>
    <xf numFmtId="0" fontId="81" fillId="34" borderId="17" applyNumberFormat="0" applyAlignment="0" applyProtection="0"/>
    <xf numFmtId="0" fontId="81" fillId="34" borderId="17"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8" fillId="0" borderId="0" applyFont="0" applyFill="0" applyBorder="0" applyAlignment="0" applyProtection="0"/>
    <xf numFmtId="167" fontId="82" fillId="0" borderId="0" applyFill="0" applyBorder="0" applyAlignment="0" applyProtection="0"/>
    <xf numFmtId="0" fontId="8" fillId="0" borderId="0"/>
    <xf numFmtId="0" fontId="8" fillId="0" borderId="0"/>
    <xf numFmtId="0" fontId="8" fillId="0" borderId="0">
      <alignment textRotation="90"/>
    </xf>
    <xf numFmtId="0" fontId="8" fillId="0" borderId="0"/>
    <xf numFmtId="0" fontId="8" fillId="0" borderId="0"/>
    <xf numFmtId="168" fontId="83" fillId="0" borderId="18" applyFill="0" applyBorder="0" applyProtection="0">
      <alignment horizontal="right"/>
    </xf>
    <xf numFmtId="168" fontId="83" fillId="0" borderId="18" applyFill="0" applyBorder="0" applyProtection="0">
      <alignment horizontal="right"/>
    </xf>
    <xf numFmtId="0" fontId="84" fillId="0" borderId="0" applyNumberFormat="0" applyFill="0" applyBorder="0" applyProtection="0">
      <alignment horizontal="center" vertical="center" wrapText="1"/>
    </xf>
    <xf numFmtId="1" fontId="85" fillId="0" borderId="0" applyNumberFormat="0" applyFill="0" applyBorder="0" applyProtection="0">
      <alignment horizontal="right" vertical="top"/>
    </xf>
    <xf numFmtId="169" fontId="83" fillId="0" borderId="0" applyNumberFormat="0" applyFill="0" applyBorder="0" applyProtection="0">
      <alignment horizontal="left"/>
    </xf>
    <xf numFmtId="0" fontId="85" fillId="0" borderId="0" applyNumberFormat="0" applyFill="0" applyBorder="0" applyProtection="0">
      <alignment horizontal="left" vertical="top"/>
    </xf>
    <xf numFmtId="0" fontId="86" fillId="0" borderId="0"/>
    <xf numFmtId="0" fontId="8" fillId="0" borderId="0"/>
    <xf numFmtId="0" fontId="87" fillId="0" borderId="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0" fontId="88" fillId="0" borderId="19" applyNumberFormat="0" applyFill="0" applyAlignment="0" applyProtection="0"/>
    <xf numFmtId="164" fontId="89" fillId="0" borderId="0"/>
    <xf numFmtId="0" fontId="20" fillId="0" borderId="0" applyFont="0"/>
    <xf numFmtId="170" fontId="90" fillId="0" borderId="0"/>
    <xf numFmtId="0" fontId="91" fillId="0" borderId="0" applyNumberFormat="0" applyFill="0" applyBorder="0" applyAlignment="0" applyProtection="0"/>
    <xf numFmtId="0" fontId="20" fillId="0" borderId="0"/>
    <xf numFmtId="0" fontId="20" fillId="0" borderId="0"/>
    <xf numFmtId="0" fontId="20"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9" applyNumberFormat="0" applyFont="0" applyAlignment="0" applyProtection="0"/>
    <xf numFmtId="0" fontId="1" fillId="3"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5" fillId="0" borderId="0" applyNumberFormat="0" applyFill="0" applyBorder="0" applyAlignment="0" applyProtection="0">
      <alignment vertical="top"/>
      <protection locked="0"/>
    </xf>
    <xf numFmtId="0" fontId="8" fillId="0" borderId="0"/>
    <xf numFmtId="0" fontId="1" fillId="0" borderId="0"/>
    <xf numFmtId="0" fontId="32" fillId="0" borderId="0" applyNumberFormat="0" applyFill="0" applyBorder="0" applyAlignment="0" applyProtection="0"/>
  </cellStyleXfs>
  <cellXfs count="174">
    <xf numFmtId="0" fontId="0" fillId="0" borderId="0" xfId="0"/>
    <xf numFmtId="0" fontId="8" fillId="0" borderId="0" xfId="1"/>
    <xf numFmtId="0" fontId="13" fillId="0" borderId="0" xfId="3"/>
    <xf numFmtId="0" fontId="8" fillId="0" borderId="0" xfId="1" applyFont="1"/>
    <xf numFmtId="164" fontId="8" fillId="0" borderId="0" xfId="1" applyNumberFormat="1"/>
    <xf numFmtId="0" fontId="8" fillId="0" borderId="0" xfId="1" applyFont="1" applyFill="1"/>
    <xf numFmtId="0" fontId="8" fillId="0" borderId="0" xfId="1" applyFill="1"/>
    <xf numFmtId="0" fontId="25" fillId="0" borderId="0" xfId="18" applyFont="1"/>
    <xf numFmtId="0" fontId="26" fillId="0" borderId="0" xfId="18" applyFont="1"/>
    <xf numFmtId="0" fontId="27" fillId="0" borderId="0" xfId="3" applyFont="1"/>
    <xf numFmtId="0" fontId="28" fillId="0" borderId="0" xfId="3" applyFont="1"/>
    <xf numFmtId="0" fontId="29" fillId="0" borderId="0" xfId="18" applyFont="1"/>
    <xf numFmtId="164" fontId="28" fillId="0" borderId="0" xfId="3" applyNumberFormat="1" applyFont="1"/>
    <xf numFmtId="164" fontId="25" fillId="0" borderId="0" xfId="17" applyNumberFormat="1" applyFont="1" applyAlignment="1">
      <alignment horizontal="left"/>
    </xf>
    <xf numFmtId="164" fontId="26" fillId="0" borderId="0" xfId="18" applyNumberFormat="1" applyFont="1"/>
    <xf numFmtId="0" fontId="25" fillId="0" borderId="0" xfId="18" applyFont="1" applyFill="1" applyBorder="1"/>
    <xf numFmtId="0" fontId="26" fillId="0" borderId="0" xfId="18" applyFont="1" applyAlignment="1">
      <alignment horizontal="right"/>
    </xf>
    <xf numFmtId="164" fontId="25" fillId="0" borderId="5" xfId="18" applyNumberFormat="1" applyFont="1" applyFill="1" applyBorder="1" applyAlignment="1">
      <alignment horizontal="right"/>
    </xf>
    <xf numFmtId="164" fontId="25" fillId="0" borderId="3" xfId="18" applyNumberFormat="1" applyFont="1" applyFill="1" applyBorder="1" applyAlignment="1">
      <alignment horizontal="right" indent="2"/>
    </xf>
    <xf numFmtId="0" fontId="25" fillId="0" borderId="0" xfId="18" applyFont="1" applyFill="1" applyBorder="1" applyAlignment="1">
      <alignment horizontal="right"/>
    </xf>
    <xf numFmtId="0" fontId="25" fillId="0" borderId="5" xfId="18" applyFont="1" applyFill="1" applyBorder="1" applyAlignment="1">
      <alignment horizontal="right"/>
    </xf>
    <xf numFmtId="0" fontId="25" fillId="0" borderId="3" xfId="18" applyFont="1" applyFill="1" applyBorder="1" applyAlignment="1">
      <alignment horizontal="right" indent="4"/>
    </xf>
    <xf numFmtId="0" fontId="25" fillId="0" borderId="3" xfId="18" applyFont="1" applyFill="1" applyBorder="1" applyAlignment="1">
      <alignment horizontal="right" indent="2"/>
    </xf>
    <xf numFmtId="2" fontId="25" fillId="0" borderId="3" xfId="18" applyNumberFormat="1" applyFont="1" applyFill="1" applyBorder="1" applyAlignment="1">
      <alignment horizontal="right" indent="2"/>
    </xf>
    <xf numFmtId="164" fontId="25" fillId="0" borderId="0" xfId="18" applyNumberFormat="1" applyFont="1" applyFill="1" applyBorder="1" applyAlignment="1">
      <alignment horizontal="right"/>
    </xf>
    <xf numFmtId="164" fontId="25" fillId="0" borderId="3" xfId="18" applyNumberFormat="1" applyFont="1" applyFill="1" applyBorder="1" applyAlignment="1">
      <alignment horizontal="right" indent="4"/>
    </xf>
    <xf numFmtId="164" fontId="26" fillId="0" borderId="0" xfId="18" applyNumberFormat="1" applyFont="1" applyAlignment="1">
      <alignment wrapText="1"/>
    </xf>
    <xf numFmtId="0" fontId="29" fillId="0" borderId="5" xfId="18" applyFont="1" applyFill="1" applyBorder="1"/>
    <xf numFmtId="0" fontId="25" fillId="0" borderId="3" xfId="18" applyFont="1" applyFill="1" applyBorder="1"/>
    <xf numFmtId="0" fontId="26" fillId="0" borderId="0" xfId="18" applyFont="1" applyAlignment="1">
      <alignment wrapText="1"/>
    </xf>
    <xf numFmtId="0" fontId="28" fillId="0" borderId="0" xfId="3" applyFont="1" applyFill="1"/>
    <xf numFmtId="164" fontId="28" fillId="0" borderId="0" xfId="3" applyNumberFormat="1" applyFont="1" applyFill="1"/>
    <xf numFmtId="2" fontId="26" fillId="0" borderId="0" xfId="18" applyNumberFormat="1" applyFont="1"/>
    <xf numFmtId="0" fontId="25" fillId="0" borderId="6" xfId="18" applyFont="1" applyFill="1" applyBorder="1" applyAlignment="1">
      <alignment horizontal="right"/>
    </xf>
    <xf numFmtId="2" fontId="25" fillId="0" borderId="7" xfId="18" applyNumberFormat="1" applyFont="1" applyFill="1" applyBorder="1" applyAlignment="1">
      <alignment horizontal="right" indent="2"/>
    </xf>
    <xf numFmtId="164" fontId="25" fillId="0" borderId="6" xfId="18" applyNumberFormat="1" applyFont="1" applyFill="1" applyBorder="1" applyAlignment="1">
      <alignment horizontal="right"/>
    </xf>
    <xf numFmtId="164" fontId="25" fillId="0" borderId="7" xfId="18" applyNumberFormat="1" applyFont="1" applyFill="1" applyBorder="1" applyAlignment="1">
      <alignment horizontal="right" indent="4"/>
    </xf>
    <xf numFmtId="164" fontId="25" fillId="0" borderId="7" xfId="18" applyNumberFormat="1" applyFont="1" applyFill="1" applyBorder="1" applyAlignment="1">
      <alignment horizontal="right" indent="2"/>
    </xf>
    <xf numFmtId="0" fontId="25" fillId="0" borderId="0" xfId="18" applyFont="1" applyAlignment="1">
      <alignment horizontal="left"/>
    </xf>
    <xf numFmtId="0" fontId="20" fillId="0" borderId="0" xfId="1" applyFont="1"/>
    <xf numFmtId="0" fontId="30" fillId="0" borderId="0" xfId="1" applyFont="1"/>
    <xf numFmtId="164" fontId="26" fillId="0" borderId="0" xfId="1" applyNumberFormat="1" applyFont="1" applyFill="1"/>
    <xf numFmtId="164" fontId="31" fillId="0" borderId="0" xfId="1" applyNumberFormat="1" applyFont="1" applyFill="1"/>
    <xf numFmtId="164" fontId="8" fillId="0" borderId="0" xfId="1" applyNumberFormat="1" applyFill="1"/>
    <xf numFmtId="164" fontId="8" fillId="0" borderId="0" xfId="1" applyNumberFormat="1" applyFill="1" applyBorder="1"/>
    <xf numFmtId="164" fontId="30" fillId="0" borderId="0" xfId="1" applyNumberFormat="1" applyFont="1" applyFill="1"/>
    <xf numFmtId="0" fontId="30" fillId="0" borderId="0" xfId="1" applyFont="1" applyFill="1"/>
    <xf numFmtId="0" fontId="20" fillId="0" borderId="0" xfId="1" applyFont="1" applyFill="1"/>
    <xf numFmtId="164" fontId="8" fillId="0" borderId="0" xfId="1" applyNumberFormat="1" applyFont="1" applyFill="1"/>
    <xf numFmtId="164" fontId="8" fillId="0" borderId="0" xfId="1" applyNumberFormat="1" applyFont="1" applyFill="1" applyBorder="1"/>
    <xf numFmtId="0" fontId="31" fillId="0" borderId="0" xfId="1" applyFont="1" applyFill="1"/>
    <xf numFmtId="0" fontId="26" fillId="0" borderId="0" xfId="1" applyFont="1" applyFill="1"/>
    <xf numFmtId="2" fontId="13" fillId="0" borderId="0" xfId="3" applyNumberFormat="1"/>
    <xf numFmtId="0" fontId="8" fillId="0" borderId="0" xfId="1" applyFill="1" applyAlignment="1"/>
    <xf numFmtId="0" fontId="40" fillId="0" borderId="0" xfId="0" applyFont="1"/>
    <xf numFmtId="1" fontId="8" fillId="0" borderId="0" xfId="1" applyNumberFormat="1" applyFont="1" applyFill="1"/>
    <xf numFmtId="0" fontId="16" fillId="0" borderId="0" xfId="0" applyFont="1"/>
    <xf numFmtId="0" fontId="20" fillId="0" borderId="0" xfId="1" applyFont="1" applyAlignment="1"/>
    <xf numFmtId="0" fontId="20" fillId="0" borderId="0" xfId="1" applyFont="1" applyAlignment="1">
      <alignment horizontal="center"/>
    </xf>
    <xf numFmtId="0" fontId="37" fillId="0" borderId="0" xfId="0" applyFont="1"/>
    <xf numFmtId="9" fontId="8" fillId="0" borderId="0" xfId="1" applyNumberFormat="1" applyFont="1" applyFill="1"/>
    <xf numFmtId="0" fontId="45" fillId="0" borderId="0" xfId="1" applyFont="1"/>
    <xf numFmtId="2" fontId="19" fillId="0" borderId="0" xfId="1" applyNumberFormat="1" applyFont="1"/>
    <xf numFmtId="0" fontId="47" fillId="0" borderId="0" xfId="0" applyFont="1" applyProtection="1">
      <protection hidden="1"/>
    </xf>
    <xf numFmtId="0" fontId="46" fillId="0" borderId="0" xfId="0" applyFont="1" applyProtection="1">
      <protection hidden="1"/>
    </xf>
    <xf numFmtId="0" fontId="0" fillId="0" borderId="0" xfId="0" applyProtection="1">
      <protection hidden="1"/>
    </xf>
    <xf numFmtId="0" fontId="48" fillId="0" borderId="0" xfId="0" applyFont="1" applyProtection="1">
      <protection hidden="1"/>
    </xf>
    <xf numFmtId="0" fontId="12" fillId="0" borderId="0" xfId="0" applyFont="1" applyProtection="1">
      <protection hidden="1"/>
    </xf>
    <xf numFmtId="0" fontId="9" fillId="0" borderId="0" xfId="0" applyFont="1" applyProtection="1">
      <protection hidden="1"/>
    </xf>
    <xf numFmtId="0" fontId="0" fillId="0" borderId="0" xfId="0" applyFont="1" applyProtection="1">
      <protection hidden="1"/>
    </xf>
    <xf numFmtId="0" fontId="0" fillId="0" borderId="0" xfId="0" applyFont="1" applyAlignment="1" applyProtection="1">
      <alignment wrapText="1"/>
      <protection hidden="1"/>
    </xf>
    <xf numFmtId="0" fontId="92" fillId="0" borderId="0" xfId="0" applyFont="1" applyProtection="1">
      <protection hidden="1"/>
    </xf>
    <xf numFmtId="0" fontId="8" fillId="0" borderId="0" xfId="1" applyProtection="1">
      <protection hidden="1"/>
    </xf>
    <xf numFmtId="0" fontId="11" fillId="0" borderId="0" xfId="1" applyFont="1" applyAlignment="1" applyProtection="1">
      <alignment wrapText="1"/>
      <protection hidden="1"/>
    </xf>
    <xf numFmtId="0" fontId="8" fillId="0" borderId="0" xfId="1" applyAlignment="1" applyProtection="1">
      <protection hidden="1"/>
    </xf>
    <xf numFmtId="0" fontId="17" fillId="0" borderId="0" xfId="1" applyFont="1" applyBorder="1" applyAlignment="1" applyProtection="1">
      <alignment horizontal="center" wrapText="1"/>
      <protection hidden="1"/>
    </xf>
    <xf numFmtId="0" fontId="18" fillId="0" borderId="0" xfId="1" applyFont="1" applyFill="1" applyBorder="1" applyAlignment="1" applyProtection="1">
      <alignment horizontal="right"/>
      <protection hidden="1"/>
    </xf>
    <xf numFmtId="0" fontId="8" fillId="0" borderId="0" xfId="1" applyFont="1" applyFill="1" applyProtection="1">
      <protection hidden="1"/>
    </xf>
    <xf numFmtId="0" fontId="8" fillId="0" borderId="0" xfId="1" applyFont="1" applyProtection="1">
      <protection hidden="1"/>
    </xf>
    <xf numFmtId="0" fontId="8" fillId="0" borderId="0" xfId="1" applyFont="1" applyAlignment="1" applyProtection="1">
      <alignment horizontal="center"/>
      <protection hidden="1"/>
    </xf>
    <xf numFmtId="0" fontId="19" fillId="0" borderId="0" xfId="1" applyFont="1" applyProtection="1">
      <protection hidden="1"/>
    </xf>
    <xf numFmtId="0" fontId="8" fillId="0" borderId="0" xfId="1" applyFont="1" applyAlignment="1" applyProtection="1">
      <alignment horizontal="center" vertical="center"/>
      <protection hidden="1"/>
    </xf>
    <xf numFmtId="0" fontId="13" fillId="0" borderId="0" xfId="3" applyProtection="1">
      <protection hidden="1"/>
    </xf>
    <xf numFmtId="0" fontId="8" fillId="0" borderId="0" xfId="1" applyAlignment="1" applyProtection="1">
      <alignment horizontal="center" vertical="center"/>
      <protection hidden="1"/>
    </xf>
    <xf numFmtId="164" fontId="8" fillId="0" borderId="0" xfId="1" applyNumberFormat="1" applyFont="1" applyProtection="1">
      <protection hidden="1"/>
    </xf>
    <xf numFmtId="164" fontId="8" fillId="0" borderId="0" xfId="1" applyNumberFormat="1" applyProtection="1">
      <protection hidden="1"/>
    </xf>
    <xf numFmtId="0" fontId="8" fillId="0" borderId="0" xfId="1" applyFill="1" applyProtection="1">
      <protection hidden="1"/>
    </xf>
    <xf numFmtId="0" fontId="13" fillId="0" borderId="0" xfId="3" applyBorder="1" applyProtection="1">
      <protection hidden="1"/>
    </xf>
    <xf numFmtId="0" fontId="21" fillId="0" borderId="0" xfId="1" applyFont="1" applyFill="1" applyBorder="1" applyAlignment="1" applyProtection="1">
      <alignment wrapText="1"/>
      <protection hidden="1"/>
    </xf>
    <xf numFmtId="0" fontId="8" fillId="0" borderId="0" xfId="1" applyBorder="1" applyProtection="1">
      <protection hidden="1"/>
    </xf>
    <xf numFmtId="0" fontId="21" fillId="0" borderId="0" xfId="1" applyFont="1" applyFill="1" applyBorder="1" applyAlignment="1" applyProtection="1">
      <alignment horizontal="right"/>
      <protection hidden="1"/>
    </xf>
    <xf numFmtId="0" fontId="22" fillId="0" borderId="0" xfId="1" applyFont="1" applyProtection="1">
      <protection hidden="1"/>
    </xf>
    <xf numFmtId="0" fontId="23" fillId="0" borderId="0" xfId="3" applyFont="1" applyFill="1" applyProtection="1">
      <protection hidden="1"/>
    </xf>
    <xf numFmtId="0" fontId="24" fillId="0" borderId="0" xfId="3" applyFont="1" applyFill="1" applyProtection="1">
      <protection hidden="1"/>
    </xf>
    <xf numFmtId="164" fontId="24" fillId="0" borderId="0" xfId="3" applyNumberFormat="1" applyFont="1" applyFill="1" applyProtection="1">
      <protection hidden="1"/>
    </xf>
    <xf numFmtId="0" fontId="23" fillId="0" borderId="0" xfId="3" applyFont="1" applyProtection="1">
      <protection hidden="1"/>
    </xf>
    <xf numFmtId="0" fontId="24" fillId="0" borderId="0" xfId="3" applyFont="1" applyProtection="1">
      <protection hidden="1"/>
    </xf>
    <xf numFmtId="0" fontId="11" fillId="0" borderId="0" xfId="3" applyFont="1" applyAlignment="1" applyProtection="1">
      <alignment wrapText="1"/>
      <protection hidden="1"/>
    </xf>
    <xf numFmtId="164" fontId="24" fillId="0" borderId="1" xfId="3" applyNumberFormat="1" applyFont="1" applyBorder="1" applyProtection="1">
      <protection hidden="1"/>
    </xf>
    <xf numFmtId="0" fontId="22" fillId="0" borderId="1" xfId="1" applyFont="1" applyBorder="1" applyProtection="1">
      <protection hidden="1"/>
    </xf>
    <xf numFmtId="0" fontId="8" fillId="0" borderId="1" xfId="1" applyBorder="1" applyProtection="1">
      <protection hidden="1"/>
    </xf>
    <xf numFmtId="164" fontId="24" fillId="0" borderId="0" xfId="3" applyNumberFormat="1" applyFont="1" applyProtection="1">
      <protection hidden="1"/>
    </xf>
    <xf numFmtId="0" fontId="37" fillId="0" borderId="0" xfId="1" applyFont="1" applyProtection="1">
      <protection hidden="1"/>
    </xf>
    <xf numFmtId="0" fontId="34" fillId="0" borderId="0" xfId="3" applyFont="1" applyProtection="1">
      <protection hidden="1"/>
    </xf>
    <xf numFmtId="164" fontId="41" fillId="0" borderId="0" xfId="3" applyNumberFormat="1" applyFont="1" applyAlignment="1" applyProtection="1">
      <alignment vertical="center"/>
      <protection hidden="1"/>
    </xf>
    <xf numFmtId="164" fontId="37" fillId="0" borderId="0" xfId="3" applyNumberFormat="1" applyFont="1" applyProtection="1">
      <protection hidden="1"/>
    </xf>
    <xf numFmtId="164" fontId="38" fillId="0" borderId="0" xfId="3" applyNumberFormat="1" applyFont="1" applyProtection="1">
      <protection hidden="1"/>
    </xf>
    <xf numFmtId="164" fontId="37" fillId="0" borderId="0" xfId="3" applyNumberFormat="1" applyFont="1" applyAlignment="1" applyProtection="1">
      <alignment horizontal="right"/>
      <protection hidden="1"/>
    </xf>
    <xf numFmtId="164" fontId="39" fillId="0" borderId="0" xfId="3" applyNumberFormat="1" applyFont="1" applyAlignment="1" applyProtection="1">
      <alignment horizontal="left"/>
      <protection hidden="1"/>
    </xf>
    <xf numFmtId="164" fontId="37" fillId="0" borderId="0" xfId="1" applyNumberFormat="1" applyFont="1" applyAlignment="1" applyProtection="1">
      <alignment horizontal="right"/>
      <protection hidden="1"/>
    </xf>
    <xf numFmtId="0" fontId="39" fillId="0" borderId="0" xfId="1" applyFont="1" applyAlignment="1" applyProtection="1">
      <protection hidden="1"/>
    </xf>
    <xf numFmtId="0" fontId="39" fillId="0" borderId="0" xfId="1" applyFont="1" applyAlignment="1" applyProtection="1">
      <alignment horizontal="left"/>
      <protection hidden="1"/>
    </xf>
    <xf numFmtId="165" fontId="37" fillId="0" borderId="0" xfId="27" applyNumberFormat="1" applyFont="1" applyProtection="1">
      <protection hidden="1"/>
    </xf>
    <xf numFmtId="0" fontId="37" fillId="0" borderId="0" xfId="1" applyFont="1" applyAlignment="1" applyProtection="1">
      <alignment vertical="center"/>
      <protection hidden="1"/>
    </xf>
    <xf numFmtId="0" fontId="34" fillId="0" borderId="0" xfId="3" applyFont="1" applyAlignment="1" applyProtection="1">
      <alignment vertical="center"/>
      <protection hidden="1"/>
    </xf>
    <xf numFmtId="164" fontId="37" fillId="0" borderId="0" xfId="3" applyNumberFormat="1" applyFont="1" applyAlignment="1" applyProtection="1">
      <alignment horizontal="right" vertical="center"/>
      <protection hidden="1"/>
    </xf>
    <xf numFmtId="0" fontId="39" fillId="0" borderId="0" xfId="1" applyFont="1" applyAlignment="1" applyProtection="1">
      <alignment horizontal="left" vertical="center"/>
      <protection hidden="1"/>
    </xf>
    <xf numFmtId="164" fontId="37" fillId="0" borderId="0" xfId="1" applyNumberFormat="1" applyFont="1" applyAlignment="1" applyProtection="1">
      <alignment horizontal="right" vertical="center"/>
      <protection hidden="1"/>
    </xf>
    <xf numFmtId="0" fontId="39" fillId="0" borderId="0" xfId="1" applyFont="1" applyAlignment="1" applyProtection="1">
      <alignment vertical="center"/>
      <protection hidden="1"/>
    </xf>
    <xf numFmtId="0" fontId="37" fillId="0" borderId="0" xfId="1" applyFont="1" applyAlignment="1" applyProtection="1">
      <alignment horizontal="right" vertical="center"/>
      <protection hidden="1"/>
    </xf>
    <xf numFmtId="0" fontId="37" fillId="0" borderId="0" xfId="1" applyFont="1" applyAlignment="1" applyProtection="1">
      <alignment horizontal="left" vertical="center"/>
      <protection hidden="1"/>
    </xf>
    <xf numFmtId="0" fontId="0" fillId="0" borderId="0" xfId="0" applyAlignment="1" applyProtection="1">
      <alignment vertical="center"/>
      <protection hidden="1"/>
    </xf>
    <xf numFmtId="0" fontId="38" fillId="0" borderId="0" xfId="1" applyFont="1" applyProtection="1">
      <protection hidden="1"/>
    </xf>
    <xf numFmtId="0" fontId="39" fillId="0" borderId="0" xfId="1" applyFont="1" applyFill="1" applyAlignment="1" applyProtection="1">
      <alignment horizontal="left"/>
      <protection hidden="1"/>
    </xf>
    <xf numFmtId="0" fontId="44" fillId="0" borderId="0" xfId="0" applyFont="1" applyProtection="1">
      <protection hidden="1"/>
    </xf>
    <xf numFmtId="0" fontId="37" fillId="0" borderId="0" xfId="1" applyFont="1" applyFill="1" applyProtection="1">
      <protection hidden="1"/>
    </xf>
    <xf numFmtId="0" fontId="50" fillId="0" borderId="0" xfId="0" applyFont="1" applyProtection="1">
      <protection hidden="1"/>
    </xf>
    <xf numFmtId="0" fontId="0" fillId="0" borderId="1" xfId="0" applyBorder="1" applyProtection="1">
      <protection hidden="1"/>
    </xf>
    <xf numFmtId="164" fontId="41" fillId="0" borderId="0" xfId="3" applyNumberFormat="1" applyFont="1" applyAlignment="1" applyProtection="1">
      <protection hidden="1"/>
    </xf>
    <xf numFmtId="0" fontId="41" fillId="0" borderId="0" xfId="1" applyFont="1" applyAlignment="1" applyProtection="1">
      <protection hidden="1"/>
    </xf>
    <xf numFmtId="0" fontId="0" fillId="0" borderId="0" xfId="0" applyAlignment="1" applyProtection="1">
      <alignment horizontal="left"/>
      <protection hidden="1"/>
    </xf>
    <xf numFmtId="0" fontId="0" fillId="0" borderId="0" xfId="0" applyAlignment="1" applyProtection="1">
      <alignment horizontal="right"/>
      <protection hidden="1"/>
    </xf>
    <xf numFmtId="164" fontId="0" fillId="0" borderId="0" xfId="0" applyNumberFormat="1" applyAlignment="1" applyProtection="1">
      <alignment horizontal="right"/>
      <protection hidden="1"/>
    </xf>
    <xf numFmtId="0" fontId="44" fillId="0" borderId="8" xfId="0" applyFont="1" applyBorder="1" applyAlignment="1" applyProtection="1">
      <protection hidden="1"/>
    </xf>
    <xf numFmtId="164" fontId="37" fillId="0" borderId="0" xfId="1" applyNumberFormat="1" applyFont="1" applyAlignment="1" applyProtection="1">
      <protection hidden="1"/>
    </xf>
    <xf numFmtId="164" fontId="0" fillId="0" borderId="0" xfId="0" applyNumberFormat="1" applyAlignment="1" applyProtection="1">
      <protection hidden="1"/>
    </xf>
    <xf numFmtId="164" fontId="41" fillId="0" borderId="0" xfId="3" applyNumberFormat="1" applyFont="1" applyProtection="1">
      <protection hidden="1"/>
    </xf>
    <xf numFmtId="164" fontId="42" fillId="0" borderId="0" xfId="1" applyNumberFormat="1" applyFont="1" applyAlignment="1" applyProtection="1">
      <alignment horizontal="right"/>
      <protection hidden="1"/>
    </xf>
    <xf numFmtId="164" fontId="43" fillId="0" borderId="0" xfId="3" applyNumberFormat="1" applyFont="1" applyAlignment="1" applyProtection="1">
      <alignment horizontal="left"/>
      <protection hidden="1"/>
    </xf>
    <xf numFmtId="164" fontId="40" fillId="0" borderId="0" xfId="0" applyNumberFormat="1" applyFont="1" applyAlignment="1" applyProtection="1">
      <protection hidden="1"/>
    </xf>
    <xf numFmtId="0" fontId="11" fillId="0" borderId="0" xfId="32" applyFont="1" applyProtection="1">
      <protection hidden="1"/>
    </xf>
    <xf numFmtId="0" fontId="11" fillId="0" borderId="0" xfId="31" applyFont="1" applyProtection="1">
      <protection hidden="1"/>
    </xf>
    <xf numFmtId="0" fontId="11" fillId="0" borderId="0" xfId="32" applyFont="1" applyAlignment="1" applyProtection="1">
      <alignment horizontal="left"/>
      <protection hidden="1"/>
    </xf>
    <xf numFmtId="0" fontId="9" fillId="0" borderId="0" xfId="31" applyFont="1" applyProtection="1">
      <protection hidden="1"/>
    </xf>
    <xf numFmtId="0" fontId="9" fillId="0" borderId="0" xfId="32" applyFont="1" applyProtection="1">
      <protection hidden="1"/>
    </xf>
    <xf numFmtId="0" fontId="9" fillId="0" borderId="0" xfId="32" quotePrefix="1" applyFont="1" applyAlignment="1" applyProtection="1">
      <alignment horizontal="center"/>
      <protection hidden="1"/>
    </xf>
    <xf numFmtId="0" fontId="9" fillId="0" borderId="0" xfId="32" applyFont="1" applyAlignment="1" applyProtection="1">
      <alignment horizontal="center"/>
      <protection hidden="1"/>
    </xf>
    <xf numFmtId="0" fontId="11" fillId="0" borderId="0" xfId="31" applyFont="1" applyAlignment="1" applyProtection="1">
      <alignment horizontal="left"/>
      <protection hidden="1"/>
    </xf>
    <xf numFmtId="0" fontId="9" fillId="0" borderId="0" xfId="31" quotePrefix="1" applyFont="1" applyAlignment="1" applyProtection="1">
      <alignment horizontal="center"/>
      <protection hidden="1"/>
    </xf>
    <xf numFmtId="0" fontId="9" fillId="0" borderId="0" xfId="31" applyFont="1" applyAlignment="1" applyProtection="1">
      <alignment horizontal="center"/>
      <protection hidden="1"/>
    </xf>
    <xf numFmtId="0" fontId="94" fillId="0" borderId="0" xfId="0" applyFont="1" applyAlignment="1">
      <alignment horizontal="left" indent="2"/>
    </xf>
    <xf numFmtId="0" fontId="0" fillId="0" borderId="0" xfId="0" applyAlignment="1"/>
    <xf numFmtId="0" fontId="32" fillId="0" borderId="0" xfId="3749" applyProtection="1">
      <protection hidden="1"/>
    </xf>
    <xf numFmtId="0" fontId="9" fillId="0" borderId="0" xfId="3749" applyFont="1" applyProtection="1">
      <protection hidden="1"/>
    </xf>
    <xf numFmtId="0" fontId="0" fillId="0" borderId="0" xfId="0" applyFont="1" applyAlignment="1" applyProtection="1">
      <alignment horizontal="left" wrapText="1"/>
      <protection hidden="1"/>
    </xf>
    <xf numFmtId="0" fontId="0" fillId="0" borderId="0" xfId="0" applyAlignment="1">
      <alignment wrapText="1"/>
    </xf>
    <xf numFmtId="0" fontId="32" fillId="0" borderId="0" xfId="3749" applyAlignment="1"/>
    <xf numFmtId="0" fontId="11" fillId="0" borderId="0" xfId="3" applyFont="1" applyAlignment="1" applyProtection="1">
      <alignment horizontal="left" wrapText="1"/>
      <protection hidden="1"/>
    </xf>
    <xf numFmtId="0" fontId="35" fillId="0" borderId="8" xfId="0" applyFont="1" applyBorder="1" applyAlignment="1" applyProtection="1">
      <alignment horizontal="center" vertical="center" wrapText="1" shrinkToFit="1"/>
      <protection hidden="1"/>
    </xf>
    <xf numFmtId="0" fontId="35" fillId="0" borderId="8" xfId="0" applyFont="1" applyFill="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41" fillId="0" borderId="8" xfId="1"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44" fillId="0" borderId="0" xfId="0" applyFont="1" applyBorder="1" applyAlignment="1" applyProtection="1">
      <alignment horizontal="left" vertical="top" wrapText="1"/>
      <protection hidden="1"/>
    </xf>
    <xf numFmtId="0" fontId="25" fillId="0" borderId="5" xfId="18" applyFont="1" applyFill="1" applyBorder="1" applyAlignment="1">
      <alignment horizontal="center"/>
    </xf>
    <xf numFmtId="0" fontId="25" fillId="0" borderId="3" xfId="18" applyFont="1" applyFill="1" applyBorder="1" applyAlignment="1">
      <alignment horizontal="center"/>
    </xf>
    <xf numFmtId="0" fontId="29" fillId="2" borderId="4" xfId="18" applyFont="1" applyFill="1" applyBorder="1" applyAlignment="1">
      <alignment horizontal="center" vertical="center"/>
    </xf>
    <xf numFmtId="0" fontId="29" fillId="2" borderId="2" xfId="18" applyFont="1" applyFill="1" applyBorder="1" applyAlignment="1">
      <alignment horizontal="center" vertical="center"/>
    </xf>
    <xf numFmtId="0" fontId="29" fillId="2" borderId="4" xfId="18" applyFont="1" applyFill="1" applyBorder="1" applyAlignment="1">
      <alignment horizontal="center" vertical="center" wrapText="1"/>
    </xf>
    <xf numFmtId="0" fontId="29" fillId="2" borderId="2" xfId="18" applyFont="1" applyFill="1" applyBorder="1" applyAlignment="1">
      <alignment horizontal="center" vertical="center" wrapText="1"/>
    </xf>
    <xf numFmtId="0" fontId="0" fillId="0" borderId="0" xfId="0" applyAlignment="1">
      <alignment horizontal="center"/>
    </xf>
    <xf numFmtId="0" fontId="20" fillId="0" borderId="0" xfId="1" applyFont="1" applyAlignment="1">
      <alignment horizontal="center"/>
    </xf>
    <xf numFmtId="0" fontId="0" fillId="0" borderId="0" xfId="0" applyAlignment="1" applyProtection="1">
      <alignment horizontal="left" wrapText="1"/>
      <protection hidden="1"/>
    </xf>
    <xf numFmtId="0" fontId="0" fillId="0" borderId="0" xfId="0" applyAlignment="1">
      <alignment horizontal="left" vertical="top" wrapText="1"/>
    </xf>
  </cellXfs>
  <cellStyles count="3750">
    <cellStyle name="20% - Accent1 2" xfId="50"/>
    <cellStyle name="20% - Accent1 3" xfId="51"/>
    <cellStyle name="20% - Accent1 3 2" xfId="2448"/>
    <cellStyle name="20% - Accent2 2" xfId="52"/>
    <cellStyle name="20% - Accent2 3" xfId="53"/>
    <cellStyle name="20% - Accent2 3 2" xfId="2449"/>
    <cellStyle name="20% - Accent3 2" xfId="54"/>
    <cellStyle name="20% - Accent3 3" xfId="55"/>
    <cellStyle name="20% - Accent3 3 2" xfId="2450"/>
    <cellStyle name="20% - Accent4 2" xfId="56"/>
    <cellStyle name="20% - Accent4 3" xfId="57"/>
    <cellStyle name="20% - Accent4 3 2" xfId="2451"/>
    <cellStyle name="20% - Accent5 2" xfId="58"/>
    <cellStyle name="20% - Accent5 3" xfId="59"/>
    <cellStyle name="20% - Accent5 3 2" xfId="2452"/>
    <cellStyle name="20% - Accent6 2" xfId="60"/>
    <cellStyle name="20% - Accent6 3" xfId="61"/>
    <cellStyle name="20% - Accent6 3 2" xfId="2453"/>
    <cellStyle name="40% - Accent1 2" xfId="62"/>
    <cellStyle name="40% - Accent1 3" xfId="63"/>
    <cellStyle name="40% - Accent1 3 2" xfId="2454"/>
    <cellStyle name="40% - Accent2 2" xfId="64"/>
    <cellStyle name="40% - Accent2 3" xfId="65"/>
    <cellStyle name="40% - Accent2 3 2" xfId="2455"/>
    <cellStyle name="40% - Accent3 2" xfId="66"/>
    <cellStyle name="40% - Accent3 3" xfId="67"/>
    <cellStyle name="40% - Accent3 3 2" xfId="2456"/>
    <cellStyle name="40% - Accent4 2" xfId="68"/>
    <cellStyle name="40% - Accent4 3" xfId="69"/>
    <cellStyle name="40% - Accent4 3 2" xfId="2457"/>
    <cellStyle name="40% - Accent5 2" xfId="70"/>
    <cellStyle name="40% - Accent5 3" xfId="71"/>
    <cellStyle name="40% - Accent5 3 2" xfId="2458"/>
    <cellStyle name="40% - Accent6 2" xfId="72"/>
    <cellStyle name="40% - Accent6 3" xfId="73"/>
    <cellStyle name="40% - Accent6 3 2" xfId="2459"/>
    <cellStyle name="60% - Accent1 2" xfId="74"/>
    <cellStyle name="60% - Accent2 2" xfId="75"/>
    <cellStyle name="60% - Accent3 2" xfId="76"/>
    <cellStyle name="60% - Accent4 2" xfId="77"/>
    <cellStyle name="60% - Accent5 2" xfId="78"/>
    <cellStyle name="60% - Accent6 2" xfId="79"/>
    <cellStyle name="Accent1 2" xfId="80"/>
    <cellStyle name="Accent2 2" xfId="81"/>
    <cellStyle name="Accent3 2" xfId="82"/>
    <cellStyle name="Accent4 2" xfId="83"/>
    <cellStyle name="Accent5 2" xfId="84"/>
    <cellStyle name="Accent6 2" xfId="85"/>
    <cellStyle name="ANCLAS,REZONES Y SUS PARTES,DE FUNDICION,DE HIERRO O DE ACERO" xfId="86"/>
    <cellStyle name="Bad 2" xfId="87"/>
    <cellStyle name="Calculation 2" xfId="88"/>
    <cellStyle name="Calculation 2 2" xfId="89"/>
    <cellStyle name="Calculation 2 3" xfId="90"/>
    <cellStyle name="Calculation 2 4" xfId="91"/>
    <cellStyle name="Calculation 2 5" xfId="92"/>
    <cellStyle name="Calculation 2 6" xfId="93"/>
    <cellStyle name="Calculation 2 7" xfId="94"/>
    <cellStyle name="Check Cell 2" xfId="95"/>
    <cellStyle name="Comma 2" xfId="17"/>
    <cellStyle name="Comma 2 10" xfId="96"/>
    <cellStyle name="Comma 2 11" xfId="97"/>
    <cellStyle name="Comma 2 12" xfId="98"/>
    <cellStyle name="Comma 2 13" xfId="99"/>
    <cellStyle name="Comma 2 14" xfId="100"/>
    <cellStyle name="Comma 2 15" xfId="101"/>
    <cellStyle name="Comma 2 16" xfId="102"/>
    <cellStyle name="Comma 2 17" xfId="103"/>
    <cellStyle name="Comma 2 18" xfId="104"/>
    <cellStyle name="Comma 2 19" xfId="105"/>
    <cellStyle name="Comma 2 2" xfId="106"/>
    <cellStyle name="Comma 2 2 2" xfId="107"/>
    <cellStyle name="Comma 2 20" xfId="108"/>
    <cellStyle name="Comma 2 21" xfId="109"/>
    <cellStyle name="Comma 2 21 2" xfId="2460"/>
    <cellStyle name="Comma 2 3" xfId="110"/>
    <cellStyle name="Comma 2 4" xfId="111"/>
    <cellStyle name="Comma 2 5" xfId="112"/>
    <cellStyle name="Comma 2 6" xfId="113"/>
    <cellStyle name="Comma 2 7" xfId="114"/>
    <cellStyle name="Comma 2 8" xfId="115"/>
    <cellStyle name="Comma 2 9" xfId="116"/>
    <cellStyle name="Comma 3" xfId="25"/>
    <cellStyle name="Comma 3 10" xfId="117"/>
    <cellStyle name="Comma 3 11" xfId="118"/>
    <cellStyle name="Comma 3 12" xfId="119"/>
    <cellStyle name="Comma 3 13" xfId="120"/>
    <cellStyle name="Comma 3 14" xfId="121"/>
    <cellStyle name="Comma 3 15" xfId="122"/>
    <cellStyle name="Comma 3 16" xfId="123"/>
    <cellStyle name="Comma 3 17" xfId="124"/>
    <cellStyle name="Comma 3 18" xfId="125"/>
    <cellStyle name="Comma 3 19" xfId="126"/>
    <cellStyle name="Comma 3 2" xfId="127"/>
    <cellStyle name="Comma 3 20" xfId="128"/>
    <cellStyle name="Comma 3 3" xfId="129"/>
    <cellStyle name="Comma 3 4" xfId="130"/>
    <cellStyle name="Comma 3 5" xfId="131"/>
    <cellStyle name="Comma 3 6" xfId="132"/>
    <cellStyle name="Comma 3 7" xfId="133"/>
    <cellStyle name="Comma 3 8" xfId="134"/>
    <cellStyle name="Comma 3 9" xfId="135"/>
    <cellStyle name="Comma 4" xfId="136"/>
    <cellStyle name="Comma 4 10" xfId="137"/>
    <cellStyle name="Comma 4 11" xfId="138"/>
    <cellStyle name="Comma 4 12" xfId="139"/>
    <cellStyle name="Comma 4 13" xfId="140"/>
    <cellStyle name="Comma 4 14" xfId="141"/>
    <cellStyle name="Comma 4 15" xfId="142"/>
    <cellStyle name="Comma 4 16" xfId="143"/>
    <cellStyle name="Comma 4 17" xfId="144"/>
    <cellStyle name="Comma 4 18" xfId="145"/>
    <cellStyle name="Comma 4 19" xfId="146"/>
    <cellStyle name="Comma 4 2" xfId="147"/>
    <cellStyle name="Comma 4 20" xfId="148"/>
    <cellStyle name="Comma 4 3" xfId="149"/>
    <cellStyle name="Comma 4 4" xfId="150"/>
    <cellStyle name="Comma 4 5" xfId="151"/>
    <cellStyle name="Comma 4 6" xfId="152"/>
    <cellStyle name="Comma 4 7" xfId="153"/>
    <cellStyle name="Comma 4 8" xfId="154"/>
    <cellStyle name="Comma 4 9" xfId="155"/>
    <cellStyle name="Comma 5" xfId="156"/>
    <cellStyle name="Comma 6" xfId="157"/>
    <cellStyle name="Comma 7" xfId="158"/>
    <cellStyle name="Comma 7 2" xfId="2461"/>
    <cellStyle name="Currency 2" xfId="159"/>
    <cellStyle name="Data_Total" xfId="160"/>
    <cellStyle name="dave1" xfId="161"/>
    <cellStyle name="Explanatory Text 2" xfId="162"/>
    <cellStyle name="Good 2" xfId="163"/>
    <cellStyle name="Heading" xfId="164"/>
    <cellStyle name="Heading 1 2" xfId="165"/>
    <cellStyle name="Heading 2 2" xfId="166"/>
    <cellStyle name="Heading 3 2" xfId="167"/>
    <cellStyle name="Heading 4 2" xfId="168"/>
    <cellStyle name="Heading 5" xfId="169"/>
    <cellStyle name="Headings" xfId="170"/>
    <cellStyle name="Headings 2" xfId="171"/>
    <cellStyle name="Headings 3" xfId="172"/>
    <cellStyle name="Headings_total and female claimant count sept 08" xfId="173"/>
    <cellStyle name="Hyperlink" xfId="3749" builtinId="8"/>
    <cellStyle name="Hyperlink 2" xfId="4"/>
    <cellStyle name="Hyperlink 2 10" xfId="174"/>
    <cellStyle name="Hyperlink 2 100" xfId="175"/>
    <cellStyle name="Hyperlink 2 101" xfId="176"/>
    <cellStyle name="Hyperlink 2 102" xfId="177"/>
    <cellStyle name="Hyperlink 2 103" xfId="178"/>
    <cellStyle name="Hyperlink 2 104" xfId="179"/>
    <cellStyle name="Hyperlink 2 105" xfId="180"/>
    <cellStyle name="Hyperlink 2 106" xfId="181"/>
    <cellStyle name="Hyperlink 2 107" xfId="182"/>
    <cellStyle name="Hyperlink 2 108" xfId="183"/>
    <cellStyle name="Hyperlink 2 109" xfId="184"/>
    <cellStyle name="Hyperlink 2 11" xfId="185"/>
    <cellStyle name="Hyperlink 2 110" xfId="186"/>
    <cellStyle name="Hyperlink 2 111" xfId="187"/>
    <cellStyle name="Hyperlink 2 112" xfId="188"/>
    <cellStyle name="Hyperlink 2 113" xfId="189"/>
    <cellStyle name="Hyperlink 2 114" xfId="190"/>
    <cellStyle name="Hyperlink 2 115" xfId="191"/>
    <cellStyle name="Hyperlink 2 116" xfId="192"/>
    <cellStyle name="Hyperlink 2 117" xfId="193"/>
    <cellStyle name="Hyperlink 2 118" xfId="194"/>
    <cellStyle name="Hyperlink 2 119" xfId="195"/>
    <cellStyle name="Hyperlink 2 12" xfId="196"/>
    <cellStyle name="Hyperlink 2 120" xfId="197"/>
    <cellStyle name="Hyperlink 2 121" xfId="198"/>
    <cellStyle name="Hyperlink 2 122" xfId="199"/>
    <cellStyle name="Hyperlink 2 123" xfId="200"/>
    <cellStyle name="Hyperlink 2 124" xfId="201"/>
    <cellStyle name="Hyperlink 2 125" xfId="202"/>
    <cellStyle name="Hyperlink 2 126" xfId="203"/>
    <cellStyle name="Hyperlink 2 127" xfId="204"/>
    <cellStyle name="Hyperlink 2 128" xfId="205"/>
    <cellStyle name="Hyperlink 2 129" xfId="206"/>
    <cellStyle name="Hyperlink 2 13" xfId="207"/>
    <cellStyle name="Hyperlink 2 130" xfId="208"/>
    <cellStyle name="Hyperlink 2 131" xfId="209"/>
    <cellStyle name="Hyperlink 2 132" xfId="210"/>
    <cellStyle name="Hyperlink 2 133" xfId="211"/>
    <cellStyle name="Hyperlink 2 134" xfId="212"/>
    <cellStyle name="Hyperlink 2 135" xfId="213"/>
    <cellStyle name="Hyperlink 2 136" xfId="214"/>
    <cellStyle name="Hyperlink 2 137" xfId="215"/>
    <cellStyle name="Hyperlink 2 138" xfId="216"/>
    <cellStyle name="Hyperlink 2 139" xfId="217"/>
    <cellStyle name="Hyperlink 2 14" xfId="218"/>
    <cellStyle name="Hyperlink 2 140" xfId="219"/>
    <cellStyle name="Hyperlink 2 141" xfId="220"/>
    <cellStyle name="Hyperlink 2 142" xfId="221"/>
    <cellStyle name="Hyperlink 2 143" xfId="222"/>
    <cellStyle name="Hyperlink 2 144" xfId="223"/>
    <cellStyle name="Hyperlink 2 145" xfId="224"/>
    <cellStyle name="Hyperlink 2 146" xfId="225"/>
    <cellStyle name="Hyperlink 2 147" xfId="226"/>
    <cellStyle name="Hyperlink 2 148" xfId="227"/>
    <cellStyle name="Hyperlink 2 149" xfId="228"/>
    <cellStyle name="Hyperlink 2 149 2" xfId="229"/>
    <cellStyle name="Hyperlink 2 15" xfId="230"/>
    <cellStyle name="Hyperlink 2 150" xfId="231"/>
    <cellStyle name="Hyperlink 2 16" xfId="232"/>
    <cellStyle name="Hyperlink 2 17" xfId="233"/>
    <cellStyle name="Hyperlink 2 18" xfId="234"/>
    <cellStyle name="Hyperlink 2 19" xfId="235"/>
    <cellStyle name="Hyperlink 2 2" xfId="2"/>
    <cellStyle name="Hyperlink 2 2 2" xfId="236"/>
    <cellStyle name="Hyperlink 2 2 3" xfId="237"/>
    <cellStyle name="Hyperlink 2 20" xfId="238"/>
    <cellStyle name="Hyperlink 2 21" xfId="239"/>
    <cellStyle name="Hyperlink 2 22" xfId="240"/>
    <cellStyle name="Hyperlink 2 23" xfId="241"/>
    <cellStyle name="Hyperlink 2 24" xfId="242"/>
    <cellStyle name="Hyperlink 2 25" xfId="243"/>
    <cellStyle name="Hyperlink 2 26" xfId="244"/>
    <cellStyle name="Hyperlink 2 27" xfId="245"/>
    <cellStyle name="Hyperlink 2 28" xfId="246"/>
    <cellStyle name="Hyperlink 2 29" xfId="247"/>
    <cellStyle name="Hyperlink 2 3" xfId="248"/>
    <cellStyle name="Hyperlink 2 30" xfId="249"/>
    <cellStyle name="Hyperlink 2 31" xfId="250"/>
    <cellStyle name="Hyperlink 2 32" xfId="251"/>
    <cellStyle name="Hyperlink 2 33" xfId="252"/>
    <cellStyle name="Hyperlink 2 34" xfId="253"/>
    <cellStyle name="Hyperlink 2 35" xfId="254"/>
    <cellStyle name="Hyperlink 2 36" xfId="255"/>
    <cellStyle name="Hyperlink 2 37" xfId="256"/>
    <cellStyle name="Hyperlink 2 38" xfId="257"/>
    <cellStyle name="Hyperlink 2 39" xfId="258"/>
    <cellStyle name="Hyperlink 2 4" xfId="259"/>
    <cellStyle name="Hyperlink 2 40" xfId="260"/>
    <cellStyle name="Hyperlink 2 41" xfId="261"/>
    <cellStyle name="Hyperlink 2 42" xfId="262"/>
    <cellStyle name="Hyperlink 2 43" xfId="263"/>
    <cellStyle name="Hyperlink 2 44" xfId="264"/>
    <cellStyle name="Hyperlink 2 45" xfId="265"/>
    <cellStyle name="Hyperlink 2 46" xfId="266"/>
    <cellStyle name="Hyperlink 2 47" xfId="267"/>
    <cellStyle name="Hyperlink 2 48" xfId="268"/>
    <cellStyle name="Hyperlink 2 49" xfId="269"/>
    <cellStyle name="Hyperlink 2 5" xfId="270"/>
    <cellStyle name="Hyperlink 2 50" xfId="271"/>
    <cellStyle name="Hyperlink 2 51" xfId="272"/>
    <cellStyle name="Hyperlink 2 52" xfId="273"/>
    <cellStyle name="Hyperlink 2 53" xfId="274"/>
    <cellStyle name="Hyperlink 2 54" xfId="275"/>
    <cellStyle name="Hyperlink 2 55" xfId="276"/>
    <cellStyle name="Hyperlink 2 56" xfId="277"/>
    <cellStyle name="Hyperlink 2 57" xfId="278"/>
    <cellStyle name="Hyperlink 2 58" xfId="279"/>
    <cellStyle name="Hyperlink 2 59" xfId="280"/>
    <cellStyle name="Hyperlink 2 6" xfId="281"/>
    <cellStyle name="Hyperlink 2 60" xfId="282"/>
    <cellStyle name="Hyperlink 2 61" xfId="283"/>
    <cellStyle name="Hyperlink 2 62" xfId="284"/>
    <cellStyle name="Hyperlink 2 63" xfId="285"/>
    <cellStyle name="Hyperlink 2 64" xfId="286"/>
    <cellStyle name="Hyperlink 2 65" xfId="287"/>
    <cellStyle name="Hyperlink 2 66" xfId="288"/>
    <cellStyle name="Hyperlink 2 67" xfId="289"/>
    <cellStyle name="Hyperlink 2 68" xfId="290"/>
    <cellStyle name="Hyperlink 2 69" xfId="291"/>
    <cellStyle name="Hyperlink 2 7" xfId="292"/>
    <cellStyle name="Hyperlink 2 70" xfId="293"/>
    <cellStyle name="Hyperlink 2 71" xfId="294"/>
    <cellStyle name="Hyperlink 2 72" xfId="295"/>
    <cellStyle name="Hyperlink 2 73" xfId="296"/>
    <cellStyle name="Hyperlink 2 74" xfId="297"/>
    <cellStyle name="Hyperlink 2 75" xfId="298"/>
    <cellStyle name="Hyperlink 2 76" xfId="299"/>
    <cellStyle name="Hyperlink 2 77" xfId="300"/>
    <cellStyle name="Hyperlink 2 78" xfId="301"/>
    <cellStyle name="Hyperlink 2 79" xfId="302"/>
    <cellStyle name="Hyperlink 2 8" xfId="303"/>
    <cellStyle name="Hyperlink 2 80" xfId="304"/>
    <cellStyle name="Hyperlink 2 81" xfId="305"/>
    <cellStyle name="Hyperlink 2 82" xfId="306"/>
    <cellStyle name="Hyperlink 2 83" xfId="307"/>
    <cellStyle name="Hyperlink 2 84" xfId="308"/>
    <cellStyle name="Hyperlink 2 85" xfId="309"/>
    <cellStyle name="Hyperlink 2 86" xfId="310"/>
    <cellStyle name="Hyperlink 2 87" xfId="311"/>
    <cellStyle name="Hyperlink 2 88" xfId="312"/>
    <cellStyle name="Hyperlink 2 89" xfId="313"/>
    <cellStyle name="Hyperlink 2 9" xfId="314"/>
    <cellStyle name="Hyperlink 2 90" xfId="315"/>
    <cellStyle name="Hyperlink 2 91" xfId="316"/>
    <cellStyle name="Hyperlink 2 92" xfId="317"/>
    <cellStyle name="Hyperlink 2 93" xfId="318"/>
    <cellStyle name="Hyperlink 2 94" xfId="319"/>
    <cellStyle name="Hyperlink 2 95" xfId="320"/>
    <cellStyle name="Hyperlink 2 96" xfId="321"/>
    <cellStyle name="Hyperlink 2 97" xfId="322"/>
    <cellStyle name="Hyperlink 2 98" xfId="323"/>
    <cellStyle name="Hyperlink 2 99" xfId="324"/>
    <cellStyle name="Hyperlink 3" xfId="5"/>
    <cellStyle name="Hyperlink 3 10" xfId="325"/>
    <cellStyle name="Hyperlink 3 11" xfId="326"/>
    <cellStyle name="Hyperlink 3 12" xfId="327"/>
    <cellStyle name="Hyperlink 3 13" xfId="328"/>
    <cellStyle name="Hyperlink 3 14" xfId="329"/>
    <cellStyle name="Hyperlink 3 15" xfId="330"/>
    <cellStyle name="Hyperlink 3 16" xfId="331"/>
    <cellStyle name="Hyperlink 3 17" xfId="332"/>
    <cellStyle name="Hyperlink 3 18" xfId="333"/>
    <cellStyle name="Hyperlink 3 19" xfId="334"/>
    <cellStyle name="Hyperlink 3 2" xfId="6"/>
    <cellStyle name="Hyperlink 3 2 2" xfId="335"/>
    <cellStyle name="Hyperlink 3 20" xfId="336"/>
    <cellStyle name="Hyperlink 3 21" xfId="337"/>
    <cellStyle name="Hyperlink 3 22" xfId="338"/>
    <cellStyle name="Hyperlink 3 23" xfId="339"/>
    <cellStyle name="Hyperlink 3 24" xfId="340"/>
    <cellStyle name="Hyperlink 3 25" xfId="341"/>
    <cellStyle name="Hyperlink 3 26" xfId="342"/>
    <cellStyle name="Hyperlink 3 27" xfId="343"/>
    <cellStyle name="Hyperlink 3 28" xfId="344"/>
    <cellStyle name="Hyperlink 3 29" xfId="345"/>
    <cellStyle name="Hyperlink 3 3" xfId="7"/>
    <cellStyle name="Hyperlink 3 3 2" xfId="346"/>
    <cellStyle name="Hyperlink 3 30" xfId="347"/>
    <cellStyle name="Hyperlink 3 31" xfId="348"/>
    <cellStyle name="Hyperlink 3 32" xfId="349"/>
    <cellStyle name="Hyperlink 3 33" xfId="350"/>
    <cellStyle name="Hyperlink 3 34" xfId="351"/>
    <cellStyle name="Hyperlink 3 35" xfId="352"/>
    <cellStyle name="Hyperlink 3 36" xfId="353"/>
    <cellStyle name="Hyperlink 3 37" xfId="354"/>
    <cellStyle name="Hyperlink 3 38" xfId="355"/>
    <cellStyle name="Hyperlink 3 39" xfId="356"/>
    <cellStyle name="Hyperlink 3 4" xfId="40"/>
    <cellStyle name="Hyperlink 3 40" xfId="357"/>
    <cellStyle name="Hyperlink 3 41" xfId="358"/>
    <cellStyle name="Hyperlink 3 42" xfId="359"/>
    <cellStyle name="Hyperlink 3 43" xfId="360"/>
    <cellStyle name="Hyperlink 3 44" xfId="361"/>
    <cellStyle name="Hyperlink 3 45" xfId="362"/>
    <cellStyle name="Hyperlink 3 46" xfId="363"/>
    <cellStyle name="Hyperlink 3 47" xfId="364"/>
    <cellStyle name="Hyperlink 3 48" xfId="365"/>
    <cellStyle name="Hyperlink 3 49" xfId="366"/>
    <cellStyle name="Hyperlink 3 5" xfId="36"/>
    <cellStyle name="Hyperlink 3 5 2" xfId="3746"/>
    <cellStyle name="Hyperlink 3 5 3" xfId="2462"/>
    <cellStyle name="Hyperlink 3 50" xfId="367"/>
    <cellStyle name="Hyperlink 3 51" xfId="368"/>
    <cellStyle name="Hyperlink 3 52" xfId="369"/>
    <cellStyle name="Hyperlink 3 53" xfId="370"/>
    <cellStyle name="Hyperlink 3 54" xfId="371"/>
    <cellStyle name="Hyperlink 3 55" xfId="372"/>
    <cellStyle name="Hyperlink 3 56" xfId="373"/>
    <cellStyle name="Hyperlink 3 57" xfId="374"/>
    <cellStyle name="Hyperlink 3 58" xfId="375"/>
    <cellStyle name="Hyperlink 3 59" xfId="376"/>
    <cellStyle name="Hyperlink 3 6" xfId="377"/>
    <cellStyle name="Hyperlink 3 60" xfId="378"/>
    <cellStyle name="Hyperlink 3 61" xfId="379"/>
    <cellStyle name="Hyperlink 3 62" xfId="380"/>
    <cellStyle name="Hyperlink 3 63" xfId="381"/>
    <cellStyle name="Hyperlink 3 7" xfId="382"/>
    <cellStyle name="Hyperlink 3 8" xfId="383"/>
    <cellStyle name="Hyperlink 3 9" xfId="384"/>
    <cellStyle name="Hyperlink 31" xfId="385"/>
    <cellStyle name="Hyperlink 4" xfId="8"/>
    <cellStyle name="Hyperlink 4 2" xfId="386"/>
    <cellStyle name="Hyperlink 4 2 2" xfId="387"/>
    <cellStyle name="Hyperlink 4 3" xfId="388"/>
    <cellStyle name="Hyperlink 5" xfId="42"/>
    <cellStyle name="Hyperlink 5 2" xfId="389"/>
    <cellStyle name="Hyperlink 5 3" xfId="390"/>
    <cellStyle name="Hyperlink 6" xfId="391"/>
    <cellStyle name="Hyperlink 6 2" xfId="392"/>
    <cellStyle name="Hyperlink 7" xfId="393"/>
    <cellStyle name="Hyperlink 7 2" xfId="394"/>
    <cellStyle name="Hyperlink 7 3" xfId="395"/>
    <cellStyle name="Hyperlink 8" xfId="396"/>
    <cellStyle name="Hyperlink 9" xfId="397"/>
    <cellStyle name="Input 2" xfId="398"/>
    <cellStyle name="Input 2 2" xfId="399"/>
    <cellStyle name="Input 2 3" xfId="400"/>
    <cellStyle name="Input 2 4" xfId="401"/>
    <cellStyle name="Input 2 5" xfId="402"/>
    <cellStyle name="Input 2 6" xfId="403"/>
    <cellStyle name="Input 2 7" xfId="404"/>
    <cellStyle name="Inscode" xfId="405"/>
    <cellStyle name="Inscode 2" xfId="406"/>
    <cellStyle name="Linked Cell 2" xfId="407"/>
    <cellStyle name="Neutral 2" xfId="408"/>
    <cellStyle name="Normal" xfId="0" builtinId="0"/>
    <cellStyle name="Normal 10" xfId="28"/>
    <cellStyle name="Normal 10 10" xfId="409"/>
    <cellStyle name="Normal 10 10 2" xfId="410"/>
    <cellStyle name="Normal 10 10 2 2" xfId="2464"/>
    <cellStyle name="Normal 10 10 3" xfId="411"/>
    <cellStyle name="Normal 10 10 3 2" xfId="2465"/>
    <cellStyle name="Normal 10 10 4" xfId="2463"/>
    <cellStyle name="Normal 10 11" xfId="412"/>
    <cellStyle name="Normal 10 11 2" xfId="413"/>
    <cellStyle name="Normal 10 11 2 2" xfId="2467"/>
    <cellStyle name="Normal 10 11 3" xfId="414"/>
    <cellStyle name="Normal 10 11 3 2" xfId="2468"/>
    <cellStyle name="Normal 10 11 4" xfId="2466"/>
    <cellStyle name="Normal 10 12" xfId="415"/>
    <cellStyle name="Normal 10 12 2" xfId="416"/>
    <cellStyle name="Normal 10 12 2 2" xfId="2470"/>
    <cellStyle name="Normal 10 12 3" xfId="417"/>
    <cellStyle name="Normal 10 12 3 2" xfId="2471"/>
    <cellStyle name="Normal 10 12 4" xfId="2469"/>
    <cellStyle name="Normal 10 13" xfId="418"/>
    <cellStyle name="Normal 10 13 2" xfId="419"/>
    <cellStyle name="Normal 10 13 2 2" xfId="2473"/>
    <cellStyle name="Normal 10 13 3" xfId="420"/>
    <cellStyle name="Normal 10 13 3 2" xfId="2474"/>
    <cellStyle name="Normal 10 13 4" xfId="2472"/>
    <cellStyle name="Normal 10 14" xfId="421"/>
    <cellStyle name="Normal 10 14 2" xfId="422"/>
    <cellStyle name="Normal 10 14 2 2" xfId="2476"/>
    <cellStyle name="Normal 10 14 3" xfId="423"/>
    <cellStyle name="Normal 10 14 3 2" xfId="2477"/>
    <cellStyle name="Normal 10 14 4" xfId="2475"/>
    <cellStyle name="Normal 10 15" xfId="424"/>
    <cellStyle name="Normal 10 15 2" xfId="425"/>
    <cellStyle name="Normal 10 15 2 2" xfId="2479"/>
    <cellStyle name="Normal 10 15 3" xfId="426"/>
    <cellStyle name="Normal 10 15 3 2" xfId="2480"/>
    <cellStyle name="Normal 10 15 4" xfId="2478"/>
    <cellStyle name="Normal 10 16" xfId="427"/>
    <cellStyle name="Normal 10 16 2" xfId="428"/>
    <cellStyle name="Normal 10 16 2 2" xfId="2482"/>
    <cellStyle name="Normal 10 16 3" xfId="429"/>
    <cellStyle name="Normal 10 16 3 2" xfId="2483"/>
    <cellStyle name="Normal 10 16 4" xfId="2481"/>
    <cellStyle name="Normal 10 17" xfId="430"/>
    <cellStyle name="Normal 10 17 2" xfId="2484"/>
    <cellStyle name="Normal 10 18" xfId="431"/>
    <cellStyle name="Normal 10 18 2" xfId="2485"/>
    <cellStyle name="Normal 10 19" xfId="432"/>
    <cellStyle name="Normal 10 2" xfId="45"/>
    <cellStyle name="Normal 10 2 2" xfId="433"/>
    <cellStyle name="Normal 10 2 2 2" xfId="2487"/>
    <cellStyle name="Normal 10 2 3" xfId="434"/>
    <cellStyle name="Normal 10 2 3 2" xfId="2488"/>
    <cellStyle name="Normal 10 2 4" xfId="2486"/>
    <cellStyle name="Normal 10 20" xfId="2444"/>
    <cellStyle name="Normal 10 3" xfId="435"/>
    <cellStyle name="Normal 10 3 2" xfId="436"/>
    <cellStyle name="Normal 10 3 3" xfId="437"/>
    <cellStyle name="Normal 10 4" xfId="438"/>
    <cellStyle name="Normal 10 4 2" xfId="439"/>
    <cellStyle name="Normal 10 4 2 2" xfId="2489"/>
    <cellStyle name="Normal 10 4 3" xfId="440"/>
    <cellStyle name="Normal 10 4 3 2" xfId="2490"/>
    <cellStyle name="Normal 10 5" xfId="441"/>
    <cellStyle name="Normal 10 5 2" xfId="442"/>
    <cellStyle name="Normal 10 5 2 2" xfId="2492"/>
    <cellStyle name="Normal 10 5 3" xfId="443"/>
    <cellStyle name="Normal 10 5 3 2" xfId="2493"/>
    <cellStyle name="Normal 10 5 4" xfId="2491"/>
    <cellStyle name="Normal 10 6" xfId="444"/>
    <cellStyle name="Normal 10 6 2" xfId="445"/>
    <cellStyle name="Normal 10 6 2 2" xfId="2495"/>
    <cellStyle name="Normal 10 6 3" xfId="446"/>
    <cellStyle name="Normal 10 6 3 2" xfId="2496"/>
    <cellStyle name="Normal 10 6 4" xfId="2494"/>
    <cellStyle name="Normal 10 7" xfId="447"/>
    <cellStyle name="Normal 10 7 2" xfId="448"/>
    <cellStyle name="Normal 10 7 2 2" xfId="2498"/>
    <cellStyle name="Normal 10 7 3" xfId="449"/>
    <cellStyle name="Normal 10 7 3 2" xfId="2499"/>
    <cellStyle name="Normal 10 7 4" xfId="2497"/>
    <cellStyle name="Normal 10 8" xfId="450"/>
    <cellStyle name="Normal 10 8 2" xfId="451"/>
    <cellStyle name="Normal 10 8 2 2" xfId="2501"/>
    <cellStyle name="Normal 10 8 3" xfId="452"/>
    <cellStyle name="Normal 10 8 3 2" xfId="2502"/>
    <cellStyle name="Normal 10 8 4" xfId="2500"/>
    <cellStyle name="Normal 10 9" xfId="453"/>
    <cellStyle name="Normal 10 9 2" xfId="454"/>
    <cellStyle name="Normal 10 9 2 2" xfId="2504"/>
    <cellStyle name="Normal 10 9 3" xfId="455"/>
    <cellStyle name="Normal 10 9 3 2" xfId="2505"/>
    <cellStyle name="Normal 10 9 4" xfId="2503"/>
    <cellStyle name="Normal 11" xfId="30"/>
    <cellStyle name="Normal 11 2" xfId="46"/>
    <cellStyle name="Normal 11 2 2" xfId="3748"/>
    <cellStyle name="Normal 11 2 3" xfId="2506"/>
    <cellStyle name="Normal 11 3" xfId="456"/>
    <cellStyle name="Normal 11 3 2" xfId="2507"/>
    <cellStyle name="Normal 11 4" xfId="457"/>
    <cellStyle name="Normal 11 4 2" xfId="2508"/>
    <cellStyle name="Normal 11 5" xfId="2445"/>
    <cellStyle name="Normal 12" xfId="39"/>
    <cellStyle name="Normal 12 10" xfId="458"/>
    <cellStyle name="Normal 12 10 2" xfId="459"/>
    <cellStyle name="Normal 12 10 2 2" xfId="2510"/>
    <cellStyle name="Normal 12 10 3" xfId="460"/>
    <cellStyle name="Normal 12 10 3 2" xfId="2511"/>
    <cellStyle name="Normal 12 10 4" xfId="2509"/>
    <cellStyle name="Normal 12 11" xfId="461"/>
    <cellStyle name="Normal 12 11 2" xfId="462"/>
    <cellStyle name="Normal 12 11 2 2" xfId="2513"/>
    <cellStyle name="Normal 12 11 3" xfId="463"/>
    <cellStyle name="Normal 12 11 3 2" xfId="2514"/>
    <cellStyle name="Normal 12 11 4" xfId="2512"/>
    <cellStyle name="Normal 12 12" xfId="464"/>
    <cellStyle name="Normal 12 12 2" xfId="465"/>
    <cellStyle name="Normal 12 12 2 2" xfId="2516"/>
    <cellStyle name="Normal 12 12 3" xfId="466"/>
    <cellStyle name="Normal 12 12 3 2" xfId="2517"/>
    <cellStyle name="Normal 12 12 4" xfId="2515"/>
    <cellStyle name="Normal 12 13" xfId="467"/>
    <cellStyle name="Normal 12 13 2" xfId="468"/>
    <cellStyle name="Normal 12 13 2 2" xfId="2519"/>
    <cellStyle name="Normal 12 13 3" xfId="469"/>
    <cellStyle name="Normal 12 13 3 2" xfId="2520"/>
    <cellStyle name="Normal 12 13 4" xfId="2518"/>
    <cellStyle name="Normal 12 14" xfId="470"/>
    <cellStyle name="Normal 12 14 2" xfId="471"/>
    <cellStyle name="Normal 12 14 2 2" xfId="2522"/>
    <cellStyle name="Normal 12 14 3" xfId="472"/>
    <cellStyle name="Normal 12 14 3 2" xfId="2523"/>
    <cellStyle name="Normal 12 14 4" xfId="2521"/>
    <cellStyle name="Normal 12 15" xfId="473"/>
    <cellStyle name="Normal 12 15 2" xfId="474"/>
    <cellStyle name="Normal 12 15 2 2" xfId="2525"/>
    <cellStyle name="Normal 12 15 3" xfId="475"/>
    <cellStyle name="Normal 12 15 3 2" xfId="2526"/>
    <cellStyle name="Normal 12 15 4" xfId="2524"/>
    <cellStyle name="Normal 12 16" xfId="476"/>
    <cellStyle name="Normal 12 16 2" xfId="477"/>
    <cellStyle name="Normal 12 16 2 2" xfId="2528"/>
    <cellStyle name="Normal 12 16 3" xfId="478"/>
    <cellStyle name="Normal 12 16 3 2" xfId="2529"/>
    <cellStyle name="Normal 12 16 4" xfId="2527"/>
    <cellStyle name="Normal 12 17" xfId="479"/>
    <cellStyle name="Normal 12 17 2" xfId="2530"/>
    <cellStyle name="Normal 12 18" xfId="480"/>
    <cellStyle name="Normal 12 18 2" xfId="2531"/>
    <cellStyle name="Normal 12 19" xfId="481"/>
    <cellStyle name="Normal 12 2" xfId="482"/>
    <cellStyle name="Normal 12 2 2" xfId="483"/>
    <cellStyle name="Normal 12 2 2 2" xfId="2532"/>
    <cellStyle name="Normal 12 2 3" xfId="484"/>
    <cellStyle name="Normal 12 2 3 2" xfId="2533"/>
    <cellStyle name="Normal 12 20" xfId="485"/>
    <cellStyle name="Normal 12 3" xfId="486"/>
    <cellStyle name="Normal 12 3 2" xfId="487"/>
    <cellStyle name="Normal 12 3 2 2" xfId="2535"/>
    <cellStyle name="Normal 12 3 3" xfId="488"/>
    <cellStyle name="Normal 12 3 3 2" xfId="2536"/>
    <cellStyle name="Normal 12 3 4" xfId="2534"/>
    <cellStyle name="Normal 12 4" xfId="489"/>
    <cellStyle name="Normal 12 4 2" xfId="490"/>
    <cellStyle name="Normal 12 4 2 2" xfId="2538"/>
    <cellStyle name="Normal 12 4 3" xfId="491"/>
    <cellStyle name="Normal 12 4 3 2" xfId="2539"/>
    <cellStyle name="Normal 12 4 4" xfId="2537"/>
    <cellStyle name="Normal 12 5" xfId="492"/>
    <cellStyle name="Normal 12 5 2" xfId="493"/>
    <cellStyle name="Normal 12 5 2 2" xfId="2541"/>
    <cellStyle name="Normal 12 5 3" xfId="494"/>
    <cellStyle name="Normal 12 5 3 2" xfId="2542"/>
    <cellStyle name="Normal 12 5 4" xfId="2540"/>
    <cellStyle name="Normal 12 6" xfId="495"/>
    <cellStyle name="Normal 12 6 2" xfId="496"/>
    <cellStyle name="Normal 12 6 2 2" xfId="2544"/>
    <cellStyle name="Normal 12 6 3" xfId="497"/>
    <cellStyle name="Normal 12 6 3 2" xfId="2545"/>
    <cellStyle name="Normal 12 6 4" xfId="2543"/>
    <cellStyle name="Normal 12 7" xfId="498"/>
    <cellStyle name="Normal 12 7 2" xfId="499"/>
    <cellStyle name="Normal 12 7 2 2" xfId="2547"/>
    <cellStyle name="Normal 12 7 3" xfId="500"/>
    <cellStyle name="Normal 12 7 3 2" xfId="2548"/>
    <cellStyle name="Normal 12 7 4" xfId="2546"/>
    <cellStyle name="Normal 12 8" xfId="501"/>
    <cellStyle name="Normal 12 8 2" xfId="502"/>
    <cellStyle name="Normal 12 8 2 2" xfId="2550"/>
    <cellStyle name="Normal 12 8 3" xfId="503"/>
    <cellStyle name="Normal 12 8 3 2" xfId="2551"/>
    <cellStyle name="Normal 12 8 4" xfId="2549"/>
    <cellStyle name="Normal 12 9" xfId="504"/>
    <cellStyle name="Normal 12 9 2" xfId="505"/>
    <cellStyle name="Normal 12 9 2 2" xfId="2553"/>
    <cellStyle name="Normal 12 9 3" xfId="506"/>
    <cellStyle name="Normal 12 9 3 2" xfId="2554"/>
    <cellStyle name="Normal 12 9 4" xfId="2552"/>
    <cellStyle name="Normal 13" xfId="33"/>
    <cellStyle name="Normal 13 2" xfId="507"/>
    <cellStyle name="Normal 13 3" xfId="3745"/>
    <cellStyle name="Normal 13 4" xfId="2555"/>
    <cellStyle name="Normal 14" xfId="49"/>
    <cellStyle name="Normal 14 10" xfId="508"/>
    <cellStyle name="Normal 14 10 2" xfId="509"/>
    <cellStyle name="Normal 14 10 2 2" xfId="2558"/>
    <cellStyle name="Normal 14 10 3" xfId="510"/>
    <cellStyle name="Normal 14 10 3 2" xfId="2559"/>
    <cellStyle name="Normal 14 10 4" xfId="2557"/>
    <cellStyle name="Normal 14 11" xfId="511"/>
    <cellStyle name="Normal 14 11 2" xfId="512"/>
    <cellStyle name="Normal 14 11 2 2" xfId="2561"/>
    <cellStyle name="Normal 14 11 3" xfId="513"/>
    <cellStyle name="Normal 14 11 3 2" xfId="2562"/>
    <cellStyle name="Normal 14 11 4" xfId="2560"/>
    <cellStyle name="Normal 14 12" xfId="514"/>
    <cellStyle name="Normal 14 12 2" xfId="515"/>
    <cellStyle name="Normal 14 12 2 2" xfId="2564"/>
    <cellStyle name="Normal 14 12 3" xfId="516"/>
    <cellStyle name="Normal 14 12 3 2" xfId="2565"/>
    <cellStyle name="Normal 14 12 4" xfId="2563"/>
    <cellStyle name="Normal 14 13" xfId="517"/>
    <cellStyle name="Normal 14 13 2" xfId="518"/>
    <cellStyle name="Normal 14 13 2 2" xfId="2567"/>
    <cellStyle name="Normal 14 13 3" xfId="519"/>
    <cellStyle name="Normal 14 13 3 2" xfId="2568"/>
    <cellStyle name="Normal 14 13 4" xfId="2566"/>
    <cellStyle name="Normal 14 14" xfId="520"/>
    <cellStyle name="Normal 14 14 2" xfId="521"/>
    <cellStyle name="Normal 14 14 2 2" xfId="2570"/>
    <cellStyle name="Normal 14 14 3" xfId="522"/>
    <cellStyle name="Normal 14 14 3 2" xfId="2571"/>
    <cellStyle name="Normal 14 14 4" xfId="2569"/>
    <cellStyle name="Normal 14 15" xfId="523"/>
    <cellStyle name="Normal 14 15 2" xfId="524"/>
    <cellStyle name="Normal 14 15 2 2" xfId="2573"/>
    <cellStyle name="Normal 14 15 3" xfId="525"/>
    <cellStyle name="Normal 14 15 3 2" xfId="2574"/>
    <cellStyle name="Normal 14 15 4" xfId="2572"/>
    <cellStyle name="Normal 14 16" xfId="526"/>
    <cellStyle name="Normal 14 16 2" xfId="527"/>
    <cellStyle name="Normal 14 16 2 2" xfId="2576"/>
    <cellStyle name="Normal 14 16 3" xfId="528"/>
    <cellStyle name="Normal 14 16 3 2" xfId="2577"/>
    <cellStyle name="Normal 14 16 4" xfId="2575"/>
    <cellStyle name="Normal 14 17" xfId="529"/>
    <cellStyle name="Normal 14 17 2" xfId="2578"/>
    <cellStyle name="Normal 14 18" xfId="530"/>
    <cellStyle name="Normal 14 18 2" xfId="2579"/>
    <cellStyle name="Normal 14 19" xfId="531"/>
    <cellStyle name="Normal 14 2" xfId="532"/>
    <cellStyle name="Normal 14 2 2" xfId="533"/>
    <cellStyle name="Normal 14 2 2 2" xfId="2580"/>
    <cellStyle name="Normal 14 2 3" xfId="534"/>
    <cellStyle name="Normal 14 2 3 2" xfId="2581"/>
    <cellStyle name="Normal 14 20" xfId="2556"/>
    <cellStyle name="Normal 14 3" xfId="535"/>
    <cellStyle name="Normal 14 3 2" xfId="536"/>
    <cellStyle name="Normal 14 3 2 2" xfId="2582"/>
    <cellStyle name="Normal 14 3 3" xfId="537"/>
    <cellStyle name="Normal 14 3 3 2" xfId="2583"/>
    <cellStyle name="Normal 14 4" xfId="538"/>
    <cellStyle name="Normal 14 4 2" xfId="539"/>
    <cellStyle name="Normal 14 4 2 2" xfId="2585"/>
    <cellStyle name="Normal 14 4 3" xfId="540"/>
    <cellStyle name="Normal 14 4 3 2" xfId="2586"/>
    <cellStyle name="Normal 14 4 4" xfId="2584"/>
    <cellStyle name="Normal 14 5" xfId="541"/>
    <cellStyle name="Normal 14 5 2" xfId="542"/>
    <cellStyle name="Normal 14 5 2 2" xfId="2588"/>
    <cellStyle name="Normal 14 5 3" xfId="543"/>
    <cellStyle name="Normal 14 5 3 2" xfId="2589"/>
    <cellStyle name="Normal 14 5 4" xfId="2587"/>
    <cellStyle name="Normal 14 6" xfId="544"/>
    <cellStyle name="Normal 14 6 2" xfId="545"/>
    <cellStyle name="Normal 14 6 2 2" xfId="2591"/>
    <cellStyle name="Normal 14 6 3" xfId="546"/>
    <cellStyle name="Normal 14 6 3 2" xfId="2592"/>
    <cellStyle name="Normal 14 6 4" xfId="2590"/>
    <cellStyle name="Normal 14 7" xfId="547"/>
    <cellStyle name="Normal 14 7 2" xfId="548"/>
    <cellStyle name="Normal 14 7 2 2" xfId="2594"/>
    <cellStyle name="Normal 14 7 3" xfId="549"/>
    <cellStyle name="Normal 14 7 3 2" xfId="2595"/>
    <cellStyle name="Normal 14 7 4" xfId="2593"/>
    <cellStyle name="Normal 14 8" xfId="550"/>
    <cellStyle name="Normal 14 8 2" xfId="551"/>
    <cellStyle name="Normal 14 8 2 2" xfId="2597"/>
    <cellStyle name="Normal 14 8 3" xfId="552"/>
    <cellStyle name="Normal 14 8 3 2" xfId="2598"/>
    <cellStyle name="Normal 14 8 4" xfId="2596"/>
    <cellStyle name="Normal 14 9" xfId="553"/>
    <cellStyle name="Normal 14 9 2" xfId="554"/>
    <cellStyle name="Normal 14 9 2 2" xfId="2600"/>
    <cellStyle name="Normal 14 9 3" xfId="555"/>
    <cellStyle name="Normal 14 9 3 2" xfId="2601"/>
    <cellStyle name="Normal 14 9 4" xfId="2599"/>
    <cellStyle name="Normal 15" xfId="556"/>
    <cellStyle name="Normal 15 2" xfId="557"/>
    <cellStyle name="Normal 15 2 2" xfId="2602"/>
    <cellStyle name="Normal 15 3" xfId="558"/>
    <cellStyle name="Normal 15 4" xfId="559"/>
    <cellStyle name="Normal 16" xfId="560"/>
    <cellStyle name="Normal 16 10" xfId="561"/>
    <cellStyle name="Normal 16 10 2" xfId="562"/>
    <cellStyle name="Normal 16 10 2 2" xfId="2604"/>
    <cellStyle name="Normal 16 10 3" xfId="563"/>
    <cellStyle name="Normal 16 10 3 2" xfId="2605"/>
    <cellStyle name="Normal 16 10 4" xfId="2603"/>
    <cellStyle name="Normal 16 11" xfId="564"/>
    <cellStyle name="Normal 16 11 2" xfId="565"/>
    <cellStyle name="Normal 16 11 2 2" xfId="2607"/>
    <cellStyle name="Normal 16 11 3" xfId="566"/>
    <cellStyle name="Normal 16 11 3 2" xfId="2608"/>
    <cellStyle name="Normal 16 11 4" xfId="2606"/>
    <cellStyle name="Normal 16 12" xfId="567"/>
    <cellStyle name="Normal 16 12 2" xfId="568"/>
    <cellStyle name="Normal 16 12 2 2" xfId="2610"/>
    <cellStyle name="Normal 16 12 3" xfId="569"/>
    <cellStyle name="Normal 16 12 3 2" xfId="2611"/>
    <cellStyle name="Normal 16 12 4" xfId="2609"/>
    <cellStyle name="Normal 16 13" xfId="570"/>
    <cellStyle name="Normal 16 13 2" xfId="571"/>
    <cellStyle name="Normal 16 13 2 2" xfId="2613"/>
    <cellStyle name="Normal 16 13 3" xfId="572"/>
    <cellStyle name="Normal 16 13 3 2" xfId="2614"/>
    <cellStyle name="Normal 16 13 4" xfId="2612"/>
    <cellStyle name="Normal 16 14" xfId="573"/>
    <cellStyle name="Normal 16 14 2" xfId="574"/>
    <cellStyle name="Normal 16 14 2 2" xfId="2616"/>
    <cellStyle name="Normal 16 14 3" xfId="575"/>
    <cellStyle name="Normal 16 14 3 2" xfId="2617"/>
    <cellStyle name="Normal 16 14 4" xfId="2615"/>
    <cellStyle name="Normal 16 15" xfId="576"/>
    <cellStyle name="Normal 16 15 2" xfId="577"/>
    <cellStyle name="Normal 16 15 2 2" xfId="2619"/>
    <cellStyle name="Normal 16 15 3" xfId="578"/>
    <cellStyle name="Normal 16 15 3 2" xfId="2620"/>
    <cellStyle name="Normal 16 15 4" xfId="2618"/>
    <cellStyle name="Normal 16 16" xfId="579"/>
    <cellStyle name="Normal 16 16 2" xfId="580"/>
    <cellStyle name="Normal 16 16 2 2" xfId="2622"/>
    <cellStyle name="Normal 16 16 3" xfId="581"/>
    <cellStyle name="Normal 16 16 3 2" xfId="2623"/>
    <cellStyle name="Normal 16 16 4" xfId="2621"/>
    <cellStyle name="Normal 16 17" xfId="582"/>
    <cellStyle name="Normal 16 17 2" xfId="2624"/>
    <cellStyle name="Normal 16 18" xfId="583"/>
    <cellStyle name="Normal 16 18 2" xfId="2625"/>
    <cellStyle name="Normal 16 19" xfId="584"/>
    <cellStyle name="Normal 16 2" xfId="585"/>
    <cellStyle name="Normal 16 2 2" xfId="586"/>
    <cellStyle name="Normal 16 2 2 2" xfId="2626"/>
    <cellStyle name="Normal 16 2 3" xfId="587"/>
    <cellStyle name="Normal 16 2 3 2" xfId="2627"/>
    <cellStyle name="Normal 16 3" xfId="588"/>
    <cellStyle name="Normal 16 3 2" xfId="589"/>
    <cellStyle name="Normal 16 3 2 2" xfId="2629"/>
    <cellStyle name="Normal 16 3 3" xfId="590"/>
    <cellStyle name="Normal 16 3 3 2" xfId="2630"/>
    <cellStyle name="Normal 16 3 4" xfId="2628"/>
    <cellStyle name="Normal 16 4" xfId="591"/>
    <cellStyle name="Normal 16 4 2" xfId="592"/>
    <cellStyle name="Normal 16 4 2 2" xfId="2632"/>
    <cellStyle name="Normal 16 4 3" xfId="593"/>
    <cellStyle name="Normal 16 4 3 2" xfId="2633"/>
    <cellStyle name="Normal 16 4 4" xfId="2631"/>
    <cellStyle name="Normal 16 5" xfId="594"/>
    <cellStyle name="Normal 16 5 2" xfId="595"/>
    <cellStyle name="Normal 16 5 2 2" xfId="2635"/>
    <cellStyle name="Normal 16 5 3" xfId="596"/>
    <cellStyle name="Normal 16 5 3 2" xfId="2636"/>
    <cellStyle name="Normal 16 5 4" xfId="2634"/>
    <cellStyle name="Normal 16 6" xfId="597"/>
    <cellStyle name="Normal 16 6 2" xfId="598"/>
    <cellStyle name="Normal 16 6 2 2" xfId="2638"/>
    <cellStyle name="Normal 16 6 3" xfId="599"/>
    <cellStyle name="Normal 16 6 3 2" xfId="2639"/>
    <cellStyle name="Normal 16 6 4" xfId="2637"/>
    <cellStyle name="Normal 16 7" xfId="600"/>
    <cellStyle name="Normal 16 7 2" xfId="601"/>
    <cellStyle name="Normal 16 7 2 2" xfId="2641"/>
    <cellStyle name="Normal 16 7 3" xfId="602"/>
    <cellStyle name="Normal 16 7 3 2" xfId="2642"/>
    <cellStyle name="Normal 16 7 4" xfId="2640"/>
    <cellStyle name="Normal 16 8" xfId="603"/>
    <cellStyle name="Normal 16 8 2" xfId="604"/>
    <cellStyle name="Normal 16 8 2 2" xfId="2644"/>
    <cellStyle name="Normal 16 8 3" xfId="605"/>
    <cellStyle name="Normal 16 8 3 2" xfId="2645"/>
    <cellStyle name="Normal 16 8 4" xfId="2643"/>
    <cellStyle name="Normal 16 9" xfId="606"/>
    <cellStyle name="Normal 16 9 2" xfId="607"/>
    <cellStyle name="Normal 16 9 2 2" xfId="2647"/>
    <cellStyle name="Normal 16 9 3" xfId="608"/>
    <cellStyle name="Normal 16 9 3 2" xfId="2648"/>
    <cellStyle name="Normal 16 9 4" xfId="2646"/>
    <cellStyle name="Normal 17" xfId="609"/>
    <cellStyle name="Normal 18" xfId="610"/>
    <cellStyle name="Normal 18 10" xfId="611"/>
    <cellStyle name="Normal 18 10 2" xfId="612"/>
    <cellStyle name="Normal 18 10 2 2" xfId="2651"/>
    <cellStyle name="Normal 18 10 3" xfId="613"/>
    <cellStyle name="Normal 18 10 3 2" xfId="2652"/>
    <cellStyle name="Normal 18 10 4" xfId="2650"/>
    <cellStyle name="Normal 18 11" xfId="614"/>
    <cellStyle name="Normal 18 11 2" xfId="615"/>
    <cellStyle name="Normal 18 11 2 2" xfId="2654"/>
    <cellStyle name="Normal 18 11 3" xfId="616"/>
    <cellStyle name="Normal 18 11 3 2" xfId="2655"/>
    <cellStyle name="Normal 18 11 4" xfId="2653"/>
    <cellStyle name="Normal 18 12" xfId="617"/>
    <cellStyle name="Normal 18 12 2" xfId="618"/>
    <cellStyle name="Normal 18 12 2 2" xfId="2657"/>
    <cellStyle name="Normal 18 12 3" xfId="619"/>
    <cellStyle name="Normal 18 12 3 2" xfId="2658"/>
    <cellStyle name="Normal 18 12 4" xfId="2656"/>
    <cellStyle name="Normal 18 13" xfId="620"/>
    <cellStyle name="Normal 18 13 2" xfId="621"/>
    <cellStyle name="Normal 18 13 2 2" xfId="2660"/>
    <cellStyle name="Normal 18 13 3" xfId="622"/>
    <cellStyle name="Normal 18 13 3 2" xfId="2661"/>
    <cellStyle name="Normal 18 13 4" xfId="2659"/>
    <cellStyle name="Normal 18 14" xfId="623"/>
    <cellStyle name="Normal 18 14 2" xfId="624"/>
    <cellStyle name="Normal 18 14 2 2" xfId="2663"/>
    <cellStyle name="Normal 18 14 3" xfId="625"/>
    <cellStyle name="Normal 18 14 3 2" xfId="2664"/>
    <cellStyle name="Normal 18 14 4" xfId="2662"/>
    <cellStyle name="Normal 18 15" xfId="626"/>
    <cellStyle name="Normal 18 15 2" xfId="627"/>
    <cellStyle name="Normal 18 15 2 2" xfId="2666"/>
    <cellStyle name="Normal 18 15 3" xfId="628"/>
    <cellStyle name="Normal 18 15 3 2" xfId="2667"/>
    <cellStyle name="Normal 18 15 4" xfId="2665"/>
    <cellStyle name="Normal 18 16" xfId="629"/>
    <cellStyle name="Normal 18 16 2" xfId="630"/>
    <cellStyle name="Normal 18 16 2 2" xfId="2669"/>
    <cellStyle name="Normal 18 16 3" xfId="631"/>
    <cellStyle name="Normal 18 16 3 2" xfId="2670"/>
    <cellStyle name="Normal 18 16 4" xfId="2668"/>
    <cellStyle name="Normal 18 17" xfId="632"/>
    <cellStyle name="Normal 18 17 2" xfId="2671"/>
    <cellStyle name="Normal 18 18" xfId="633"/>
    <cellStyle name="Normal 18 18 2" xfId="2672"/>
    <cellStyle name="Normal 18 19" xfId="634"/>
    <cellStyle name="Normal 18 2" xfId="635"/>
    <cellStyle name="Normal 18 2 2" xfId="636"/>
    <cellStyle name="Normal 18 2 2 2" xfId="2674"/>
    <cellStyle name="Normal 18 2 3" xfId="637"/>
    <cellStyle name="Normal 18 2 3 2" xfId="2675"/>
    <cellStyle name="Normal 18 2 4" xfId="2673"/>
    <cellStyle name="Normal 18 20" xfId="638"/>
    <cellStyle name="Normal 18 20 2" xfId="2676"/>
    <cellStyle name="Normal 18 21" xfId="2649"/>
    <cellStyle name="Normal 18 3" xfId="639"/>
    <cellStyle name="Normal 18 3 2" xfId="640"/>
    <cellStyle name="Normal 18 3 2 2" xfId="2678"/>
    <cellStyle name="Normal 18 3 3" xfId="641"/>
    <cellStyle name="Normal 18 3 3 2" xfId="2679"/>
    <cellStyle name="Normal 18 3 4" xfId="2677"/>
    <cellStyle name="Normal 18 4" xfId="642"/>
    <cellStyle name="Normal 18 4 2" xfId="643"/>
    <cellStyle name="Normal 18 4 2 2" xfId="2681"/>
    <cellStyle name="Normal 18 4 3" xfId="644"/>
    <cellStyle name="Normal 18 4 3 2" xfId="2682"/>
    <cellStyle name="Normal 18 4 4" xfId="2680"/>
    <cellStyle name="Normal 18 5" xfId="645"/>
    <cellStyle name="Normal 18 5 2" xfId="646"/>
    <cellStyle name="Normal 18 5 2 2" xfId="2684"/>
    <cellStyle name="Normal 18 5 3" xfId="647"/>
    <cellStyle name="Normal 18 5 3 2" xfId="2685"/>
    <cellStyle name="Normal 18 5 4" xfId="2683"/>
    <cellStyle name="Normal 18 6" xfId="648"/>
    <cellStyle name="Normal 18 6 2" xfId="649"/>
    <cellStyle name="Normal 18 6 2 2" xfId="2687"/>
    <cellStyle name="Normal 18 6 3" xfId="650"/>
    <cellStyle name="Normal 18 6 3 2" xfId="2688"/>
    <cellStyle name="Normal 18 6 4" xfId="2686"/>
    <cellStyle name="Normal 18 7" xfId="651"/>
    <cellStyle name="Normal 18 7 2" xfId="652"/>
    <cellStyle name="Normal 18 7 2 2" xfId="2690"/>
    <cellStyle name="Normal 18 7 3" xfId="653"/>
    <cellStyle name="Normal 18 7 3 2" xfId="2691"/>
    <cellStyle name="Normal 18 7 4" xfId="2689"/>
    <cellStyle name="Normal 18 8" xfId="654"/>
    <cellStyle name="Normal 18 8 2" xfId="655"/>
    <cellStyle name="Normal 18 8 2 2" xfId="2693"/>
    <cellStyle name="Normal 18 8 3" xfId="656"/>
    <cellStyle name="Normal 18 8 3 2" xfId="2694"/>
    <cellStyle name="Normal 18 8 4" xfId="2692"/>
    <cellStyle name="Normal 18 9" xfId="657"/>
    <cellStyle name="Normal 18 9 2" xfId="658"/>
    <cellStyle name="Normal 18 9 2 2" xfId="2696"/>
    <cellStyle name="Normal 18 9 3" xfId="659"/>
    <cellStyle name="Normal 18 9 3 2" xfId="2697"/>
    <cellStyle name="Normal 18 9 4" xfId="2695"/>
    <cellStyle name="Normal 19" xfId="660"/>
    <cellStyle name="Normal 19 2" xfId="661"/>
    <cellStyle name="Normal 19 2 2" xfId="2699"/>
    <cellStyle name="Normal 19 3" xfId="2698"/>
    <cellStyle name="Normal 2" xfId="1"/>
    <cellStyle name="Normal 2 10" xfId="662"/>
    <cellStyle name="Normal 2 10 2" xfId="663"/>
    <cellStyle name="Normal 2 10 2 2" xfId="2701"/>
    <cellStyle name="Normal 2 10 3" xfId="664"/>
    <cellStyle name="Normal 2 10 3 2" xfId="2702"/>
    <cellStyle name="Normal 2 10 4" xfId="2700"/>
    <cellStyle name="Normal 2 11" xfId="665"/>
    <cellStyle name="Normal 2 11 2" xfId="666"/>
    <cellStyle name="Normal 2 11 2 2" xfId="2704"/>
    <cellStyle name="Normal 2 11 3" xfId="667"/>
    <cellStyle name="Normal 2 11 3 2" xfId="2705"/>
    <cellStyle name="Normal 2 11 4" xfId="2703"/>
    <cellStyle name="Normal 2 12" xfId="668"/>
    <cellStyle name="Normal 2 12 2" xfId="669"/>
    <cellStyle name="Normal 2 12 2 2" xfId="2707"/>
    <cellStyle name="Normal 2 12 3" xfId="670"/>
    <cellStyle name="Normal 2 12 3 2" xfId="2708"/>
    <cellStyle name="Normal 2 12 4" xfId="2706"/>
    <cellStyle name="Normal 2 13" xfId="671"/>
    <cellStyle name="Normal 2 13 2" xfId="672"/>
    <cellStyle name="Normal 2 13 2 2" xfId="2710"/>
    <cellStyle name="Normal 2 13 3" xfId="673"/>
    <cellStyle name="Normal 2 13 3 2" xfId="2711"/>
    <cellStyle name="Normal 2 13 4" xfId="2709"/>
    <cellStyle name="Normal 2 14" xfId="674"/>
    <cellStyle name="Normal 2 14 2" xfId="675"/>
    <cellStyle name="Normal 2 14 2 2" xfId="2713"/>
    <cellStyle name="Normal 2 14 3" xfId="676"/>
    <cellStyle name="Normal 2 14 3 2" xfId="2714"/>
    <cellStyle name="Normal 2 14 4" xfId="2712"/>
    <cellStyle name="Normal 2 15" xfId="677"/>
    <cellStyle name="Normal 2 15 2" xfId="678"/>
    <cellStyle name="Normal 2 15 2 2" xfId="2716"/>
    <cellStyle name="Normal 2 15 3" xfId="679"/>
    <cellStyle name="Normal 2 15 3 2" xfId="2717"/>
    <cellStyle name="Normal 2 15 4" xfId="2715"/>
    <cellStyle name="Normal 2 16" xfId="680"/>
    <cellStyle name="Normal 2 16 2" xfId="681"/>
    <cellStyle name="Normal 2 16 2 2" xfId="2719"/>
    <cellStyle name="Normal 2 16 3" xfId="682"/>
    <cellStyle name="Normal 2 16 3 2" xfId="2720"/>
    <cellStyle name="Normal 2 16 4" xfId="2718"/>
    <cellStyle name="Normal 2 17" xfId="683"/>
    <cellStyle name="Normal 2 17 2" xfId="684"/>
    <cellStyle name="Normal 2 17 2 2" xfId="2722"/>
    <cellStyle name="Normal 2 17 3" xfId="685"/>
    <cellStyle name="Normal 2 17 3 2" xfId="2723"/>
    <cellStyle name="Normal 2 17 4" xfId="2721"/>
    <cellStyle name="Normal 2 18" xfId="686"/>
    <cellStyle name="Normal 2 18 2" xfId="687"/>
    <cellStyle name="Normal 2 18 2 2" xfId="2725"/>
    <cellStyle name="Normal 2 18 3" xfId="688"/>
    <cellStyle name="Normal 2 18 3 2" xfId="2726"/>
    <cellStyle name="Normal 2 18 4" xfId="2724"/>
    <cellStyle name="Normal 2 19" xfId="689"/>
    <cellStyle name="Normal 2 19 2" xfId="690"/>
    <cellStyle name="Normal 2 19 2 2" xfId="2728"/>
    <cellStyle name="Normal 2 19 3" xfId="691"/>
    <cellStyle name="Normal 2 19 3 2" xfId="2729"/>
    <cellStyle name="Normal 2 19 4" xfId="2727"/>
    <cellStyle name="Normal 2 2" xfId="9"/>
    <cellStyle name="Normal 2 2 10" xfId="692"/>
    <cellStyle name="Normal 2 2 10 2" xfId="2730"/>
    <cellStyle name="Normal 2 2 11" xfId="693"/>
    <cellStyle name="Normal 2 2 11 2" xfId="2731"/>
    <cellStyle name="Normal 2 2 2" xfId="10"/>
    <cellStyle name="Normal 2 2 2 10" xfId="694"/>
    <cellStyle name="Normal 2 2 2 11" xfId="695"/>
    <cellStyle name="Normal 2 2 2 12" xfId="696"/>
    <cellStyle name="Normal 2 2 2 13" xfId="697"/>
    <cellStyle name="Normal 2 2 2 14" xfId="698"/>
    <cellStyle name="Normal 2 2 2 15" xfId="699"/>
    <cellStyle name="Normal 2 2 2 16" xfId="700"/>
    <cellStyle name="Normal 2 2 2 17" xfId="701"/>
    <cellStyle name="Normal 2 2 2 18" xfId="702"/>
    <cellStyle name="Normal 2 2 2 19" xfId="703"/>
    <cellStyle name="Normal 2 2 2 2" xfId="704"/>
    <cellStyle name="Normal 2 2 2 2 2" xfId="705"/>
    <cellStyle name="Normal 2 2 2 2 2 2" xfId="2733"/>
    <cellStyle name="Normal 2 2 2 2 3" xfId="2732"/>
    <cellStyle name="Normal 2 2 2 20" xfId="706"/>
    <cellStyle name="Normal 2 2 2 21" xfId="707"/>
    <cellStyle name="Normal 2 2 2 22" xfId="708"/>
    <cellStyle name="Normal 2 2 2 23" xfId="709"/>
    <cellStyle name="Normal 2 2 2 23 2" xfId="2734"/>
    <cellStyle name="Normal 2 2 2 3" xfId="710"/>
    <cellStyle name="Normal 2 2 2 4" xfId="711"/>
    <cellStyle name="Normal 2 2 2 5" xfId="712"/>
    <cellStyle name="Normal 2 2 2 6" xfId="713"/>
    <cellStyle name="Normal 2 2 2 7" xfId="714"/>
    <cellStyle name="Normal 2 2 2 8" xfId="715"/>
    <cellStyle name="Normal 2 2 2 9" xfId="716"/>
    <cellStyle name="Normal 2 2 3" xfId="717"/>
    <cellStyle name="Normal 2 2 3 10" xfId="718"/>
    <cellStyle name="Normal 2 2 3 11" xfId="719"/>
    <cellStyle name="Normal 2 2 3 12" xfId="720"/>
    <cellStyle name="Normal 2 2 3 13" xfId="721"/>
    <cellStyle name="Normal 2 2 3 14" xfId="722"/>
    <cellStyle name="Normal 2 2 3 15" xfId="723"/>
    <cellStyle name="Normal 2 2 3 16" xfId="724"/>
    <cellStyle name="Normal 2 2 3 17" xfId="725"/>
    <cellStyle name="Normal 2 2 3 17 2" xfId="726"/>
    <cellStyle name="Normal 2 2 3 17 2 2" xfId="2737"/>
    <cellStyle name="Normal 2 2 3 17 3" xfId="727"/>
    <cellStyle name="Normal 2 2 3 17 3 2" xfId="2738"/>
    <cellStyle name="Normal 2 2 3 17 4" xfId="2736"/>
    <cellStyle name="Normal 2 2 3 18" xfId="728"/>
    <cellStyle name="Normal 2 2 3 18 2" xfId="729"/>
    <cellStyle name="Normal 2 2 3 18 2 2" xfId="2740"/>
    <cellStyle name="Normal 2 2 3 18 3" xfId="730"/>
    <cellStyle name="Normal 2 2 3 18 3 2" xfId="2741"/>
    <cellStyle name="Normal 2 2 3 18 4" xfId="2739"/>
    <cellStyle name="Normal 2 2 3 19" xfId="731"/>
    <cellStyle name="Normal 2 2 3 2" xfId="732"/>
    <cellStyle name="Normal 2 2 3 2 2" xfId="733"/>
    <cellStyle name="Normal 2 2 3 2 2 2" xfId="2743"/>
    <cellStyle name="Normal 2 2 3 2 3" xfId="2742"/>
    <cellStyle name="Normal 2 2 3 20" xfId="734"/>
    <cellStyle name="Normal 2 2 3 21" xfId="735"/>
    <cellStyle name="Normal 2 2 3 22" xfId="736"/>
    <cellStyle name="Normal 2 2 3 23" xfId="737"/>
    <cellStyle name="Normal 2 2 3 23 2" xfId="2744"/>
    <cellStyle name="Normal 2 2 3 24" xfId="2735"/>
    <cellStyle name="Normal 2 2 3 3" xfId="738"/>
    <cellStyle name="Normal 2 2 3 3 2" xfId="739"/>
    <cellStyle name="Normal 2 2 3 3 2 2" xfId="2746"/>
    <cellStyle name="Normal 2 2 3 3 3" xfId="2745"/>
    <cellStyle name="Normal 2 2 3 4" xfId="740"/>
    <cellStyle name="Normal 2 2 3 4 2" xfId="741"/>
    <cellStyle name="Normal 2 2 3 4 2 2" xfId="2748"/>
    <cellStyle name="Normal 2 2 3 4 3" xfId="2747"/>
    <cellStyle name="Normal 2 2 3 5" xfId="742"/>
    <cellStyle name="Normal 2 2 3 5 2" xfId="743"/>
    <cellStyle name="Normal 2 2 3 5 2 2" xfId="2750"/>
    <cellStyle name="Normal 2 2 3 5 3" xfId="2749"/>
    <cellStyle name="Normal 2 2 3 6" xfId="744"/>
    <cellStyle name="Normal 2 2 3 6 2" xfId="745"/>
    <cellStyle name="Normal 2 2 3 6 2 2" xfId="2752"/>
    <cellStyle name="Normal 2 2 3 6 3" xfId="2751"/>
    <cellStyle name="Normal 2 2 3 7" xfId="746"/>
    <cellStyle name="Normal 2 2 3 7 2" xfId="747"/>
    <cellStyle name="Normal 2 2 3 7 2 2" xfId="2754"/>
    <cellStyle name="Normal 2 2 3 7 3" xfId="2753"/>
    <cellStyle name="Normal 2 2 3 8" xfId="748"/>
    <cellStyle name="Normal 2 2 3 9" xfId="749"/>
    <cellStyle name="Normal 2 2 4" xfId="750"/>
    <cellStyle name="Normal 2 2 4 10" xfId="751"/>
    <cellStyle name="Normal 2 2 4 11" xfId="752"/>
    <cellStyle name="Normal 2 2 4 12" xfId="753"/>
    <cellStyle name="Normal 2 2 4 13" xfId="754"/>
    <cellStyle name="Normal 2 2 4 14" xfId="755"/>
    <cellStyle name="Normal 2 2 4 15" xfId="756"/>
    <cellStyle name="Normal 2 2 4 16" xfId="757"/>
    <cellStyle name="Normal 2 2 4 17" xfId="758"/>
    <cellStyle name="Normal 2 2 4 18" xfId="759"/>
    <cellStyle name="Normal 2 2 4 19" xfId="760"/>
    <cellStyle name="Normal 2 2 4 2" xfId="761"/>
    <cellStyle name="Normal 2 2 4 2 2" xfId="762"/>
    <cellStyle name="Normal 2 2 4 2 2 2" xfId="2757"/>
    <cellStyle name="Normal 2 2 4 2 3" xfId="2756"/>
    <cellStyle name="Normal 2 2 4 20" xfId="763"/>
    <cellStyle name="Normal 2 2 4 21" xfId="2755"/>
    <cellStyle name="Normal 2 2 4 3" xfId="764"/>
    <cellStyle name="Normal 2 2 4 3 2" xfId="765"/>
    <cellStyle name="Normal 2 2 4 3 2 2" xfId="2759"/>
    <cellStyle name="Normal 2 2 4 3 3" xfId="2758"/>
    <cellStyle name="Normal 2 2 4 4" xfId="766"/>
    <cellStyle name="Normal 2 2 4 4 2" xfId="767"/>
    <cellStyle name="Normal 2 2 4 4 2 2" xfId="2761"/>
    <cellStyle name="Normal 2 2 4 4 3" xfId="2760"/>
    <cellStyle name="Normal 2 2 4 5" xfId="768"/>
    <cellStyle name="Normal 2 2 4 5 2" xfId="2762"/>
    <cellStyle name="Normal 2 2 4 6" xfId="769"/>
    <cellStyle name="Normal 2 2 4 6 2" xfId="2763"/>
    <cellStyle name="Normal 2 2 4 7" xfId="770"/>
    <cellStyle name="Normal 2 2 4 8" xfId="771"/>
    <cellStyle name="Normal 2 2 4 9" xfId="772"/>
    <cellStyle name="Normal 2 2 5" xfId="773"/>
    <cellStyle name="Normal 2 2 5 2" xfId="774"/>
    <cellStyle name="Normal 2 2 5 2 2" xfId="2765"/>
    <cellStyle name="Normal 2 2 5 3" xfId="2764"/>
    <cellStyle name="Normal 2 2 6" xfId="775"/>
    <cellStyle name="Normal 2 2 6 2" xfId="776"/>
    <cellStyle name="Normal 2 2 6 2 2" xfId="2767"/>
    <cellStyle name="Normal 2 2 6 3" xfId="2766"/>
    <cellStyle name="Normal 2 2 7" xfId="777"/>
    <cellStyle name="Normal 2 2 7 2" xfId="778"/>
    <cellStyle name="Normal 2 2 7 2 2" xfId="2769"/>
    <cellStyle name="Normal 2 2 7 3" xfId="2768"/>
    <cellStyle name="Normal 2 2 8" xfId="779"/>
    <cellStyle name="Normal 2 2 8 2" xfId="780"/>
    <cellStyle name="Normal 2 2 8 2 2" xfId="2771"/>
    <cellStyle name="Normal 2 2 8 3" xfId="2770"/>
    <cellStyle name="Normal 2 2 9" xfId="781"/>
    <cellStyle name="Normal 2 2 9 2" xfId="2772"/>
    <cellStyle name="Normal 2 20" xfId="782"/>
    <cellStyle name="Normal 2 20 2" xfId="783"/>
    <cellStyle name="Normal 2 20 2 2" xfId="2774"/>
    <cellStyle name="Normal 2 20 3" xfId="784"/>
    <cellStyle name="Normal 2 20 3 2" xfId="2775"/>
    <cellStyle name="Normal 2 20 4" xfId="2773"/>
    <cellStyle name="Normal 2 21" xfId="785"/>
    <cellStyle name="Normal 2 21 2" xfId="786"/>
    <cellStyle name="Normal 2 21 2 2" xfId="2777"/>
    <cellStyle name="Normal 2 21 3" xfId="787"/>
    <cellStyle name="Normal 2 21 3 2" xfId="2778"/>
    <cellStyle name="Normal 2 21 4" xfId="2776"/>
    <cellStyle name="Normal 2 22" xfId="788"/>
    <cellStyle name="Normal 2 22 2" xfId="789"/>
    <cellStyle name="Normal 2 22 2 2" xfId="2780"/>
    <cellStyle name="Normal 2 22 3" xfId="790"/>
    <cellStyle name="Normal 2 22 3 2" xfId="2781"/>
    <cellStyle name="Normal 2 22 4" xfId="2779"/>
    <cellStyle name="Normal 2 23" xfId="791"/>
    <cellStyle name="Normal 2 23 2" xfId="792"/>
    <cellStyle name="Normal 2 23 2 2" xfId="2783"/>
    <cellStyle name="Normal 2 23 3" xfId="793"/>
    <cellStyle name="Normal 2 23 3 2" xfId="2784"/>
    <cellStyle name="Normal 2 23 4" xfId="2782"/>
    <cellStyle name="Normal 2 24" xfId="794"/>
    <cellStyle name="Normal 2 24 2" xfId="795"/>
    <cellStyle name="Normal 2 24 2 2" xfId="2786"/>
    <cellStyle name="Normal 2 24 3" xfId="796"/>
    <cellStyle name="Normal 2 24 3 2" xfId="2787"/>
    <cellStyle name="Normal 2 24 4" xfId="2785"/>
    <cellStyle name="Normal 2 25" xfId="797"/>
    <cellStyle name="Normal 2 25 2" xfId="798"/>
    <cellStyle name="Normal 2 25 2 2" xfId="2789"/>
    <cellStyle name="Normal 2 25 3" xfId="799"/>
    <cellStyle name="Normal 2 25 3 2" xfId="2790"/>
    <cellStyle name="Normal 2 25 4" xfId="2788"/>
    <cellStyle name="Normal 2 26" xfId="800"/>
    <cellStyle name="Normal 2 26 2" xfId="801"/>
    <cellStyle name="Normal 2 26 2 2" xfId="2792"/>
    <cellStyle name="Normal 2 26 3" xfId="802"/>
    <cellStyle name="Normal 2 26 3 2" xfId="2793"/>
    <cellStyle name="Normal 2 26 4" xfId="2791"/>
    <cellStyle name="Normal 2 27" xfId="803"/>
    <cellStyle name="Normal 2 27 2" xfId="804"/>
    <cellStyle name="Normal 2 27 2 2" xfId="2795"/>
    <cellStyle name="Normal 2 27 3" xfId="805"/>
    <cellStyle name="Normal 2 27 3 2" xfId="2796"/>
    <cellStyle name="Normal 2 27 4" xfId="2794"/>
    <cellStyle name="Normal 2 28" xfId="806"/>
    <cellStyle name="Normal 2 28 2" xfId="807"/>
    <cellStyle name="Normal 2 28 2 2" xfId="2798"/>
    <cellStyle name="Normal 2 28 3" xfId="808"/>
    <cellStyle name="Normal 2 28 3 2" xfId="2799"/>
    <cellStyle name="Normal 2 28 4" xfId="2797"/>
    <cellStyle name="Normal 2 29" xfId="809"/>
    <cellStyle name="Normal 2 29 2" xfId="810"/>
    <cellStyle name="Normal 2 29 2 2" xfId="2801"/>
    <cellStyle name="Normal 2 29 3" xfId="811"/>
    <cellStyle name="Normal 2 29 3 2" xfId="2802"/>
    <cellStyle name="Normal 2 29 4" xfId="2800"/>
    <cellStyle name="Normal 2 3" xfId="3"/>
    <cellStyle name="Normal 2 3 10" xfId="2441"/>
    <cellStyle name="Normal 2 3 2" xfId="29"/>
    <cellStyle name="Normal 2 3 2 2" xfId="31"/>
    <cellStyle name="Normal 2 3 2 2 2" xfId="47"/>
    <cellStyle name="Normal 2 3 2 2 2 2" xfId="2803"/>
    <cellStyle name="Normal 2 3 2 2 3" xfId="812"/>
    <cellStyle name="Normal 2 3 2 2 3 2" xfId="2804"/>
    <cellStyle name="Normal 2 3 2 2 4" xfId="813"/>
    <cellStyle name="Normal 2 3 2 2 4 2" xfId="2805"/>
    <cellStyle name="Normal 2 3 2 2 5" xfId="2446"/>
    <cellStyle name="Normal 2 3 2 3" xfId="32"/>
    <cellStyle name="Normal 2 3 2 3 2" xfId="48"/>
    <cellStyle name="Normal 2 3 2 3 2 2" xfId="2806"/>
    <cellStyle name="Normal 2 3 2 3 3" xfId="2447"/>
    <cellStyle name="Normal 2 3 2 4" xfId="35"/>
    <cellStyle name="Normal 2 3 2 4 2" xfId="2807"/>
    <cellStyle name="Normal 2 3 2 5" xfId="814"/>
    <cellStyle name="Normal 2 3 2 6" xfId="2440"/>
    <cellStyle name="Normal 2 3 3" xfId="37"/>
    <cellStyle name="Normal 2 3 3 2" xfId="815"/>
    <cellStyle name="Normal 2 3 3 2 2" xfId="2809"/>
    <cellStyle name="Normal 2 3 3 3" xfId="816"/>
    <cellStyle name="Normal 2 3 3 3 2" xfId="2810"/>
    <cellStyle name="Normal 2 3 3 4" xfId="2808"/>
    <cellStyle name="Normal 2 3 4" xfId="817"/>
    <cellStyle name="Normal 2 3 4 2" xfId="818"/>
    <cellStyle name="Normal 2 3 4 2 2" xfId="2812"/>
    <cellStyle name="Normal 2 3 4 3" xfId="819"/>
    <cellStyle name="Normal 2 3 4 3 2" xfId="2813"/>
    <cellStyle name="Normal 2 3 4 4" xfId="2811"/>
    <cellStyle name="Normal 2 3 5" xfId="820"/>
    <cellStyle name="Normal 2 3 5 2" xfId="821"/>
    <cellStyle name="Normal 2 3 5 2 2" xfId="2815"/>
    <cellStyle name="Normal 2 3 5 3" xfId="2814"/>
    <cellStyle name="Normal 2 3 6" xfId="822"/>
    <cellStyle name="Normal 2 3 7" xfId="823"/>
    <cellStyle name="Normal 2 3 7 2" xfId="2816"/>
    <cellStyle name="Normal 2 3 8" xfId="824"/>
    <cellStyle name="Normal 2 3 8 2" xfId="2817"/>
    <cellStyle name="Normal 2 3 9" xfId="825"/>
    <cellStyle name="Normal 2 3 9 2" xfId="2818"/>
    <cellStyle name="Normal 2 30" xfId="826"/>
    <cellStyle name="Normal 2 30 2" xfId="827"/>
    <cellStyle name="Normal 2 30 2 2" xfId="2820"/>
    <cellStyle name="Normal 2 30 3" xfId="828"/>
    <cellStyle name="Normal 2 30 3 2" xfId="2821"/>
    <cellStyle name="Normal 2 30 4" xfId="2819"/>
    <cellStyle name="Normal 2 31" xfId="829"/>
    <cellStyle name="Normal 2 31 2" xfId="830"/>
    <cellStyle name="Normal 2 31 2 2" xfId="2823"/>
    <cellStyle name="Normal 2 31 3" xfId="831"/>
    <cellStyle name="Normal 2 31 3 2" xfId="2824"/>
    <cellStyle name="Normal 2 31 4" xfId="2822"/>
    <cellStyle name="Normal 2 32" xfId="832"/>
    <cellStyle name="Normal 2 32 10" xfId="833"/>
    <cellStyle name="Normal 2 32 11" xfId="834"/>
    <cellStyle name="Normal 2 32 12" xfId="835"/>
    <cellStyle name="Normal 2 32 13" xfId="836"/>
    <cellStyle name="Normal 2 32 14" xfId="837"/>
    <cellStyle name="Normal 2 32 15" xfId="838"/>
    <cellStyle name="Normal 2 32 16" xfId="839"/>
    <cellStyle name="Normal 2 32 2" xfId="840"/>
    <cellStyle name="Normal 2 32 3" xfId="841"/>
    <cellStyle name="Normal 2 32 4" xfId="842"/>
    <cellStyle name="Normal 2 32 5" xfId="843"/>
    <cellStyle name="Normal 2 32 6" xfId="844"/>
    <cellStyle name="Normal 2 32 7" xfId="845"/>
    <cellStyle name="Normal 2 32 8" xfId="846"/>
    <cellStyle name="Normal 2 32 9" xfId="847"/>
    <cellStyle name="Normal 2 33" xfId="848"/>
    <cellStyle name="Normal 2 33 10" xfId="849"/>
    <cellStyle name="Normal 2 33 11" xfId="850"/>
    <cellStyle name="Normal 2 33 12" xfId="851"/>
    <cellStyle name="Normal 2 33 13" xfId="852"/>
    <cellStyle name="Normal 2 33 14" xfId="853"/>
    <cellStyle name="Normal 2 33 15" xfId="854"/>
    <cellStyle name="Normal 2 33 16" xfId="855"/>
    <cellStyle name="Normal 2 33 2" xfId="856"/>
    <cellStyle name="Normal 2 33 3" xfId="857"/>
    <cellStyle name="Normal 2 33 4" xfId="858"/>
    <cellStyle name="Normal 2 33 5" xfId="859"/>
    <cellStyle name="Normal 2 33 6" xfId="860"/>
    <cellStyle name="Normal 2 33 7" xfId="861"/>
    <cellStyle name="Normal 2 33 8" xfId="862"/>
    <cellStyle name="Normal 2 33 9" xfId="863"/>
    <cellStyle name="Normal 2 34" xfId="864"/>
    <cellStyle name="Normal 2 34 10" xfId="865"/>
    <cellStyle name="Normal 2 34 11" xfId="866"/>
    <cellStyle name="Normal 2 34 12" xfId="867"/>
    <cellStyle name="Normal 2 34 13" xfId="868"/>
    <cellStyle name="Normal 2 34 14" xfId="869"/>
    <cellStyle name="Normal 2 34 15" xfId="870"/>
    <cellStyle name="Normal 2 34 16" xfId="871"/>
    <cellStyle name="Normal 2 34 2" xfId="872"/>
    <cellStyle name="Normal 2 34 3" xfId="873"/>
    <cellStyle name="Normal 2 34 4" xfId="874"/>
    <cellStyle name="Normal 2 34 5" xfId="875"/>
    <cellStyle name="Normal 2 34 6" xfId="876"/>
    <cellStyle name="Normal 2 34 7" xfId="877"/>
    <cellStyle name="Normal 2 34 8" xfId="878"/>
    <cellStyle name="Normal 2 34 9" xfId="879"/>
    <cellStyle name="Normal 2 35" xfId="880"/>
    <cellStyle name="Normal 2 35 10" xfId="881"/>
    <cellStyle name="Normal 2 35 11" xfId="882"/>
    <cellStyle name="Normal 2 35 12" xfId="883"/>
    <cellStyle name="Normal 2 35 13" xfId="884"/>
    <cellStyle name="Normal 2 35 14" xfId="885"/>
    <cellStyle name="Normal 2 35 15" xfId="886"/>
    <cellStyle name="Normal 2 35 16" xfId="887"/>
    <cellStyle name="Normal 2 35 2" xfId="888"/>
    <cellStyle name="Normal 2 35 3" xfId="889"/>
    <cellStyle name="Normal 2 35 4" xfId="890"/>
    <cellStyle name="Normal 2 35 5" xfId="891"/>
    <cellStyle name="Normal 2 35 6" xfId="892"/>
    <cellStyle name="Normal 2 35 7" xfId="893"/>
    <cellStyle name="Normal 2 35 8" xfId="894"/>
    <cellStyle name="Normal 2 35 9" xfId="895"/>
    <cellStyle name="Normal 2 36" xfId="896"/>
    <cellStyle name="Normal 2 36 10" xfId="897"/>
    <cellStyle name="Normal 2 36 11" xfId="898"/>
    <cellStyle name="Normal 2 36 12" xfId="899"/>
    <cellStyle name="Normal 2 36 13" xfId="900"/>
    <cellStyle name="Normal 2 36 14" xfId="901"/>
    <cellStyle name="Normal 2 36 15" xfId="902"/>
    <cellStyle name="Normal 2 36 16" xfId="903"/>
    <cellStyle name="Normal 2 36 2" xfId="904"/>
    <cellStyle name="Normal 2 36 3" xfId="905"/>
    <cellStyle name="Normal 2 36 4" xfId="906"/>
    <cellStyle name="Normal 2 36 5" xfId="907"/>
    <cellStyle name="Normal 2 36 6" xfId="908"/>
    <cellStyle name="Normal 2 36 7" xfId="909"/>
    <cellStyle name="Normal 2 36 8" xfId="910"/>
    <cellStyle name="Normal 2 36 9" xfId="911"/>
    <cellStyle name="Normal 2 37" xfId="912"/>
    <cellStyle name="Normal 2 37 10" xfId="913"/>
    <cellStyle name="Normal 2 37 11" xfId="914"/>
    <cellStyle name="Normal 2 37 12" xfId="915"/>
    <cellStyle name="Normal 2 37 13" xfId="916"/>
    <cellStyle name="Normal 2 37 14" xfId="917"/>
    <cellStyle name="Normal 2 37 15" xfId="918"/>
    <cellStyle name="Normal 2 37 16" xfId="919"/>
    <cellStyle name="Normal 2 37 2" xfId="920"/>
    <cellStyle name="Normal 2 37 3" xfId="921"/>
    <cellStyle name="Normal 2 37 4" xfId="922"/>
    <cellStyle name="Normal 2 37 5" xfId="923"/>
    <cellStyle name="Normal 2 37 6" xfId="924"/>
    <cellStyle name="Normal 2 37 7" xfId="925"/>
    <cellStyle name="Normal 2 37 8" xfId="926"/>
    <cellStyle name="Normal 2 37 9" xfId="927"/>
    <cellStyle name="Normal 2 38" xfId="928"/>
    <cellStyle name="Normal 2 38 10" xfId="929"/>
    <cellStyle name="Normal 2 38 11" xfId="930"/>
    <cellStyle name="Normal 2 38 12" xfId="931"/>
    <cellStyle name="Normal 2 38 13" xfId="932"/>
    <cellStyle name="Normal 2 38 14" xfId="933"/>
    <cellStyle name="Normal 2 38 15" xfId="934"/>
    <cellStyle name="Normal 2 38 16" xfId="935"/>
    <cellStyle name="Normal 2 38 2" xfId="936"/>
    <cellStyle name="Normal 2 38 3" xfId="937"/>
    <cellStyle name="Normal 2 38 4" xfId="938"/>
    <cellStyle name="Normal 2 38 5" xfId="939"/>
    <cellStyle name="Normal 2 38 6" xfId="940"/>
    <cellStyle name="Normal 2 38 7" xfId="941"/>
    <cellStyle name="Normal 2 38 8" xfId="942"/>
    <cellStyle name="Normal 2 38 9" xfId="943"/>
    <cellStyle name="Normal 2 39" xfId="944"/>
    <cellStyle name="Normal 2 39 10" xfId="945"/>
    <cellStyle name="Normal 2 39 11" xfId="946"/>
    <cellStyle name="Normal 2 39 12" xfId="947"/>
    <cellStyle name="Normal 2 39 13" xfId="948"/>
    <cellStyle name="Normal 2 39 14" xfId="949"/>
    <cellStyle name="Normal 2 39 15" xfId="950"/>
    <cellStyle name="Normal 2 39 16" xfId="951"/>
    <cellStyle name="Normal 2 39 2" xfId="952"/>
    <cellStyle name="Normal 2 39 3" xfId="953"/>
    <cellStyle name="Normal 2 39 4" xfId="954"/>
    <cellStyle name="Normal 2 39 5" xfId="955"/>
    <cellStyle name="Normal 2 39 6" xfId="956"/>
    <cellStyle name="Normal 2 39 7" xfId="957"/>
    <cellStyle name="Normal 2 39 8" xfId="958"/>
    <cellStyle name="Normal 2 39 9" xfId="959"/>
    <cellStyle name="Normal 2 4" xfId="11"/>
    <cellStyle name="Normal 2 4 2" xfId="38"/>
    <cellStyle name="Normal 2 4 2 2" xfId="2825"/>
    <cellStyle name="Normal 2 4 3" xfId="960"/>
    <cellStyle name="Normal 2 4 3 2" xfId="2826"/>
    <cellStyle name="Normal 2 4 4" xfId="961"/>
    <cellStyle name="Normal 2 4 4 2" xfId="2827"/>
    <cellStyle name="Normal 2 4 5" xfId="962"/>
    <cellStyle name="Normal 2 4 5 2" xfId="2828"/>
    <cellStyle name="Normal 2 4 6" xfId="2442"/>
    <cellStyle name="Normal 2 40" xfId="963"/>
    <cellStyle name="Normal 2 40 10" xfId="964"/>
    <cellStyle name="Normal 2 40 11" xfId="965"/>
    <cellStyle name="Normal 2 40 12" xfId="966"/>
    <cellStyle name="Normal 2 40 13" xfId="967"/>
    <cellStyle name="Normal 2 40 14" xfId="968"/>
    <cellStyle name="Normal 2 40 15" xfId="969"/>
    <cellStyle name="Normal 2 40 16" xfId="970"/>
    <cellStyle name="Normal 2 40 2" xfId="971"/>
    <cellStyle name="Normal 2 40 3" xfId="972"/>
    <cellStyle name="Normal 2 40 4" xfId="973"/>
    <cellStyle name="Normal 2 40 5" xfId="974"/>
    <cellStyle name="Normal 2 40 6" xfId="975"/>
    <cellStyle name="Normal 2 40 7" xfId="976"/>
    <cellStyle name="Normal 2 40 8" xfId="977"/>
    <cellStyle name="Normal 2 40 9" xfId="978"/>
    <cellStyle name="Normal 2 41" xfId="979"/>
    <cellStyle name="Normal 2 41 10" xfId="980"/>
    <cellStyle name="Normal 2 41 11" xfId="981"/>
    <cellStyle name="Normal 2 41 12" xfId="982"/>
    <cellStyle name="Normal 2 41 13" xfId="983"/>
    <cellStyle name="Normal 2 41 14" xfId="984"/>
    <cellStyle name="Normal 2 41 15" xfId="985"/>
    <cellStyle name="Normal 2 41 16" xfId="986"/>
    <cellStyle name="Normal 2 41 2" xfId="987"/>
    <cellStyle name="Normal 2 41 3" xfId="988"/>
    <cellStyle name="Normal 2 41 4" xfId="989"/>
    <cellStyle name="Normal 2 41 5" xfId="990"/>
    <cellStyle name="Normal 2 41 6" xfId="991"/>
    <cellStyle name="Normal 2 41 7" xfId="992"/>
    <cellStyle name="Normal 2 41 8" xfId="993"/>
    <cellStyle name="Normal 2 41 9" xfId="994"/>
    <cellStyle name="Normal 2 42" xfId="995"/>
    <cellStyle name="Normal 2 42 10" xfId="996"/>
    <cellStyle name="Normal 2 42 11" xfId="997"/>
    <cellStyle name="Normal 2 42 12" xfId="998"/>
    <cellStyle name="Normal 2 42 13" xfId="999"/>
    <cellStyle name="Normal 2 42 14" xfId="1000"/>
    <cellStyle name="Normal 2 42 15" xfId="1001"/>
    <cellStyle name="Normal 2 42 16" xfId="1002"/>
    <cellStyle name="Normal 2 42 2" xfId="1003"/>
    <cellStyle name="Normal 2 42 3" xfId="1004"/>
    <cellStyle name="Normal 2 42 4" xfId="1005"/>
    <cellStyle name="Normal 2 42 5" xfId="1006"/>
    <cellStyle name="Normal 2 42 6" xfId="1007"/>
    <cellStyle name="Normal 2 42 7" xfId="1008"/>
    <cellStyle name="Normal 2 42 8" xfId="1009"/>
    <cellStyle name="Normal 2 42 9" xfId="1010"/>
    <cellStyle name="Normal 2 43" xfId="1011"/>
    <cellStyle name="Normal 2 43 10" xfId="1012"/>
    <cellStyle name="Normal 2 43 11" xfId="1013"/>
    <cellStyle name="Normal 2 43 12" xfId="1014"/>
    <cellStyle name="Normal 2 43 13" xfId="1015"/>
    <cellStyle name="Normal 2 43 14" xfId="1016"/>
    <cellStyle name="Normal 2 43 15" xfId="1017"/>
    <cellStyle name="Normal 2 43 16" xfId="1018"/>
    <cellStyle name="Normal 2 43 2" xfId="1019"/>
    <cellStyle name="Normal 2 43 3" xfId="1020"/>
    <cellStyle name="Normal 2 43 4" xfId="1021"/>
    <cellStyle name="Normal 2 43 5" xfId="1022"/>
    <cellStyle name="Normal 2 43 6" xfId="1023"/>
    <cellStyle name="Normal 2 43 7" xfId="1024"/>
    <cellStyle name="Normal 2 43 8" xfId="1025"/>
    <cellStyle name="Normal 2 43 9" xfId="1026"/>
    <cellStyle name="Normal 2 44" xfId="1027"/>
    <cellStyle name="Normal 2 44 10" xfId="1028"/>
    <cellStyle name="Normal 2 44 11" xfId="1029"/>
    <cellStyle name="Normal 2 44 12" xfId="1030"/>
    <cellStyle name="Normal 2 44 13" xfId="1031"/>
    <cellStyle name="Normal 2 44 14" xfId="1032"/>
    <cellStyle name="Normal 2 44 15" xfId="1033"/>
    <cellStyle name="Normal 2 44 16" xfId="1034"/>
    <cellStyle name="Normal 2 44 2" xfId="1035"/>
    <cellStyle name="Normal 2 44 3" xfId="1036"/>
    <cellStyle name="Normal 2 44 4" xfId="1037"/>
    <cellStyle name="Normal 2 44 5" xfId="1038"/>
    <cellStyle name="Normal 2 44 6" xfId="1039"/>
    <cellStyle name="Normal 2 44 7" xfId="1040"/>
    <cellStyle name="Normal 2 44 8" xfId="1041"/>
    <cellStyle name="Normal 2 44 9" xfId="1042"/>
    <cellStyle name="Normal 2 45" xfId="1043"/>
    <cellStyle name="Normal 2 45 10" xfId="1044"/>
    <cellStyle name="Normal 2 45 11" xfId="1045"/>
    <cellStyle name="Normal 2 45 12" xfId="1046"/>
    <cellStyle name="Normal 2 45 13" xfId="1047"/>
    <cellStyle name="Normal 2 45 14" xfId="1048"/>
    <cellStyle name="Normal 2 45 15" xfId="1049"/>
    <cellStyle name="Normal 2 45 16" xfId="1050"/>
    <cellStyle name="Normal 2 45 2" xfId="1051"/>
    <cellStyle name="Normal 2 45 3" xfId="1052"/>
    <cellStyle name="Normal 2 45 4" xfId="1053"/>
    <cellStyle name="Normal 2 45 5" xfId="1054"/>
    <cellStyle name="Normal 2 45 6" xfId="1055"/>
    <cellStyle name="Normal 2 45 7" xfId="1056"/>
    <cellStyle name="Normal 2 45 8" xfId="1057"/>
    <cellStyle name="Normal 2 45 9" xfId="1058"/>
    <cellStyle name="Normal 2 46" xfId="1059"/>
    <cellStyle name="Normal 2 46 2" xfId="1060"/>
    <cellStyle name="Normal 2 46 2 2" xfId="2830"/>
    <cellStyle name="Normal 2 46 3" xfId="1061"/>
    <cellStyle name="Normal 2 46 3 2" xfId="2831"/>
    <cellStyle name="Normal 2 46 4" xfId="2829"/>
    <cellStyle name="Normal 2 47" xfId="1062"/>
    <cellStyle name="Normal 2 47 2" xfId="1063"/>
    <cellStyle name="Normal 2 47 2 2" xfId="2833"/>
    <cellStyle name="Normal 2 47 3" xfId="1064"/>
    <cellStyle name="Normal 2 47 3 2" xfId="2834"/>
    <cellStyle name="Normal 2 47 4" xfId="2832"/>
    <cellStyle name="Normal 2 48" xfId="1065"/>
    <cellStyle name="Normal 2 48 2" xfId="1066"/>
    <cellStyle name="Normal 2 48 2 2" xfId="2836"/>
    <cellStyle name="Normal 2 48 3" xfId="1067"/>
    <cellStyle name="Normal 2 48 3 2" xfId="2837"/>
    <cellStyle name="Normal 2 48 4" xfId="2835"/>
    <cellStyle name="Normal 2 49" xfId="1068"/>
    <cellStyle name="Normal 2 49 2" xfId="1069"/>
    <cellStyle name="Normal 2 49 2 2" xfId="2839"/>
    <cellStyle name="Normal 2 49 3" xfId="1070"/>
    <cellStyle name="Normal 2 49 3 2" xfId="2840"/>
    <cellStyle name="Normal 2 49 4" xfId="2838"/>
    <cellStyle name="Normal 2 5" xfId="34"/>
    <cellStyle name="Normal 2 5 2" xfId="1071"/>
    <cellStyle name="Normal 2 5 2 2" xfId="2842"/>
    <cellStyle name="Normal 2 5 3" xfId="1072"/>
    <cellStyle name="Normal 2 5 3 2" xfId="2843"/>
    <cellStyle name="Normal 2 5 4" xfId="2841"/>
    <cellStyle name="Normal 2 50" xfId="1073"/>
    <cellStyle name="Normal 2 50 2" xfId="1074"/>
    <cellStyle name="Normal 2 50 2 2" xfId="2845"/>
    <cellStyle name="Normal 2 50 3" xfId="1075"/>
    <cellStyle name="Normal 2 50 3 2" xfId="2846"/>
    <cellStyle name="Normal 2 50 4" xfId="2844"/>
    <cellStyle name="Normal 2 51" xfId="1076"/>
    <cellStyle name="Normal 2 51 2" xfId="1077"/>
    <cellStyle name="Normal 2 51 2 2" xfId="2848"/>
    <cellStyle name="Normal 2 51 3" xfId="1078"/>
    <cellStyle name="Normal 2 51 3 2" xfId="2849"/>
    <cellStyle name="Normal 2 51 4" xfId="2847"/>
    <cellStyle name="Normal 2 52" xfId="1079"/>
    <cellStyle name="Normal 2 52 2" xfId="1080"/>
    <cellStyle name="Normal 2 52 2 2" xfId="2851"/>
    <cellStyle name="Normal 2 52 3" xfId="1081"/>
    <cellStyle name="Normal 2 52 3 2" xfId="2852"/>
    <cellStyle name="Normal 2 52 4" xfId="2850"/>
    <cellStyle name="Normal 2 53" xfId="1082"/>
    <cellStyle name="Normal 2 53 2" xfId="1083"/>
    <cellStyle name="Normal 2 53 2 2" xfId="2854"/>
    <cellStyle name="Normal 2 53 3" xfId="1084"/>
    <cellStyle name="Normal 2 53 3 2" xfId="2855"/>
    <cellStyle name="Normal 2 53 4" xfId="2853"/>
    <cellStyle name="Normal 2 54" xfId="1085"/>
    <cellStyle name="Normal 2 54 2" xfId="1086"/>
    <cellStyle name="Normal 2 54 2 2" xfId="2857"/>
    <cellStyle name="Normal 2 54 3" xfId="1087"/>
    <cellStyle name="Normal 2 54 3 2" xfId="2858"/>
    <cellStyle name="Normal 2 54 4" xfId="2856"/>
    <cellStyle name="Normal 2 55" xfId="1088"/>
    <cellStyle name="Normal 2 55 10" xfId="1089"/>
    <cellStyle name="Normal 2 55 11" xfId="1090"/>
    <cellStyle name="Normal 2 55 12" xfId="1091"/>
    <cellStyle name="Normal 2 55 13" xfId="1092"/>
    <cellStyle name="Normal 2 55 14" xfId="1093"/>
    <cellStyle name="Normal 2 55 15" xfId="1094"/>
    <cellStyle name="Normal 2 55 16" xfId="1095"/>
    <cellStyle name="Normal 2 55 2" xfId="1096"/>
    <cellStyle name="Normal 2 55 3" xfId="1097"/>
    <cellStyle name="Normal 2 55 4" xfId="1098"/>
    <cellStyle name="Normal 2 55 5" xfId="1099"/>
    <cellStyle name="Normal 2 55 6" xfId="1100"/>
    <cellStyle name="Normal 2 55 7" xfId="1101"/>
    <cellStyle name="Normal 2 55 8" xfId="1102"/>
    <cellStyle name="Normal 2 55 9" xfId="1103"/>
    <cellStyle name="Normal 2 56" xfId="1104"/>
    <cellStyle name="Normal 2 56 2" xfId="1105"/>
    <cellStyle name="Normal 2 56 2 2" xfId="2860"/>
    <cellStyle name="Normal 2 56 3" xfId="1106"/>
    <cellStyle name="Normal 2 56 3 2" xfId="2861"/>
    <cellStyle name="Normal 2 56 4" xfId="2859"/>
    <cellStyle name="Normal 2 57" xfId="1107"/>
    <cellStyle name="Normal 2 57 2" xfId="1108"/>
    <cellStyle name="Normal 2 57 2 2" xfId="2863"/>
    <cellStyle name="Normal 2 57 3" xfId="1109"/>
    <cellStyle name="Normal 2 57 3 2" xfId="2864"/>
    <cellStyle name="Normal 2 57 4" xfId="2862"/>
    <cellStyle name="Normal 2 58" xfId="1110"/>
    <cellStyle name="Normal 2 58 2" xfId="1111"/>
    <cellStyle name="Normal 2 58 2 2" xfId="2866"/>
    <cellStyle name="Normal 2 58 3" xfId="1112"/>
    <cellStyle name="Normal 2 58 3 2" xfId="2867"/>
    <cellStyle name="Normal 2 58 4" xfId="2865"/>
    <cellStyle name="Normal 2 59" xfId="1113"/>
    <cellStyle name="Normal 2 59 2" xfId="1114"/>
    <cellStyle name="Normal 2 59 2 2" xfId="2869"/>
    <cellStyle name="Normal 2 59 3" xfId="1115"/>
    <cellStyle name="Normal 2 59 3 2" xfId="2870"/>
    <cellStyle name="Normal 2 59 4" xfId="2868"/>
    <cellStyle name="Normal 2 6" xfId="1116"/>
    <cellStyle name="Normal 2 6 2" xfId="1117"/>
    <cellStyle name="Normal 2 6 2 2" xfId="2871"/>
    <cellStyle name="Normal 2 6 3" xfId="1118"/>
    <cellStyle name="Normal 2 6 3 2" xfId="2872"/>
    <cellStyle name="Normal 2 60" xfId="1119"/>
    <cellStyle name="Normal 2 60 2" xfId="1120"/>
    <cellStyle name="Normal 2 60 2 2" xfId="2874"/>
    <cellStyle name="Normal 2 60 3" xfId="1121"/>
    <cellStyle name="Normal 2 60 3 2" xfId="2875"/>
    <cellStyle name="Normal 2 60 4" xfId="2873"/>
    <cellStyle name="Normal 2 61" xfId="1122"/>
    <cellStyle name="Normal 2 61 10" xfId="1123"/>
    <cellStyle name="Normal 2 61 11" xfId="1124"/>
    <cellStyle name="Normal 2 61 12" xfId="1125"/>
    <cellStyle name="Normal 2 61 13" xfId="1126"/>
    <cellStyle name="Normal 2 61 14" xfId="1127"/>
    <cellStyle name="Normal 2 61 15" xfId="1128"/>
    <cellStyle name="Normal 2 61 16" xfId="1129"/>
    <cellStyle name="Normal 2 61 2" xfId="1130"/>
    <cellStyle name="Normal 2 61 3" xfId="1131"/>
    <cellStyle name="Normal 2 61 4" xfId="1132"/>
    <cellStyle name="Normal 2 61 5" xfId="1133"/>
    <cellStyle name="Normal 2 61 6" xfId="1134"/>
    <cellStyle name="Normal 2 61 7" xfId="1135"/>
    <cellStyle name="Normal 2 61 8" xfId="1136"/>
    <cellStyle name="Normal 2 61 9" xfId="1137"/>
    <cellStyle name="Normal 2 62" xfId="1138"/>
    <cellStyle name="Normal 2 62 10" xfId="1139"/>
    <cellStyle name="Normal 2 62 11" xfId="1140"/>
    <cellStyle name="Normal 2 62 12" xfId="1141"/>
    <cellStyle name="Normal 2 62 13" xfId="1142"/>
    <cellStyle name="Normal 2 62 14" xfId="1143"/>
    <cellStyle name="Normal 2 62 15" xfId="1144"/>
    <cellStyle name="Normal 2 62 16" xfId="1145"/>
    <cellStyle name="Normal 2 62 2" xfId="1146"/>
    <cellStyle name="Normal 2 62 3" xfId="1147"/>
    <cellStyle name="Normal 2 62 4" xfId="1148"/>
    <cellStyle name="Normal 2 62 5" xfId="1149"/>
    <cellStyle name="Normal 2 62 6" xfId="1150"/>
    <cellStyle name="Normal 2 62 7" xfId="1151"/>
    <cellStyle name="Normal 2 62 8" xfId="1152"/>
    <cellStyle name="Normal 2 62 9" xfId="1153"/>
    <cellStyle name="Normal 2 63" xfId="1154"/>
    <cellStyle name="Normal 2 63 2" xfId="1155"/>
    <cellStyle name="Normal 2 63 2 2" xfId="2877"/>
    <cellStyle name="Normal 2 63 3" xfId="1156"/>
    <cellStyle name="Normal 2 63 3 2" xfId="2878"/>
    <cellStyle name="Normal 2 63 4" xfId="2876"/>
    <cellStyle name="Normal 2 64" xfId="1157"/>
    <cellStyle name="Normal 2 64 2" xfId="1158"/>
    <cellStyle name="Normal 2 64 2 2" xfId="2880"/>
    <cellStyle name="Normal 2 64 3" xfId="1159"/>
    <cellStyle name="Normal 2 64 3 2" xfId="2881"/>
    <cellStyle name="Normal 2 64 4" xfId="2879"/>
    <cellStyle name="Normal 2 65" xfId="1160"/>
    <cellStyle name="Normal 2 65 2" xfId="1161"/>
    <cellStyle name="Normal 2 65 2 2" xfId="2883"/>
    <cellStyle name="Normal 2 65 3" xfId="1162"/>
    <cellStyle name="Normal 2 65 3 2" xfId="2884"/>
    <cellStyle name="Normal 2 65 4" xfId="2882"/>
    <cellStyle name="Normal 2 66" xfId="1163"/>
    <cellStyle name="Normal 2 67" xfId="1164"/>
    <cellStyle name="Normal 2 68" xfId="1165"/>
    <cellStyle name="Normal 2 69" xfId="1166"/>
    <cellStyle name="Normal 2 7" xfId="1167"/>
    <cellStyle name="Normal 2 7 2" xfId="1168"/>
    <cellStyle name="Normal 2 7 2 2" xfId="2886"/>
    <cellStyle name="Normal 2 7 3" xfId="1169"/>
    <cellStyle name="Normal 2 7 3 2" xfId="2887"/>
    <cellStyle name="Normal 2 7 4" xfId="2885"/>
    <cellStyle name="Normal 2 70" xfId="1170"/>
    <cellStyle name="Normal 2 71" xfId="1171"/>
    <cellStyle name="Normal 2 71 2" xfId="2888"/>
    <cellStyle name="Normal 2 72" xfId="1172"/>
    <cellStyle name="Normal 2 73" xfId="2439"/>
    <cellStyle name="Normal 2 8" xfId="1173"/>
    <cellStyle name="Normal 2 8 2" xfId="1174"/>
    <cellStyle name="Normal 2 8 2 2" xfId="2890"/>
    <cellStyle name="Normal 2 8 3" xfId="1175"/>
    <cellStyle name="Normal 2 8 3 2" xfId="2891"/>
    <cellStyle name="Normal 2 8 4" xfId="2889"/>
    <cellStyle name="Normal 2 9" xfId="1176"/>
    <cellStyle name="Normal 2 9 2" xfId="1177"/>
    <cellStyle name="Normal 2 9 2 2" xfId="2893"/>
    <cellStyle name="Normal 2 9 3" xfId="1178"/>
    <cellStyle name="Normal 2 9 3 2" xfId="2894"/>
    <cellStyle name="Normal 2 9 4" xfId="2892"/>
    <cellStyle name="Normal 20" xfId="1179"/>
    <cellStyle name="Normal 20 10" xfId="1180"/>
    <cellStyle name="Normal 20 10 2" xfId="1181"/>
    <cellStyle name="Normal 20 10 2 2" xfId="2896"/>
    <cellStyle name="Normal 20 10 3" xfId="1182"/>
    <cellStyle name="Normal 20 10 3 2" xfId="2897"/>
    <cellStyle name="Normal 20 10 4" xfId="2895"/>
    <cellStyle name="Normal 20 11" xfId="1183"/>
    <cellStyle name="Normal 20 11 2" xfId="1184"/>
    <cellStyle name="Normal 20 11 2 2" xfId="2899"/>
    <cellStyle name="Normal 20 11 3" xfId="1185"/>
    <cellStyle name="Normal 20 11 3 2" xfId="2900"/>
    <cellStyle name="Normal 20 11 4" xfId="2898"/>
    <cellStyle name="Normal 20 12" xfId="1186"/>
    <cellStyle name="Normal 20 12 2" xfId="1187"/>
    <cellStyle name="Normal 20 12 2 2" xfId="2902"/>
    <cellStyle name="Normal 20 12 3" xfId="1188"/>
    <cellStyle name="Normal 20 12 3 2" xfId="2903"/>
    <cellStyle name="Normal 20 12 4" xfId="2901"/>
    <cellStyle name="Normal 20 13" xfId="1189"/>
    <cellStyle name="Normal 20 13 2" xfId="1190"/>
    <cellStyle name="Normal 20 13 2 2" xfId="2905"/>
    <cellStyle name="Normal 20 13 3" xfId="1191"/>
    <cellStyle name="Normal 20 13 3 2" xfId="2906"/>
    <cellStyle name="Normal 20 13 4" xfId="2904"/>
    <cellStyle name="Normal 20 14" xfId="1192"/>
    <cellStyle name="Normal 20 14 2" xfId="1193"/>
    <cellStyle name="Normal 20 14 2 2" xfId="2908"/>
    <cellStyle name="Normal 20 14 3" xfId="1194"/>
    <cellStyle name="Normal 20 14 3 2" xfId="2909"/>
    <cellStyle name="Normal 20 14 4" xfId="2907"/>
    <cellStyle name="Normal 20 15" xfId="1195"/>
    <cellStyle name="Normal 20 15 2" xfId="1196"/>
    <cellStyle name="Normal 20 15 2 2" xfId="2911"/>
    <cellStyle name="Normal 20 15 3" xfId="1197"/>
    <cellStyle name="Normal 20 15 3 2" xfId="2912"/>
    <cellStyle name="Normal 20 15 4" xfId="2910"/>
    <cellStyle name="Normal 20 16" xfId="1198"/>
    <cellStyle name="Normal 20 16 2" xfId="1199"/>
    <cellStyle name="Normal 20 16 2 2" xfId="2914"/>
    <cellStyle name="Normal 20 16 3" xfId="1200"/>
    <cellStyle name="Normal 20 16 3 2" xfId="2915"/>
    <cellStyle name="Normal 20 16 4" xfId="2913"/>
    <cellStyle name="Normal 20 17" xfId="1201"/>
    <cellStyle name="Normal 20 17 2" xfId="2916"/>
    <cellStyle name="Normal 20 18" xfId="1202"/>
    <cellStyle name="Normal 20 18 2" xfId="2917"/>
    <cellStyle name="Normal 20 19" xfId="1203"/>
    <cellStyle name="Normal 20 2" xfId="1204"/>
    <cellStyle name="Normal 20 2 2" xfId="1205"/>
    <cellStyle name="Normal 20 2 2 2" xfId="2919"/>
    <cellStyle name="Normal 20 2 3" xfId="1206"/>
    <cellStyle name="Normal 20 2 3 2" xfId="2920"/>
    <cellStyle name="Normal 20 2 4" xfId="2918"/>
    <cellStyle name="Normal 20 3" xfId="1207"/>
    <cellStyle name="Normal 20 3 2" xfId="1208"/>
    <cellStyle name="Normal 20 3 2 2" xfId="2922"/>
    <cellStyle name="Normal 20 3 3" xfId="1209"/>
    <cellStyle name="Normal 20 3 3 2" xfId="2923"/>
    <cellStyle name="Normal 20 3 4" xfId="2921"/>
    <cellStyle name="Normal 20 4" xfId="1210"/>
    <cellStyle name="Normal 20 4 2" xfId="1211"/>
    <cellStyle name="Normal 20 4 2 2" xfId="2925"/>
    <cellStyle name="Normal 20 4 3" xfId="1212"/>
    <cellStyle name="Normal 20 4 3 2" xfId="2926"/>
    <cellStyle name="Normal 20 4 4" xfId="2924"/>
    <cellStyle name="Normal 20 5" xfId="1213"/>
    <cellStyle name="Normal 20 5 2" xfId="1214"/>
    <cellStyle name="Normal 20 5 2 2" xfId="2928"/>
    <cellStyle name="Normal 20 5 3" xfId="1215"/>
    <cellStyle name="Normal 20 5 3 2" xfId="2929"/>
    <cellStyle name="Normal 20 5 4" xfId="2927"/>
    <cellStyle name="Normal 20 6" xfId="1216"/>
    <cellStyle name="Normal 20 6 2" xfId="1217"/>
    <cellStyle name="Normal 20 6 2 2" xfId="2931"/>
    <cellStyle name="Normal 20 6 3" xfId="1218"/>
    <cellStyle name="Normal 20 6 3 2" xfId="2932"/>
    <cellStyle name="Normal 20 6 4" xfId="2930"/>
    <cellStyle name="Normal 20 7" xfId="1219"/>
    <cellStyle name="Normal 20 7 2" xfId="1220"/>
    <cellStyle name="Normal 20 7 2 2" xfId="2934"/>
    <cellStyle name="Normal 20 7 3" xfId="1221"/>
    <cellStyle name="Normal 20 7 3 2" xfId="2935"/>
    <cellStyle name="Normal 20 7 4" xfId="2933"/>
    <cellStyle name="Normal 20 8" xfId="1222"/>
    <cellStyle name="Normal 20 8 2" xfId="1223"/>
    <cellStyle name="Normal 20 8 2 2" xfId="2937"/>
    <cellStyle name="Normal 20 8 3" xfId="1224"/>
    <cellStyle name="Normal 20 8 3 2" xfId="2938"/>
    <cellStyle name="Normal 20 8 4" xfId="2936"/>
    <cellStyle name="Normal 20 9" xfId="1225"/>
    <cellStyle name="Normal 20 9 2" xfId="1226"/>
    <cellStyle name="Normal 20 9 2 2" xfId="2940"/>
    <cellStyle name="Normal 20 9 3" xfId="1227"/>
    <cellStyle name="Normal 20 9 3 2" xfId="2941"/>
    <cellStyle name="Normal 20 9 4" xfId="2939"/>
    <cellStyle name="Normal 21" xfId="1228"/>
    <cellStyle name="Normal 21 10" xfId="1229"/>
    <cellStyle name="Normal 21 10 2" xfId="1230"/>
    <cellStyle name="Normal 21 10 2 2" xfId="2943"/>
    <cellStyle name="Normal 21 10 3" xfId="1231"/>
    <cellStyle name="Normal 21 10 3 2" xfId="2944"/>
    <cellStyle name="Normal 21 10 4" xfId="2942"/>
    <cellStyle name="Normal 21 11" xfId="1232"/>
    <cellStyle name="Normal 21 11 2" xfId="1233"/>
    <cellStyle name="Normal 21 11 2 2" xfId="2946"/>
    <cellStyle name="Normal 21 11 3" xfId="1234"/>
    <cellStyle name="Normal 21 11 3 2" xfId="2947"/>
    <cellStyle name="Normal 21 11 4" xfId="2945"/>
    <cellStyle name="Normal 21 12" xfId="1235"/>
    <cellStyle name="Normal 21 12 2" xfId="1236"/>
    <cellStyle name="Normal 21 12 2 2" xfId="2949"/>
    <cellStyle name="Normal 21 12 3" xfId="1237"/>
    <cellStyle name="Normal 21 12 3 2" xfId="2950"/>
    <cellStyle name="Normal 21 12 4" xfId="2948"/>
    <cellStyle name="Normal 21 13" xfId="1238"/>
    <cellStyle name="Normal 21 13 2" xfId="1239"/>
    <cellStyle name="Normal 21 13 2 2" xfId="2952"/>
    <cellStyle name="Normal 21 13 3" xfId="1240"/>
    <cellStyle name="Normal 21 13 3 2" xfId="2953"/>
    <cellStyle name="Normal 21 13 4" xfId="2951"/>
    <cellStyle name="Normal 21 14" xfId="1241"/>
    <cellStyle name="Normal 21 14 2" xfId="1242"/>
    <cellStyle name="Normal 21 14 2 2" xfId="2955"/>
    <cellStyle name="Normal 21 14 3" xfId="1243"/>
    <cellStyle name="Normal 21 14 3 2" xfId="2956"/>
    <cellStyle name="Normal 21 14 4" xfId="2954"/>
    <cellStyle name="Normal 21 15" xfId="1244"/>
    <cellStyle name="Normal 21 15 2" xfId="1245"/>
    <cellStyle name="Normal 21 15 2 2" xfId="2958"/>
    <cellStyle name="Normal 21 15 3" xfId="1246"/>
    <cellStyle name="Normal 21 15 3 2" xfId="2959"/>
    <cellStyle name="Normal 21 15 4" xfId="2957"/>
    <cellStyle name="Normal 21 16" xfId="1247"/>
    <cellStyle name="Normal 21 16 2" xfId="1248"/>
    <cellStyle name="Normal 21 16 2 2" xfId="2961"/>
    <cellStyle name="Normal 21 16 3" xfId="1249"/>
    <cellStyle name="Normal 21 16 3 2" xfId="2962"/>
    <cellStyle name="Normal 21 16 4" xfId="2960"/>
    <cellStyle name="Normal 21 2" xfId="1250"/>
    <cellStyle name="Normal 21 2 2" xfId="1251"/>
    <cellStyle name="Normal 21 2 2 2" xfId="2964"/>
    <cellStyle name="Normal 21 2 3" xfId="1252"/>
    <cellStyle name="Normal 21 2 3 2" xfId="2965"/>
    <cellStyle name="Normal 21 2 4" xfId="2963"/>
    <cellStyle name="Normal 21 3" xfId="1253"/>
    <cellStyle name="Normal 21 3 2" xfId="1254"/>
    <cellStyle name="Normal 21 3 2 2" xfId="2967"/>
    <cellStyle name="Normal 21 3 3" xfId="1255"/>
    <cellStyle name="Normal 21 3 3 2" xfId="2968"/>
    <cellStyle name="Normal 21 3 4" xfId="2966"/>
    <cellStyle name="Normal 21 4" xfId="1256"/>
    <cellStyle name="Normal 21 4 2" xfId="1257"/>
    <cellStyle name="Normal 21 4 2 2" xfId="2970"/>
    <cellStyle name="Normal 21 4 3" xfId="1258"/>
    <cellStyle name="Normal 21 4 3 2" xfId="2971"/>
    <cellStyle name="Normal 21 4 4" xfId="2969"/>
    <cellStyle name="Normal 21 5" xfId="1259"/>
    <cellStyle name="Normal 21 5 2" xfId="1260"/>
    <cellStyle name="Normal 21 5 2 2" xfId="2973"/>
    <cellStyle name="Normal 21 5 3" xfId="1261"/>
    <cellStyle name="Normal 21 5 3 2" xfId="2974"/>
    <cellStyle name="Normal 21 5 4" xfId="2972"/>
    <cellStyle name="Normal 21 6" xfId="1262"/>
    <cellStyle name="Normal 21 6 2" xfId="1263"/>
    <cellStyle name="Normal 21 6 2 2" xfId="2976"/>
    <cellStyle name="Normal 21 6 3" xfId="1264"/>
    <cellStyle name="Normal 21 6 3 2" xfId="2977"/>
    <cellStyle name="Normal 21 6 4" xfId="2975"/>
    <cellStyle name="Normal 21 7" xfId="1265"/>
    <cellStyle name="Normal 21 7 2" xfId="1266"/>
    <cellStyle name="Normal 21 7 2 2" xfId="2979"/>
    <cellStyle name="Normal 21 7 3" xfId="1267"/>
    <cellStyle name="Normal 21 7 3 2" xfId="2980"/>
    <cellStyle name="Normal 21 7 4" xfId="2978"/>
    <cellStyle name="Normal 21 8" xfId="1268"/>
    <cellStyle name="Normal 21 8 2" xfId="1269"/>
    <cellStyle name="Normal 21 8 2 2" xfId="2982"/>
    <cellStyle name="Normal 21 8 3" xfId="1270"/>
    <cellStyle name="Normal 21 8 3 2" xfId="2983"/>
    <cellStyle name="Normal 21 8 4" xfId="2981"/>
    <cellStyle name="Normal 21 9" xfId="1271"/>
    <cellStyle name="Normal 21 9 2" xfId="1272"/>
    <cellStyle name="Normal 21 9 2 2" xfId="2985"/>
    <cellStyle name="Normal 21 9 3" xfId="1273"/>
    <cellStyle name="Normal 21 9 3 2" xfId="2986"/>
    <cellStyle name="Normal 21 9 4" xfId="2984"/>
    <cellStyle name="Normal 22" xfId="1274"/>
    <cellStyle name="Normal 22 10" xfId="1275"/>
    <cellStyle name="Normal 22 10 2" xfId="1276"/>
    <cellStyle name="Normal 22 10 2 2" xfId="2988"/>
    <cellStyle name="Normal 22 10 3" xfId="1277"/>
    <cellStyle name="Normal 22 10 3 2" xfId="2989"/>
    <cellStyle name="Normal 22 10 4" xfId="2987"/>
    <cellStyle name="Normal 22 11" xfId="1278"/>
    <cellStyle name="Normal 22 11 2" xfId="1279"/>
    <cellStyle name="Normal 22 11 2 2" xfId="2991"/>
    <cellStyle name="Normal 22 11 3" xfId="1280"/>
    <cellStyle name="Normal 22 11 3 2" xfId="2992"/>
    <cellStyle name="Normal 22 11 4" xfId="2990"/>
    <cellStyle name="Normal 22 12" xfId="1281"/>
    <cellStyle name="Normal 22 12 2" xfId="1282"/>
    <cellStyle name="Normal 22 12 2 2" xfId="2994"/>
    <cellStyle name="Normal 22 12 3" xfId="1283"/>
    <cellStyle name="Normal 22 12 3 2" xfId="2995"/>
    <cellStyle name="Normal 22 12 4" xfId="2993"/>
    <cellStyle name="Normal 22 13" xfId="1284"/>
    <cellStyle name="Normal 22 13 2" xfId="1285"/>
    <cellStyle name="Normal 22 13 2 2" xfId="2997"/>
    <cellStyle name="Normal 22 13 3" xfId="1286"/>
    <cellStyle name="Normal 22 13 3 2" xfId="2998"/>
    <cellStyle name="Normal 22 13 4" xfId="2996"/>
    <cellStyle name="Normal 22 14" xfId="1287"/>
    <cellStyle name="Normal 22 14 2" xfId="1288"/>
    <cellStyle name="Normal 22 14 2 2" xfId="3000"/>
    <cellStyle name="Normal 22 14 3" xfId="1289"/>
    <cellStyle name="Normal 22 14 3 2" xfId="3001"/>
    <cellStyle name="Normal 22 14 4" xfId="2999"/>
    <cellStyle name="Normal 22 15" xfId="1290"/>
    <cellStyle name="Normal 22 15 2" xfId="1291"/>
    <cellStyle name="Normal 22 15 2 2" xfId="3003"/>
    <cellStyle name="Normal 22 15 3" xfId="1292"/>
    <cellStyle name="Normal 22 15 3 2" xfId="3004"/>
    <cellStyle name="Normal 22 15 4" xfId="3002"/>
    <cellStyle name="Normal 22 16" xfId="1293"/>
    <cellStyle name="Normal 22 16 2" xfId="1294"/>
    <cellStyle name="Normal 22 16 2 2" xfId="3006"/>
    <cellStyle name="Normal 22 16 3" xfId="1295"/>
    <cellStyle name="Normal 22 16 3 2" xfId="3007"/>
    <cellStyle name="Normal 22 16 4" xfId="3005"/>
    <cellStyle name="Normal 22 17" xfId="1296"/>
    <cellStyle name="Normal 22 17 2" xfId="3008"/>
    <cellStyle name="Normal 22 18" xfId="1297"/>
    <cellStyle name="Normal 22 18 2" xfId="3009"/>
    <cellStyle name="Normal 22 19" xfId="1298"/>
    <cellStyle name="Normal 22 2" xfId="1299"/>
    <cellStyle name="Normal 22 2 2" xfId="1300"/>
    <cellStyle name="Normal 22 2 2 2" xfId="3011"/>
    <cellStyle name="Normal 22 2 3" xfId="1301"/>
    <cellStyle name="Normal 22 2 3 2" xfId="3012"/>
    <cellStyle name="Normal 22 2 4" xfId="3010"/>
    <cellStyle name="Normal 22 3" xfId="1302"/>
    <cellStyle name="Normal 22 3 2" xfId="1303"/>
    <cellStyle name="Normal 22 3 2 2" xfId="3014"/>
    <cellStyle name="Normal 22 3 3" xfId="1304"/>
    <cellStyle name="Normal 22 3 3 2" xfId="3015"/>
    <cellStyle name="Normal 22 3 4" xfId="3013"/>
    <cellStyle name="Normal 22 4" xfId="1305"/>
    <cellStyle name="Normal 22 4 2" xfId="1306"/>
    <cellStyle name="Normal 22 4 2 2" xfId="3017"/>
    <cellStyle name="Normal 22 4 3" xfId="1307"/>
    <cellStyle name="Normal 22 4 3 2" xfId="3018"/>
    <cellStyle name="Normal 22 4 4" xfId="3016"/>
    <cellStyle name="Normal 22 5" xfId="1308"/>
    <cellStyle name="Normal 22 5 2" xfId="1309"/>
    <cellStyle name="Normal 22 5 2 2" xfId="3020"/>
    <cellStyle name="Normal 22 5 3" xfId="1310"/>
    <cellStyle name="Normal 22 5 3 2" xfId="3021"/>
    <cellStyle name="Normal 22 5 4" xfId="3019"/>
    <cellStyle name="Normal 22 6" xfId="1311"/>
    <cellStyle name="Normal 22 6 2" xfId="1312"/>
    <cellStyle name="Normal 22 6 2 2" xfId="3023"/>
    <cellStyle name="Normal 22 6 3" xfId="1313"/>
    <cellStyle name="Normal 22 6 3 2" xfId="3024"/>
    <cellStyle name="Normal 22 6 4" xfId="3022"/>
    <cellStyle name="Normal 22 7" xfId="1314"/>
    <cellStyle name="Normal 22 7 2" xfId="1315"/>
    <cellStyle name="Normal 22 7 2 2" xfId="3026"/>
    <cellStyle name="Normal 22 7 3" xfId="1316"/>
    <cellStyle name="Normal 22 7 3 2" xfId="3027"/>
    <cellStyle name="Normal 22 7 4" xfId="3025"/>
    <cellStyle name="Normal 22 8" xfId="1317"/>
    <cellStyle name="Normal 22 8 2" xfId="1318"/>
    <cellStyle name="Normal 22 8 2 2" xfId="3029"/>
    <cellStyle name="Normal 22 8 3" xfId="1319"/>
    <cellStyle name="Normal 22 8 3 2" xfId="3030"/>
    <cellStyle name="Normal 22 8 4" xfId="3028"/>
    <cellStyle name="Normal 22 9" xfId="1320"/>
    <cellStyle name="Normal 22 9 2" xfId="1321"/>
    <cellStyle name="Normal 22 9 2 2" xfId="3032"/>
    <cellStyle name="Normal 22 9 3" xfId="1322"/>
    <cellStyle name="Normal 22 9 3 2" xfId="3033"/>
    <cellStyle name="Normal 22 9 4" xfId="3031"/>
    <cellStyle name="Normal 23" xfId="1323"/>
    <cellStyle name="Normal 23 10" xfId="1324"/>
    <cellStyle name="Normal 23 10 2" xfId="1325"/>
    <cellStyle name="Normal 23 10 2 2" xfId="3035"/>
    <cellStyle name="Normal 23 10 3" xfId="1326"/>
    <cellStyle name="Normal 23 10 3 2" xfId="3036"/>
    <cellStyle name="Normal 23 10 4" xfId="3034"/>
    <cellStyle name="Normal 23 11" xfId="1327"/>
    <cellStyle name="Normal 23 11 2" xfId="1328"/>
    <cellStyle name="Normal 23 11 2 2" xfId="3038"/>
    <cellStyle name="Normal 23 11 3" xfId="1329"/>
    <cellStyle name="Normal 23 11 3 2" xfId="3039"/>
    <cellStyle name="Normal 23 11 4" xfId="3037"/>
    <cellStyle name="Normal 23 12" xfId="1330"/>
    <cellStyle name="Normal 23 12 2" xfId="1331"/>
    <cellStyle name="Normal 23 12 2 2" xfId="3041"/>
    <cellStyle name="Normal 23 12 3" xfId="1332"/>
    <cellStyle name="Normal 23 12 3 2" xfId="3042"/>
    <cellStyle name="Normal 23 12 4" xfId="3040"/>
    <cellStyle name="Normal 23 13" xfId="1333"/>
    <cellStyle name="Normal 23 13 2" xfId="1334"/>
    <cellStyle name="Normal 23 13 2 2" xfId="3044"/>
    <cellStyle name="Normal 23 13 3" xfId="1335"/>
    <cellStyle name="Normal 23 13 3 2" xfId="3045"/>
    <cellStyle name="Normal 23 13 4" xfId="3043"/>
    <cellStyle name="Normal 23 14" xfId="1336"/>
    <cellStyle name="Normal 23 14 2" xfId="1337"/>
    <cellStyle name="Normal 23 14 2 2" xfId="3047"/>
    <cellStyle name="Normal 23 14 3" xfId="1338"/>
    <cellStyle name="Normal 23 14 3 2" xfId="3048"/>
    <cellStyle name="Normal 23 14 4" xfId="3046"/>
    <cellStyle name="Normal 23 15" xfId="1339"/>
    <cellStyle name="Normal 23 15 2" xfId="1340"/>
    <cellStyle name="Normal 23 15 2 2" xfId="3050"/>
    <cellStyle name="Normal 23 15 3" xfId="1341"/>
    <cellStyle name="Normal 23 15 3 2" xfId="3051"/>
    <cellStyle name="Normal 23 15 4" xfId="3049"/>
    <cellStyle name="Normal 23 16" xfId="1342"/>
    <cellStyle name="Normal 23 16 2" xfId="1343"/>
    <cellStyle name="Normal 23 16 2 2" xfId="3053"/>
    <cellStyle name="Normal 23 16 3" xfId="1344"/>
    <cellStyle name="Normal 23 16 3 2" xfId="3054"/>
    <cellStyle name="Normal 23 16 4" xfId="3052"/>
    <cellStyle name="Normal 23 17" xfId="1345"/>
    <cellStyle name="Normal 23 17 2" xfId="3055"/>
    <cellStyle name="Normal 23 18" xfId="1346"/>
    <cellStyle name="Normal 23 18 2" xfId="3056"/>
    <cellStyle name="Normal 23 19" xfId="1347"/>
    <cellStyle name="Normal 23 2" xfId="1348"/>
    <cellStyle name="Normal 23 2 2" xfId="1349"/>
    <cellStyle name="Normal 23 2 2 2" xfId="3058"/>
    <cellStyle name="Normal 23 2 3" xfId="1350"/>
    <cellStyle name="Normal 23 2 3 2" xfId="3059"/>
    <cellStyle name="Normal 23 2 4" xfId="3057"/>
    <cellStyle name="Normal 23 3" xfId="1351"/>
    <cellStyle name="Normal 23 3 2" xfId="1352"/>
    <cellStyle name="Normal 23 3 2 2" xfId="3061"/>
    <cellStyle name="Normal 23 3 3" xfId="1353"/>
    <cellStyle name="Normal 23 3 3 2" xfId="3062"/>
    <cellStyle name="Normal 23 3 4" xfId="3060"/>
    <cellStyle name="Normal 23 4" xfId="1354"/>
    <cellStyle name="Normal 23 4 2" xfId="1355"/>
    <cellStyle name="Normal 23 4 2 2" xfId="3064"/>
    <cellStyle name="Normal 23 4 3" xfId="1356"/>
    <cellStyle name="Normal 23 4 3 2" xfId="3065"/>
    <cellStyle name="Normal 23 4 4" xfId="3063"/>
    <cellStyle name="Normal 23 5" xfId="1357"/>
    <cellStyle name="Normal 23 5 2" xfId="1358"/>
    <cellStyle name="Normal 23 5 2 2" xfId="3067"/>
    <cellStyle name="Normal 23 5 3" xfId="1359"/>
    <cellStyle name="Normal 23 5 3 2" xfId="3068"/>
    <cellStyle name="Normal 23 5 4" xfId="3066"/>
    <cellStyle name="Normal 23 6" xfId="1360"/>
    <cellStyle name="Normal 23 6 2" xfId="1361"/>
    <cellStyle name="Normal 23 6 2 2" xfId="3070"/>
    <cellStyle name="Normal 23 6 3" xfId="1362"/>
    <cellStyle name="Normal 23 6 3 2" xfId="3071"/>
    <cellStyle name="Normal 23 6 4" xfId="3069"/>
    <cellStyle name="Normal 23 7" xfId="1363"/>
    <cellStyle name="Normal 23 7 2" xfId="1364"/>
    <cellStyle name="Normal 23 7 2 2" xfId="3073"/>
    <cellStyle name="Normal 23 7 3" xfId="1365"/>
    <cellStyle name="Normal 23 7 3 2" xfId="3074"/>
    <cellStyle name="Normal 23 7 4" xfId="3072"/>
    <cellStyle name="Normal 23 8" xfId="1366"/>
    <cellStyle name="Normal 23 8 2" xfId="1367"/>
    <cellStyle name="Normal 23 8 2 2" xfId="3076"/>
    <cellStyle name="Normal 23 8 3" xfId="1368"/>
    <cellStyle name="Normal 23 8 3 2" xfId="3077"/>
    <cellStyle name="Normal 23 8 4" xfId="3075"/>
    <cellStyle name="Normal 23 9" xfId="1369"/>
    <cellStyle name="Normal 23 9 2" xfId="1370"/>
    <cellStyle name="Normal 23 9 2 2" xfId="3079"/>
    <cellStyle name="Normal 23 9 3" xfId="1371"/>
    <cellStyle name="Normal 23 9 3 2" xfId="3080"/>
    <cellStyle name="Normal 23 9 4" xfId="3078"/>
    <cellStyle name="Normal 24" xfId="1372"/>
    <cellStyle name="Normal 24 10" xfId="1373"/>
    <cellStyle name="Normal 24 10 2" xfId="1374"/>
    <cellStyle name="Normal 24 10 2 2" xfId="3082"/>
    <cellStyle name="Normal 24 10 3" xfId="1375"/>
    <cellStyle name="Normal 24 10 3 2" xfId="3083"/>
    <cellStyle name="Normal 24 10 4" xfId="3081"/>
    <cellStyle name="Normal 24 11" xfId="1376"/>
    <cellStyle name="Normal 24 11 2" xfId="1377"/>
    <cellStyle name="Normal 24 11 2 2" xfId="3085"/>
    <cellStyle name="Normal 24 11 3" xfId="1378"/>
    <cellStyle name="Normal 24 11 3 2" xfId="3086"/>
    <cellStyle name="Normal 24 11 4" xfId="3084"/>
    <cellStyle name="Normal 24 12" xfId="1379"/>
    <cellStyle name="Normal 24 12 2" xfId="1380"/>
    <cellStyle name="Normal 24 12 2 2" xfId="3088"/>
    <cellStyle name="Normal 24 12 3" xfId="1381"/>
    <cellStyle name="Normal 24 12 3 2" xfId="3089"/>
    <cellStyle name="Normal 24 12 4" xfId="3087"/>
    <cellStyle name="Normal 24 13" xfId="1382"/>
    <cellStyle name="Normal 24 13 2" xfId="1383"/>
    <cellStyle name="Normal 24 13 2 2" xfId="3091"/>
    <cellStyle name="Normal 24 13 3" xfId="1384"/>
    <cellStyle name="Normal 24 13 3 2" xfId="3092"/>
    <cellStyle name="Normal 24 13 4" xfId="3090"/>
    <cellStyle name="Normal 24 14" xfId="1385"/>
    <cellStyle name="Normal 24 14 2" xfId="1386"/>
    <cellStyle name="Normal 24 14 2 2" xfId="3094"/>
    <cellStyle name="Normal 24 14 3" xfId="1387"/>
    <cellStyle name="Normal 24 14 3 2" xfId="3095"/>
    <cellStyle name="Normal 24 14 4" xfId="3093"/>
    <cellStyle name="Normal 24 15" xfId="1388"/>
    <cellStyle name="Normal 24 15 2" xfId="1389"/>
    <cellStyle name="Normal 24 15 2 2" xfId="3097"/>
    <cellStyle name="Normal 24 15 3" xfId="1390"/>
    <cellStyle name="Normal 24 15 3 2" xfId="3098"/>
    <cellStyle name="Normal 24 15 4" xfId="3096"/>
    <cellStyle name="Normal 24 16" xfId="1391"/>
    <cellStyle name="Normal 24 16 2" xfId="1392"/>
    <cellStyle name="Normal 24 16 2 2" xfId="3100"/>
    <cellStyle name="Normal 24 16 3" xfId="1393"/>
    <cellStyle name="Normal 24 16 3 2" xfId="3101"/>
    <cellStyle name="Normal 24 16 4" xfId="3099"/>
    <cellStyle name="Normal 24 2" xfId="1394"/>
    <cellStyle name="Normal 24 2 2" xfId="1395"/>
    <cellStyle name="Normal 24 2 2 2" xfId="3103"/>
    <cellStyle name="Normal 24 2 3" xfId="1396"/>
    <cellStyle name="Normal 24 2 3 2" xfId="3104"/>
    <cellStyle name="Normal 24 2 4" xfId="3102"/>
    <cellStyle name="Normal 24 3" xfId="1397"/>
    <cellStyle name="Normal 24 3 2" xfId="1398"/>
    <cellStyle name="Normal 24 3 2 2" xfId="3106"/>
    <cellStyle name="Normal 24 3 3" xfId="1399"/>
    <cellStyle name="Normal 24 3 3 2" xfId="3107"/>
    <cellStyle name="Normal 24 3 4" xfId="3105"/>
    <cellStyle name="Normal 24 4" xfId="1400"/>
    <cellStyle name="Normal 24 4 2" xfId="1401"/>
    <cellStyle name="Normal 24 4 2 2" xfId="3109"/>
    <cellStyle name="Normal 24 4 3" xfId="1402"/>
    <cellStyle name="Normal 24 4 3 2" xfId="3110"/>
    <cellStyle name="Normal 24 4 4" xfId="3108"/>
    <cellStyle name="Normal 24 5" xfId="1403"/>
    <cellStyle name="Normal 24 5 2" xfId="1404"/>
    <cellStyle name="Normal 24 5 2 2" xfId="3112"/>
    <cellStyle name="Normal 24 5 3" xfId="1405"/>
    <cellStyle name="Normal 24 5 3 2" xfId="3113"/>
    <cellStyle name="Normal 24 5 4" xfId="3111"/>
    <cellStyle name="Normal 24 6" xfId="1406"/>
    <cellStyle name="Normal 24 6 2" xfId="1407"/>
    <cellStyle name="Normal 24 6 2 2" xfId="3115"/>
    <cellStyle name="Normal 24 6 3" xfId="1408"/>
    <cellStyle name="Normal 24 6 3 2" xfId="3116"/>
    <cellStyle name="Normal 24 6 4" xfId="3114"/>
    <cellStyle name="Normal 24 7" xfId="1409"/>
    <cellStyle name="Normal 24 7 2" xfId="1410"/>
    <cellStyle name="Normal 24 7 2 2" xfId="3118"/>
    <cellStyle name="Normal 24 7 3" xfId="1411"/>
    <cellStyle name="Normal 24 7 3 2" xfId="3119"/>
    <cellStyle name="Normal 24 7 4" xfId="3117"/>
    <cellStyle name="Normal 24 8" xfId="1412"/>
    <cellStyle name="Normal 24 8 2" xfId="1413"/>
    <cellStyle name="Normal 24 8 2 2" xfId="3121"/>
    <cellStyle name="Normal 24 8 3" xfId="1414"/>
    <cellStyle name="Normal 24 8 3 2" xfId="3122"/>
    <cellStyle name="Normal 24 8 4" xfId="3120"/>
    <cellStyle name="Normal 24 9" xfId="1415"/>
    <cellStyle name="Normal 24 9 2" xfId="1416"/>
    <cellStyle name="Normal 24 9 2 2" xfId="3124"/>
    <cellStyle name="Normal 24 9 3" xfId="1417"/>
    <cellStyle name="Normal 24 9 3 2" xfId="3125"/>
    <cellStyle name="Normal 24 9 4" xfId="3123"/>
    <cellStyle name="Normal 25" xfId="1418"/>
    <cellStyle name="Normal 26" xfId="1419"/>
    <cellStyle name="Normal 26 10" xfId="1420"/>
    <cellStyle name="Normal 26 10 2" xfId="1421"/>
    <cellStyle name="Normal 26 10 2 2" xfId="3128"/>
    <cellStyle name="Normal 26 10 3" xfId="1422"/>
    <cellStyle name="Normal 26 10 3 2" xfId="3129"/>
    <cellStyle name="Normal 26 10 4" xfId="3127"/>
    <cellStyle name="Normal 26 11" xfId="1423"/>
    <cellStyle name="Normal 26 11 2" xfId="1424"/>
    <cellStyle name="Normal 26 11 2 2" xfId="3131"/>
    <cellStyle name="Normal 26 11 3" xfId="1425"/>
    <cellStyle name="Normal 26 11 3 2" xfId="3132"/>
    <cellStyle name="Normal 26 11 4" xfId="3130"/>
    <cellStyle name="Normal 26 12" xfId="1426"/>
    <cellStyle name="Normal 26 12 2" xfId="1427"/>
    <cellStyle name="Normal 26 12 2 2" xfId="3134"/>
    <cellStyle name="Normal 26 12 3" xfId="1428"/>
    <cellStyle name="Normal 26 12 3 2" xfId="3135"/>
    <cellStyle name="Normal 26 12 4" xfId="3133"/>
    <cellStyle name="Normal 26 13" xfId="1429"/>
    <cellStyle name="Normal 26 13 2" xfId="1430"/>
    <cellStyle name="Normal 26 13 2 2" xfId="3137"/>
    <cellStyle name="Normal 26 13 3" xfId="1431"/>
    <cellStyle name="Normal 26 13 3 2" xfId="3138"/>
    <cellStyle name="Normal 26 13 4" xfId="3136"/>
    <cellStyle name="Normal 26 14" xfId="1432"/>
    <cellStyle name="Normal 26 14 2" xfId="1433"/>
    <cellStyle name="Normal 26 14 2 2" xfId="3140"/>
    <cellStyle name="Normal 26 14 3" xfId="1434"/>
    <cellStyle name="Normal 26 14 3 2" xfId="3141"/>
    <cellStyle name="Normal 26 14 4" xfId="3139"/>
    <cellStyle name="Normal 26 15" xfId="1435"/>
    <cellStyle name="Normal 26 15 2" xfId="1436"/>
    <cellStyle name="Normal 26 15 2 2" xfId="3143"/>
    <cellStyle name="Normal 26 15 3" xfId="1437"/>
    <cellStyle name="Normal 26 15 3 2" xfId="3144"/>
    <cellStyle name="Normal 26 15 4" xfId="3142"/>
    <cellStyle name="Normal 26 16" xfId="1438"/>
    <cellStyle name="Normal 26 16 2" xfId="1439"/>
    <cellStyle name="Normal 26 16 2 2" xfId="3146"/>
    <cellStyle name="Normal 26 16 3" xfId="1440"/>
    <cellStyle name="Normal 26 16 3 2" xfId="3147"/>
    <cellStyle name="Normal 26 16 4" xfId="3145"/>
    <cellStyle name="Normal 26 17" xfId="1441"/>
    <cellStyle name="Normal 26 17 2" xfId="3148"/>
    <cellStyle name="Normal 26 18" xfId="1442"/>
    <cellStyle name="Normal 26 18 2" xfId="3149"/>
    <cellStyle name="Normal 26 19" xfId="3126"/>
    <cellStyle name="Normal 26 2" xfId="1443"/>
    <cellStyle name="Normal 26 2 2" xfId="1444"/>
    <cellStyle name="Normal 26 2 2 2" xfId="3151"/>
    <cellStyle name="Normal 26 2 3" xfId="1445"/>
    <cellStyle name="Normal 26 2 3 2" xfId="3152"/>
    <cellStyle name="Normal 26 2 4" xfId="3150"/>
    <cellStyle name="Normal 26 3" xfId="1446"/>
    <cellStyle name="Normal 26 3 2" xfId="1447"/>
    <cellStyle name="Normal 26 3 2 2" xfId="3154"/>
    <cellStyle name="Normal 26 3 3" xfId="1448"/>
    <cellStyle name="Normal 26 3 3 2" xfId="3155"/>
    <cellStyle name="Normal 26 3 4" xfId="3153"/>
    <cellStyle name="Normal 26 4" xfId="1449"/>
    <cellStyle name="Normal 26 4 2" xfId="1450"/>
    <cellStyle name="Normal 26 4 2 2" xfId="3157"/>
    <cellStyle name="Normal 26 4 3" xfId="1451"/>
    <cellStyle name="Normal 26 4 3 2" xfId="3158"/>
    <cellStyle name="Normal 26 4 4" xfId="3156"/>
    <cellStyle name="Normal 26 5" xfId="1452"/>
    <cellStyle name="Normal 26 5 2" xfId="1453"/>
    <cellStyle name="Normal 26 5 2 2" xfId="3160"/>
    <cellStyle name="Normal 26 5 3" xfId="1454"/>
    <cellStyle name="Normal 26 5 3 2" xfId="3161"/>
    <cellStyle name="Normal 26 5 4" xfId="3159"/>
    <cellStyle name="Normal 26 6" xfId="1455"/>
    <cellStyle name="Normal 26 6 2" xfId="1456"/>
    <cellStyle name="Normal 26 6 2 2" xfId="3163"/>
    <cellStyle name="Normal 26 6 3" xfId="1457"/>
    <cellStyle name="Normal 26 6 3 2" xfId="3164"/>
    <cellStyle name="Normal 26 6 4" xfId="3162"/>
    <cellStyle name="Normal 26 7" xfId="1458"/>
    <cellStyle name="Normal 26 7 2" xfId="1459"/>
    <cellStyle name="Normal 26 7 2 2" xfId="3166"/>
    <cellStyle name="Normal 26 7 3" xfId="1460"/>
    <cellStyle name="Normal 26 7 3 2" xfId="3167"/>
    <cellStyle name="Normal 26 7 4" xfId="3165"/>
    <cellStyle name="Normal 26 8" xfId="1461"/>
    <cellStyle name="Normal 26 8 2" xfId="1462"/>
    <cellStyle name="Normal 26 8 2 2" xfId="3169"/>
    <cellStyle name="Normal 26 8 3" xfId="1463"/>
    <cellStyle name="Normal 26 8 3 2" xfId="3170"/>
    <cellStyle name="Normal 26 8 4" xfId="3168"/>
    <cellStyle name="Normal 26 9" xfId="1464"/>
    <cellStyle name="Normal 26 9 2" xfId="1465"/>
    <cellStyle name="Normal 26 9 2 2" xfId="3172"/>
    <cellStyle name="Normal 26 9 3" xfId="1466"/>
    <cellStyle name="Normal 26 9 3 2" xfId="3173"/>
    <cellStyle name="Normal 26 9 4" xfId="3171"/>
    <cellStyle name="Normal 27" xfId="1467"/>
    <cellStyle name="Normal 27 10" xfId="1468"/>
    <cellStyle name="Normal 27 10 2" xfId="1469"/>
    <cellStyle name="Normal 27 10 2 2" xfId="3176"/>
    <cellStyle name="Normal 27 10 3" xfId="1470"/>
    <cellStyle name="Normal 27 10 3 2" xfId="3177"/>
    <cellStyle name="Normal 27 10 4" xfId="3175"/>
    <cellStyle name="Normal 27 11" xfId="1471"/>
    <cellStyle name="Normal 27 11 2" xfId="1472"/>
    <cellStyle name="Normal 27 11 2 2" xfId="3179"/>
    <cellStyle name="Normal 27 11 3" xfId="1473"/>
    <cellStyle name="Normal 27 11 3 2" xfId="3180"/>
    <cellStyle name="Normal 27 11 4" xfId="3178"/>
    <cellStyle name="Normal 27 12" xfId="1474"/>
    <cellStyle name="Normal 27 12 2" xfId="1475"/>
    <cellStyle name="Normal 27 12 2 2" xfId="3182"/>
    <cellStyle name="Normal 27 12 3" xfId="1476"/>
    <cellStyle name="Normal 27 12 3 2" xfId="3183"/>
    <cellStyle name="Normal 27 12 4" xfId="3181"/>
    <cellStyle name="Normal 27 13" xfId="1477"/>
    <cellStyle name="Normal 27 13 2" xfId="1478"/>
    <cellStyle name="Normal 27 13 2 2" xfId="3185"/>
    <cellStyle name="Normal 27 13 3" xfId="1479"/>
    <cellStyle name="Normal 27 13 3 2" xfId="3186"/>
    <cellStyle name="Normal 27 13 4" xfId="3184"/>
    <cellStyle name="Normal 27 14" xfId="1480"/>
    <cellStyle name="Normal 27 14 2" xfId="1481"/>
    <cellStyle name="Normal 27 14 2 2" xfId="3188"/>
    <cellStyle name="Normal 27 14 3" xfId="1482"/>
    <cellStyle name="Normal 27 14 3 2" xfId="3189"/>
    <cellStyle name="Normal 27 14 4" xfId="3187"/>
    <cellStyle name="Normal 27 15" xfId="1483"/>
    <cellStyle name="Normal 27 15 2" xfId="1484"/>
    <cellStyle name="Normal 27 15 2 2" xfId="3191"/>
    <cellStyle name="Normal 27 15 3" xfId="1485"/>
    <cellStyle name="Normal 27 15 3 2" xfId="3192"/>
    <cellStyle name="Normal 27 15 4" xfId="3190"/>
    <cellStyle name="Normal 27 16" xfId="1486"/>
    <cellStyle name="Normal 27 16 2" xfId="1487"/>
    <cellStyle name="Normal 27 16 2 2" xfId="3194"/>
    <cellStyle name="Normal 27 16 3" xfId="1488"/>
    <cellStyle name="Normal 27 16 3 2" xfId="3195"/>
    <cellStyle name="Normal 27 16 4" xfId="3193"/>
    <cellStyle name="Normal 27 17" xfId="1489"/>
    <cellStyle name="Normal 27 17 2" xfId="3196"/>
    <cellStyle name="Normal 27 18" xfId="1490"/>
    <cellStyle name="Normal 27 18 2" xfId="3197"/>
    <cellStyle name="Normal 27 19" xfId="3174"/>
    <cellStyle name="Normal 27 2" xfId="1491"/>
    <cellStyle name="Normal 27 2 2" xfId="1492"/>
    <cellStyle name="Normal 27 2 2 2" xfId="3199"/>
    <cellStyle name="Normal 27 2 3" xfId="1493"/>
    <cellStyle name="Normal 27 2 3 2" xfId="3200"/>
    <cellStyle name="Normal 27 2 4" xfId="3198"/>
    <cellStyle name="Normal 27 3" xfId="1494"/>
    <cellStyle name="Normal 27 3 2" xfId="1495"/>
    <cellStyle name="Normal 27 3 2 2" xfId="3202"/>
    <cellStyle name="Normal 27 3 3" xfId="1496"/>
    <cellStyle name="Normal 27 3 3 2" xfId="3203"/>
    <cellStyle name="Normal 27 3 4" xfId="3201"/>
    <cellStyle name="Normal 27 4" xfId="1497"/>
    <cellStyle name="Normal 27 4 2" xfId="1498"/>
    <cellStyle name="Normal 27 4 2 2" xfId="3205"/>
    <cellStyle name="Normal 27 4 3" xfId="1499"/>
    <cellStyle name="Normal 27 4 3 2" xfId="3206"/>
    <cellStyle name="Normal 27 4 4" xfId="3204"/>
    <cellStyle name="Normal 27 5" xfId="1500"/>
    <cellStyle name="Normal 27 5 2" xfId="1501"/>
    <cellStyle name="Normal 27 5 2 2" xfId="3208"/>
    <cellStyle name="Normal 27 5 3" xfId="1502"/>
    <cellStyle name="Normal 27 5 3 2" xfId="3209"/>
    <cellStyle name="Normal 27 5 4" xfId="3207"/>
    <cellStyle name="Normal 27 6" xfId="1503"/>
    <cellStyle name="Normal 27 6 2" xfId="1504"/>
    <cellStyle name="Normal 27 6 2 2" xfId="3211"/>
    <cellStyle name="Normal 27 6 3" xfId="1505"/>
    <cellStyle name="Normal 27 6 3 2" xfId="3212"/>
    <cellStyle name="Normal 27 6 4" xfId="3210"/>
    <cellStyle name="Normal 27 7" xfId="1506"/>
    <cellStyle name="Normal 27 7 2" xfId="1507"/>
    <cellStyle name="Normal 27 7 2 2" xfId="3214"/>
    <cellStyle name="Normal 27 7 3" xfId="1508"/>
    <cellStyle name="Normal 27 7 3 2" xfId="3215"/>
    <cellStyle name="Normal 27 7 4" xfId="3213"/>
    <cellStyle name="Normal 27 8" xfId="1509"/>
    <cellStyle name="Normal 27 8 2" xfId="1510"/>
    <cellStyle name="Normal 27 8 2 2" xfId="3217"/>
    <cellStyle name="Normal 27 8 3" xfId="1511"/>
    <cellStyle name="Normal 27 8 3 2" xfId="3218"/>
    <cellStyle name="Normal 27 8 4" xfId="3216"/>
    <cellStyle name="Normal 27 9" xfId="1512"/>
    <cellStyle name="Normal 27 9 2" xfId="1513"/>
    <cellStyle name="Normal 27 9 2 2" xfId="3220"/>
    <cellStyle name="Normal 27 9 3" xfId="1514"/>
    <cellStyle name="Normal 27 9 3 2" xfId="3221"/>
    <cellStyle name="Normal 27 9 4" xfId="3219"/>
    <cellStyle name="Normal 28" xfId="1515"/>
    <cellStyle name="Normal 28 10" xfId="1516"/>
    <cellStyle name="Normal 28 10 2" xfId="1517"/>
    <cellStyle name="Normal 28 10 2 2" xfId="3224"/>
    <cellStyle name="Normal 28 10 3" xfId="1518"/>
    <cellStyle name="Normal 28 10 3 2" xfId="3225"/>
    <cellStyle name="Normal 28 10 4" xfId="3223"/>
    <cellStyle name="Normal 28 11" xfId="1519"/>
    <cellStyle name="Normal 28 11 2" xfId="1520"/>
    <cellStyle name="Normal 28 11 2 2" xfId="3227"/>
    <cellStyle name="Normal 28 11 3" xfId="1521"/>
    <cellStyle name="Normal 28 11 3 2" xfId="3228"/>
    <cellStyle name="Normal 28 11 4" xfId="3226"/>
    <cellStyle name="Normal 28 12" xfId="1522"/>
    <cellStyle name="Normal 28 12 2" xfId="1523"/>
    <cellStyle name="Normal 28 12 2 2" xfId="3230"/>
    <cellStyle name="Normal 28 12 3" xfId="1524"/>
    <cellStyle name="Normal 28 12 3 2" xfId="3231"/>
    <cellStyle name="Normal 28 12 4" xfId="3229"/>
    <cellStyle name="Normal 28 13" xfId="1525"/>
    <cellStyle name="Normal 28 13 2" xfId="1526"/>
    <cellStyle name="Normal 28 13 2 2" xfId="3233"/>
    <cellStyle name="Normal 28 13 3" xfId="1527"/>
    <cellStyle name="Normal 28 13 3 2" xfId="3234"/>
    <cellStyle name="Normal 28 13 4" xfId="3232"/>
    <cellStyle name="Normal 28 14" xfId="1528"/>
    <cellStyle name="Normal 28 14 2" xfId="1529"/>
    <cellStyle name="Normal 28 14 2 2" xfId="3236"/>
    <cellStyle name="Normal 28 14 3" xfId="1530"/>
    <cellStyle name="Normal 28 14 3 2" xfId="3237"/>
    <cellStyle name="Normal 28 14 4" xfId="3235"/>
    <cellStyle name="Normal 28 15" xfId="1531"/>
    <cellStyle name="Normal 28 15 2" xfId="1532"/>
    <cellStyle name="Normal 28 15 2 2" xfId="3239"/>
    <cellStyle name="Normal 28 15 3" xfId="1533"/>
    <cellStyle name="Normal 28 15 3 2" xfId="3240"/>
    <cellStyle name="Normal 28 15 4" xfId="3238"/>
    <cellStyle name="Normal 28 16" xfId="1534"/>
    <cellStyle name="Normal 28 16 2" xfId="1535"/>
    <cellStyle name="Normal 28 16 2 2" xfId="3242"/>
    <cellStyle name="Normal 28 16 3" xfId="1536"/>
    <cellStyle name="Normal 28 16 3 2" xfId="3243"/>
    <cellStyle name="Normal 28 16 4" xfId="3241"/>
    <cellStyle name="Normal 28 17" xfId="3222"/>
    <cellStyle name="Normal 28 2" xfId="1537"/>
    <cellStyle name="Normal 28 2 2" xfId="1538"/>
    <cellStyle name="Normal 28 2 2 2" xfId="3245"/>
    <cellStyle name="Normal 28 2 3" xfId="1539"/>
    <cellStyle name="Normal 28 2 3 2" xfId="3246"/>
    <cellStyle name="Normal 28 2 4" xfId="3244"/>
    <cellStyle name="Normal 28 3" xfId="1540"/>
    <cellStyle name="Normal 28 3 2" xfId="1541"/>
    <cellStyle name="Normal 28 3 2 2" xfId="3248"/>
    <cellStyle name="Normal 28 3 3" xfId="1542"/>
    <cellStyle name="Normal 28 3 3 2" xfId="3249"/>
    <cellStyle name="Normal 28 3 4" xfId="3247"/>
    <cellStyle name="Normal 28 4" xfId="1543"/>
    <cellStyle name="Normal 28 4 2" xfId="1544"/>
    <cellStyle name="Normal 28 4 2 2" xfId="3251"/>
    <cellStyle name="Normal 28 4 3" xfId="1545"/>
    <cellStyle name="Normal 28 4 3 2" xfId="3252"/>
    <cellStyle name="Normal 28 4 4" xfId="3250"/>
    <cellStyle name="Normal 28 5" xfId="1546"/>
    <cellStyle name="Normal 28 5 2" xfId="1547"/>
    <cellStyle name="Normal 28 5 2 2" xfId="3254"/>
    <cellStyle name="Normal 28 5 3" xfId="1548"/>
    <cellStyle name="Normal 28 5 3 2" xfId="3255"/>
    <cellStyle name="Normal 28 5 4" xfId="3253"/>
    <cellStyle name="Normal 28 6" xfId="1549"/>
    <cellStyle name="Normal 28 6 2" xfId="1550"/>
    <cellStyle name="Normal 28 6 2 2" xfId="3257"/>
    <cellStyle name="Normal 28 6 3" xfId="1551"/>
    <cellStyle name="Normal 28 6 3 2" xfId="3258"/>
    <cellStyle name="Normal 28 6 4" xfId="3256"/>
    <cellStyle name="Normal 28 7" xfId="1552"/>
    <cellStyle name="Normal 28 7 2" xfId="1553"/>
    <cellStyle name="Normal 28 7 2 2" xfId="3260"/>
    <cellStyle name="Normal 28 7 3" xfId="1554"/>
    <cellStyle name="Normal 28 7 3 2" xfId="3261"/>
    <cellStyle name="Normal 28 7 4" xfId="3259"/>
    <cellStyle name="Normal 28 8" xfId="1555"/>
    <cellStyle name="Normal 28 8 2" xfId="1556"/>
    <cellStyle name="Normal 28 8 2 2" xfId="3263"/>
    <cellStyle name="Normal 28 8 3" xfId="1557"/>
    <cellStyle name="Normal 28 8 3 2" xfId="3264"/>
    <cellStyle name="Normal 28 8 4" xfId="3262"/>
    <cellStyle name="Normal 28 9" xfId="1558"/>
    <cellStyle name="Normal 28 9 2" xfId="1559"/>
    <cellStyle name="Normal 28 9 2 2" xfId="3266"/>
    <cellStyle name="Normal 28 9 3" xfId="1560"/>
    <cellStyle name="Normal 28 9 3 2" xfId="3267"/>
    <cellStyle name="Normal 28 9 4" xfId="3265"/>
    <cellStyle name="Normal 29" xfId="1561"/>
    <cellStyle name="Normal 29 10" xfId="1562"/>
    <cellStyle name="Normal 29 11" xfId="1563"/>
    <cellStyle name="Normal 29 12" xfId="1564"/>
    <cellStyle name="Normal 29 13" xfId="1565"/>
    <cellStyle name="Normal 29 14" xfId="1566"/>
    <cellStyle name="Normal 29 15" xfId="1567"/>
    <cellStyle name="Normal 29 16" xfId="1568"/>
    <cellStyle name="Normal 29 2" xfId="1569"/>
    <cellStyle name="Normal 29 3" xfId="1570"/>
    <cellStyle name="Normal 29 4" xfId="1571"/>
    <cellStyle name="Normal 29 5" xfId="1572"/>
    <cellStyle name="Normal 29 6" xfId="1573"/>
    <cellStyle name="Normal 29 7" xfId="1574"/>
    <cellStyle name="Normal 29 8" xfId="1575"/>
    <cellStyle name="Normal 29 9" xfId="1576"/>
    <cellStyle name="Normal 3" xfId="12"/>
    <cellStyle name="Normal 3 10" xfId="1577"/>
    <cellStyle name="Normal 3 11" xfId="1578"/>
    <cellStyle name="Normal 3 12" xfId="1579"/>
    <cellStyle name="Normal 3 13" xfId="1580"/>
    <cellStyle name="Normal 3 14" xfId="1581"/>
    <cellStyle name="Normal 3 15" xfId="1582"/>
    <cellStyle name="Normal 3 16" xfId="1583"/>
    <cellStyle name="Normal 3 16 2" xfId="1584"/>
    <cellStyle name="Normal 3 16 2 2" xfId="1585"/>
    <cellStyle name="Normal 3 16 2 2 2" xfId="3270"/>
    <cellStyle name="Normal 3 16 2 3" xfId="3269"/>
    <cellStyle name="Normal 3 16 3" xfId="1586"/>
    <cellStyle name="Normal 3 16 3 2" xfId="3271"/>
    <cellStyle name="Normal 3 16 4" xfId="1587"/>
    <cellStyle name="Normal 3 16 4 2" xfId="3272"/>
    <cellStyle name="Normal 3 16 5" xfId="3268"/>
    <cellStyle name="Normal 3 17" xfId="1588"/>
    <cellStyle name="Normal 3 18" xfId="1589"/>
    <cellStyle name="Normal 3 18 2" xfId="1590"/>
    <cellStyle name="Normal 3 18 2 2" xfId="3274"/>
    <cellStyle name="Normal 3 18 3" xfId="3273"/>
    <cellStyle name="Normal 3 19" xfId="1591"/>
    <cellStyle name="Normal 3 19 2" xfId="1592"/>
    <cellStyle name="Normal 3 19 2 2" xfId="3276"/>
    <cellStyle name="Normal 3 19 3" xfId="3275"/>
    <cellStyle name="Normal 3 2" xfId="13"/>
    <cellStyle name="Normal 3 2 10" xfId="1593"/>
    <cellStyle name="Normal 3 2 11" xfId="1594"/>
    <cellStyle name="Normal 3 2 12" xfId="1595"/>
    <cellStyle name="Normal 3 2 13" xfId="1596"/>
    <cellStyle name="Normal 3 2 14" xfId="1597"/>
    <cellStyle name="Normal 3 2 15" xfId="1598"/>
    <cellStyle name="Normal 3 2 16" xfId="1599"/>
    <cellStyle name="Normal 3 2 17" xfId="1600"/>
    <cellStyle name="Normal 3 2 18" xfId="1601"/>
    <cellStyle name="Normal 3 2 19" xfId="1602"/>
    <cellStyle name="Normal 3 2 2" xfId="1603"/>
    <cellStyle name="Normal 3 2 2 2" xfId="1604"/>
    <cellStyle name="Normal 3 2 20" xfId="1605"/>
    <cellStyle name="Normal 3 2 21" xfId="1606"/>
    <cellStyle name="Normal 3 2 22" xfId="1607"/>
    <cellStyle name="Normal 3 2 3" xfId="1608"/>
    <cellStyle name="Normal 3 2 4" xfId="1609"/>
    <cellStyle name="Normal 3 2 5" xfId="1610"/>
    <cellStyle name="Normal 3 2 6" xfId="1611"/>
    <cellStyle name="Normal 3 2 7" xfId="1612"/>
    <cellStyle name="Normal 3 2 8" xfId="1613"/>
    <cellStyle name="Normal 3 2 9" xfId="1614"/>
    <cellStyle name="Normal 3 20" xfId="1615"/>
    <cellStyle name="Normal 3 21" xfId="1616"/>
    <cellStyle name="Normal 3 22" xfId="1617"/>
    <cellStyle name="Normal 3 23" xfId="1618"/>
    <cellStyle name="Normal 3 3" xfId="1619"/>
    <cellStyle name="Normal 3 3 2" xfId="1620"/>
    <cellStyle name="Normal 3 3 2 2" xfId="3277"/>
    <cellStyle name="Normal 3 4" xfId="1621"/>
    <cellStyle name="Normal 3 5" xfId="1622"/>
    <cellStyle name="Normal 3 6" xfId="1623"/>
    <cellStyle name="Normal 3 7" xfId="1624"/>
    <cellStyle name="Normal 3 8" xfId="1625"/>
    <cellStyle name="Normal 3 9" xfId="1626"/>
    <cellStyle name="Normal 3 9 2" xfId="1627"/>
    <cellStyle name="Normal 30" xfId="1628"/>
    <cellStyle name="Normal 30 10" xfId="1629"/>
    <cellStyle name="Normal 30 11" xfId="1630"/>
    <cellStyle name="Normal 30 12" xfId="1631"/>
    <cellStyle name="Normal 30 13" xfId="1632"/>
    <cellStyle name="Normal 30 14" xfId="1633"/>
    <cellStyle name="Normal 30 15" xfId="1634"/>
    <cellStyle name="Normal 30 16" xfId="1635"/>
    <cellStyle name="Normal 30 17" xfId="3278"/>
    <cellStyle name="Normal 30 2" xfId="1636"/>
    <cellStyle name="Normal 30 3" xfId="1637"/>
    <cellStyle name="Normal 30 4" xfId="1638"/>
    <cellStyle name="Normal 30 5" xfId="1639"/>
    <cellStyle name="Normal 30 6" xfId="1640"/>
    <cellStyle name="Normal 30 7" xfId="1641"/>
    <cellStyle name="Normal 30 8" xfId="1642"/>
    <cellStyle name="Normal 30 9" xfId="1643"/>
    <cellStyle name="Normal 31" xfId="2438"/>
    <cellStyle name="Normal 31 10" xfId="1644"/>
    <cellStyle name="Normal 31 11" xfId="1645"/>
    <cellStyle name="Normal 31 12" xfId="1646"/>
    <cellStyle name="Normal 31 13" xfId="1647"/>
    <cellStyle name="Normal 31 14" xfId="1648"/>
    <cellStyle name="Normal 31 15" xfId="1649"/>
    <cellStyle name="Normal 31 16" xfId="1650"/>
    <cellStyle name="Normal 31 2" xfId="1651"/>
    <cellStyle name="Normal 31 3" xfId="1652"/>
    <cellStyle name="Normal 31 4" xfId="1653"/>
    <cellStyle name="Normal 31 5" xfId="1654"/>
    <cellStyle name="Normal 31 6" xfId="1655"/>
    <cellStyle name="Normal 31 7" xfId="1656"/>
    <cellStyle name="Normal 31 8" xfId="1657"/>
    <cellStyle name="Normal 31 9" xfId="1658"/>
    <cellStyle name="Normal 32 10" xfId="1659"/>
    <cellStyle name="Normal 32 11" xfId="1660"/>
    <cellStyle name="Normal 32 12" xfId="1661"/>
    <cellStyle name="Normal 32 13" xfId="1662"/>
    <cellStyle name="Normal 32 14" xfId="1663"/>
    <cellStyle name="Normal 32 15" xfId="1664"/>
    <cellStyle name="Normal 32 16" xfId="1665"/>
    <cellStyle name="Normal 32 2" xfId="1666"/>
    <cellStyle name="Normal 32 3" xfId="1667"/>
    <cellStyle name="Normal 32 4" xfId="1668"/>
    <cellStyle name="Normal 32 5" xfId="1669"/>
    <cellStyle name="Normal 32 6" xfId="1670"/>
    <cellStyle name="Normal 32 7" xfId="1671"/>
    <cellStyle name="Normal 32 8" xfId="1672"/>
    <cellStyle name="Normal 32 9" xfId="1673"/>
    <cellStyle name="Normal 33 10" xfId="1674"/>
    <cellStyle name="Normal 33 11" xfId="1675"/>
    <cellStyle name="Normal 33 12" xfId="1676"/>
    <cellStyle name="Normal 33 13" xfId="1677"/>
    <cellStyle name="Normal 33 14" xfId="1678"/>
    <cellStyle name="Normal 33 15" xfId="1679"/>
    <cellStyle name="Normal 33 16" xfId="1680"/>
    <cellStyle name="Normal 33 2" xfId="1681"/>
    <cellStyle name="Normal 33 3" xfId="1682"/>
    <cellStyle name="Normal 33 4" xfId="1683"/>
    <cellStyle name="Normal 33 5" xfId="1684"/>
    <cellStyle name="Normal 33 6" xfId="1685"/>
    <cellStyle name="Normal 33 7" xfId="1686"/>
    <cellStyle name="Normal 33 8" xfId="1687"/>
    <cellStyle name="Normal 33 9" xfId="1688"/>
    <cellStyle name="Normal 34 10" xfId="1689"/>
    <cellStyle name="Normal 34 10 2" xfId="1690"/>
    <cellStyle name="Normal 34 10 2 2" xfId="3280"/>
    <cellStyle name="Normal 34 10 3" xfId="1691"/>
    <cellStyle name="Normal 34 10 3 2" xfId="3281"/>
    <cellStyle name="Normal 34 10 4" xfId="3279"/>
    <cellStyle name="Normal 34 11" xfId="1692"/>
    <cellStyle name="Normal 34 11 2" xfId="1693"/>
    <cellStyle name="Normal 34 11 2 2" xfId="3283"/>
    <cellStyle name="Normal 34 11 3" xfId="1694"/>
    <cellStyle name="Normal 34 11 3 2" xfId="3284"/>
    <cellStyle name="Normal 34 11 4" xfId="3282"/>
    <cellStyle name="Normal 34 12" xfId="1695"/>
    <cellStyle name="Normal 34 12 2" xfId="1696"/>
    <cellStyle name="Normal 34 12 2 2" xfId="3286"/>
    <cellStyle name="Normal 34 12 3" xfId="1697"/>
    <cellStyle name="Normal 34 12 3 2" xfId="3287"/>
    <cellStyle name="Normal 34 12 4" xfId="3285"/>
    <cellStyle name="Normal 34 13" xfId="1698"/>
    <cellStyle name="Normal 34 13 2" xfId="1699"/>
    <cellStyle name="Normal 34 13 2 2" xfId="3289"/>
    <cellStyle name="Normal 34 13 3" xfId="1700"/>
    <cellStyle name="Normal 34 13 3 2" xfId="3290"/>
    <cellStyle name="Normal 34 13 4" xfId="3288"/>
    <cellStyle name="Normal 34 14" xfId="1701"/>
    <cellStyle name="Normal 34 14 2" xfId="1702"/>
    <cellStyle name="Normal 34 14 2 2" xfId="3292"/>
    <cellStyle name="Normal 34 14 3" xfId="1703"/>
    <cellStyle name="Normal 34 14 3 2" xfId="3293"/>
    <cellStyle name="Normal 34 14 4" xfId="3291"/>
    <cellStyle name="Normal 34 15" xfId="1704"/>
    <cellStyle name="Normal 34 15 2" xfId="1705"/>
    <cellStyle name="Normal 34 15 2 2" xfId="3295"/>
    <cellStyle name="Normal 34 15 3" xfId="1706"/>
    <cellStyle name="Normal 34 15 3 2" xfId="3296"/>
    <cellStyle name="Normal 34 15 4" xfId="3294"/>
    <cellStyle name="Normal 34 16" xfId="1707"/>
    <cellStyle name="Normal 34 16 2" xfId="1708"/>
    <cellStyle name="Normal 34 16 2 2" xfId="3298"/>
    <cellStyle name="Normal 34 16 3" xfId="1709"/>
    <cellStyle name="Normal 34 16 3 2" xfId="3299"/>
    <cellStyle name="Normal 34 16 4" xfId="3297"/>
    <cellStyle name="Normal 34 2" xfId="1710"/>
    <cellStyle name="Normal 34 2 2" xfId="1711"/>
    <cellStyle name="Normal 34 2 2 2" xfId="3301"/>
    <cellStyle name="Normal 34 2 3" xfId="1712"/>
    <cellStyle name="Normal 34 2 3 2" xfId="3302"/>
    <cellStyle name="Normal 34 2 4" xfId="3300"/>
    <cellStyle name="Normal 34 3" xfId="1713"/>
    <cellStyle name="Normal 34 3 2" xfId="1714"/>
    <cellStyle name="Normal 34 3 2 2" xfId="3304"/>
    <cellStyle name="Normal 34 3 3" xfId="1715"/>
    <cellStyle name="Normal 34 3 3 2" xfId="3305"/>
    <cellStyle name="Normal 34 3 4" xfId="3303"/>
    <cellStyle name="Normal 34 4" xfId="1716"/>
    <cellStyle name="Normal 34 4 2" xfId="1717"/>
    <cellStyle name="Normal 34 4 2 2" xfId="3307"/>
    <cellStyle name="Normal 34 4 3" xfId="1718"/>
    <cellStyle name="Normal 34 4 3 2" xfId="3308"/>
    <cellStyle name="Normal 34 4 4" xfId="3306"/>
    <cellStyle name="Normal 34 5" xfId="1719"/>
    <cellStyle name="Normal 34 5 2" xfId="1720"/>
    <cellStyle name="Normal 34 5 2 2" xfId="3310"/>
    <cellStyle name="Normal 34 5 3" xfId="1721"/>
    <cellStyle name="Normal 34 5 3 2" xfId="3311"/>
    <cellStyle name="Normal 34 5 4" xfId="3309"/>
    <cellStyle name="Normal 34 6" xfId="1722"/>
    <cellStyle name="Normal 34 6 2" xfId="1723"/>
    <cellStyle name="Normal 34 6 2 2" xfId="3313"/>
    <cellStyle name="Normal 34 6 3" xfId="1724"/>
    <cellStyle name="Normal 34 6 3 2" xfId="3314"/>
    <cellStyle name="Normal 34 6 4" xfId="3312"/>
    <cellStyle name="Normal 34 7" xfId="1725"/>
    <cellStyle name="Normal 34 7 2" xfId="1726"/>
    <cellStyle name="Normal 34 7 2 2" xfId="3316"/>
    <cellStyle name="Normal 34 7 3" xfId="1727"/>
    <cellStyle name="Normal 34 7 3 2" xfId="3317"/>
    <cellStyle name="Normal 34 7 4" xfId="3315"/>
    <cellStyle name="Normal 34 8" xfId="1728"/>
    <cellStyle name="Normal 34 8 2" xfId="1729"/>
    <cellStyle name="Normal 34 8 2 2" xfId="3319"/>
    <cellStyle name="Normal 34 8 3" xfId="1730"/>
    <cellStyle name="Normal 34 8 3 2" xfId="3320"/>
    <cellStyle name="Normal 34 8 4" xfId="3318"/>
    <cellStyle name="Normal 34 9" xfId="1731"/>
    <cellStyle name="Normal 34 9 2" xfId="1732"/>
    <cellStyle name="Normal 34 9 2 2" xfId="3322"/>
    <cellStyle name="Normal 34 9 3" xfId="1733"/>
    <cellStyle name="Normal 34 9 3 2" xfId="3323"/>
    <cellStyle name="Normal 34 9 4" xfId="3321"/>
    <cellStyle name="Normal 35" xfId="1734"/>
    <cellStyle name="Normal 35 10" xfId="1735"/>
    <cellStyle name="Normal 35 10 2" xfId="1736"/>
    <cellStyle name="Normal 35 10 2 2" xfId="3326"/>
    <cellStyle name="Normal 35 10 3" xfId="1737"/>
    <cellStyle name="Normal 35 10 3 2" xfId="3327"/>
    <cellStyle name="Normal 35 10 4" xfId="3325"/>
    <cellStyle name="Normal 35 11" xfId="1738"/>
    <cellStyle name="Normal 35 11 2" xfId="1739"/>
    <cellStyle name="Normal 35 11 2 2" xfId="3329"/>
    <cellStyle name="Normal 35 11 3" xfId="1740"/>
    <cellStyle name="Normal 35 11 3 2" xfId="3330"/>
    <cellStyle name="Normal 35 11 4" xfId="3328"/>
    <cellStyle name="Normal 35 12" xfId="1741"/>
    <cellStyle name="Normal 35 12 2" xfId="1742"/>
    <cellStyle name="Normal 35 12 2 2" xfId="3332"/>
    <cellStyle name="Normal 35 12 3" xfId="1743"/>
    <cellStyle name="Normal 35 12 3 2" xfId="3333"/>
    <cellStyle name="Normal 35 12 4" xfId="3331"/>
    <cellStyle name="Normal 35 13" xfId="1744"/>
    <cellStyle name="Normal 35 13 2" xfId="1745"/>
    <cellStyle name="Normal 35 13 2 2" xfId="3335"/>
    <cellStyle name="Normal 35 13 3" xfId="1746"/>
    <cellStyle name="Normal 35 13 3 2" xfId="3336"/>
    <cellStyle name="Normal 35 13 4" xfId="3334"/>
    <cellStyle name="Normal 35 14" xfId="1747"/>
    <cellStyle name="Normal 35 14 2" xfId="1748"/>
    <cellStyle name="Normal 35 14 2 2" xfId="3338"/>
    <cellStyle name="Normal 35 14 3" xfId="1749"/>
    <cellStyle name="Normal 35 14 3 2" xfId="3339"/>
    <cellStyle name="Normal 35 14 4" xfId="3337"/>
    <cellStyle name="Normal 35 15" xfId="1750"/>
    <cellStyle name="Normal 35 15 2" xfId="1751"/>
    <cellStyle name="Normal 35 15 2 2" xfId="3341"/>
    <cellStyle name="Normal 35 15 3" xfId="1752"/>
    <cellStyle name="Normal 35 15 3 2" xfId="3342"/>
    <cellStyle name="Normal 35 15 4" xfId="3340"/>
    <cellStyle name="Normal 35 16" xfId="1753"/>
    <cellStyle name="Normal 35 16 2" xfId="1754"/>
    <cellStyle name="Normal 35 16 2 2" xfId="3344"/>
    <cellStyle name="Normal 35 16 3" xfId="1755"/>
    <cellStyle name="Normal 35 16 3 2" xfId="3345"/>
    <cellStyle name="Normal 35 16 4" xfId="3343"/>
    <cellStyle name="Normal 35 17" xfId="1756"/>
    <cellStyle name="Normal 35 17 2" xfId="3346"/>
    <cellStyle name="Normal 35 18" xfId="1757"/>
    <cellStyle name="Normal 35 18 2" xfId="3347"/>
    <cellStyle name="Normal 35 19" xfId="1758"/>
    <cellStyle name="Normal 35 19 2" xfId="3348"/>
    <cellStyle name="Normal 35 2" xfId="1759"/>
    <cellStyle name="Normal 35 2 2" xfId="1760"/>
    <cellStyle name="Normal 35 2 2 2" xfId="3350"/>
    <cellStyle name="Normal 35 2 3" xfId="1761"/>
    <cellStyle name="Normal 35 2 3 2" xfId="3351"/>
    <cellStyle name="Normal 35 2 4" xfId="3349"/>
    <cellStyle name="Normal 35 20" xfId="1762"/>
    <cellStyle name="Normal 35 20 2" xfId="3352"/>
    <cellStyle name="Normal 35 21" xfId="1763"/>
    <cellStyle name="Normal 35 21 2" xfId="3353"/>
    <cellStyle name="Normal 35 22" xfId="1764"/>
    <cellStyle name="Normal 35 22 2" xfId="3354"/>
    <cellStyle name="Normal 35 23" xfId="1765"/>
    <cellStyle name="Normal 35 23 2" xfId="3355"/>
    <cellStyle name="Normal 35 24" xfId="1766"/>
    <cellStyle name="Normal 35 24 2" xfId="3356"/>
    <cellStyle name="Normal 35 25" xfId="3324"/>
    <cellStyle name="Normal 35 3" xfId="1767"/>
    <cellStyle name="Normal 35 3 2" xfId="1768"/>
    <cellStyle name="Normal 35 3 2 2" xfId="3358"/>
    <cellStyle name="Normal 35 3 3" xfId="1769"/>
    <cellStyle name="Normal 35 3 3 2" xfId="3359"/>
    <cellStyle name="Normal 35 3 4" xfId="3357"/>
    <cellStyle name="Normal 35 4" xfId="1770"/>
    <cellStyle name="Normal 35 4 2" xfId="1771"/>
    <cellStyle name="Normal 35 4 2 2" xfId="3361"/>
    <cellStyle name="Normal 35 4 3" xfId="1772"/>
    <cellStyle name="Normal 35 4 3 2" xfId="3362"/>
    <cellStyle name="Normal 35 4 4" xfId="3360"/>
    <cellStyle name="Normal 35 5" xfId="1773"/>
    <cellStyle name="Normal 35 5 2" xfId="1774"/>
    <cellStyle name="Normal 35 5 2 2" xfId="3364"/>
    <cellStyle name="Normal 35 5 3" xfId="1775"/>
    <cellStyle name="Normal 35 5 3 2" xfId="3365"/>
    <cellStyle name="Normal 35 5 4" xfId="3363"/>
    <cellStyle name="Normal 35 6" xfId="1776"/>
    <cellStyle name="Normal 35 6 2" xfId="1777"/>
    <cellStyle name="Normal 35 6 2 2" xfId="3367"/>
    <cellStyle name="Normal 35 6 3" xfId="1778"/>
    <cellStyle name="Normal 35 6 3 2" xfId="3368"/>
    <cellStyle name="Normal 35 6 4" xfId="3366"/>
    <cellStyle name="Normal 35 7" xfId="1779"/>
    <cellStyle name="Normal 35 7 2" xfId="1780"/>
    <cellStyle name="Normal 35 7 2 2" xfId="3370"/>
    <cellStyle name="Normal 35 7 3" xfId="1781"/>
    <cellStyle name="Normal 35 7 3 2" xfId="3371"/>
    <cellStyle name="Normal 35 7 4" xfId="3369"/>
    <cellStyle name="Normal 35 8" xfId="1782"/>
    <cellStyle name="Normal 35 8 2" xfId="1783"/>
    <cellStyle name="Normal 35 8 2 2" xfId="3373"/>
    <cellStyle name="Normal 35 8 3" xfId="1784"/>
    <cellStyle name="Normal 35 8 3 2" xfId="3374"/>
    <cellStyle name="Normal 35 8 4" xfId="3372"/>
    <cellStyle name="Normal 35 9" xfId="1785"/>
    <cellStyle name="Normal 35 9 2" xfId="1786"/>
    <cellStyle name="Normal 35 9 2 2" xfId="3376"/>
    <cellStyle name="Normal 35 9 3" xfId="1787"/>
    <cellStyle name="Normal 35 9 3 2" xfId="3377"/>
    <cellStyle name="Normal 35 9 4" xfId="3375"/>
    <cellStyle name="Normal 36 10" xfId="1788"/>
    <cellStyle name="Normal 36 11" xfId="1789"/>
    <cellStyle name="Normal 36 12" xfId="1790"/>
    <cellStyle name="Normal 36 13" xfId="1791"/>
    <cellStyle name="Normal 36 14" xfId="1792"/>
    <cellStyle name="Normal 36 15" xfId="1793"/>
    <cellStyle name="Normal 36 16" xfId="1794"/>
    <cellStyle name="Normal 36 2" xfId="1795"/>
    <cellStyle name="Normal 36 3" xfId="1796"/>
    <cellStyle name="Normal 36 4" xfId="1797"/>
    <cellStyle name="Normal 36 5" xfId="1798"/>
    <cellStyle name="Normal 36 6" xfId="1799"/>
    <cellStyle name="Normal 36 7" xfId="1800"/>
    <cellStyle name="Normal 36 8" xfId="1801"/>
    <cellStyle name="Normal 36 9" xfId="1802"/>
    <cellStyle name="Normal 37" xfId="1803"/>
    <cellStyle name="Normal 37 2" xfId="1804"/>
    <cellStyle name="Normal 38" xfId="1805"/>
    <cellStyle name="Normal 38 2" xfId="1806"/>
    <cellStyle name="Normal 39" xfId="1807"/>
    <cellStyle name="Normal 39 2" xfId="1808"/>
    <cellStyle name="Normal 39 2 2" xfId="3379"/>
    <cellStyle name="Normal 39 3" xfId="1809"/>
    <cellStyle name="Normal 39 3 2" xfId="3380"/>
    <cellStyle name="Normal 39 4" xfId="3378"/>
    <cellStyle name="Normal 4" xfId="14"/>
    <cellStyle name="Normal 4 10" xfId="1810"/>
    <cellStyle name="Normal 4 10 2" xfId="1811"/>
    <cellStyle name="Normal 4 10 2 2" xfId="3382"/>
    <cellStyle name="Normal 4 10 3" xfId="1812"/>
    <cellStyle name="Normal 4 10 3 2" xfId="3383"/>
    <cellStyle name="Normal 4 10 4" xfId="3381"/>
    <cellStyle name="Normal 4 11" xfId="1813"/>
    <cellStyle name="Normal 4 11 2" xfId="1814"/>
    <cellStyle name="Normal 4 11 2 2" xfId="3385"/>
    <cellStyle name="Normal 4 11 3" xfId="1815"/>
    <cellStyle name="Normal 4 11 3 2" xfId="3386"/>
    <cellStyle name="Normal 4 11 4" xfId="3384"/>
    <cellStyle name="Normal 4 12" xfId="1816"/>
    <cellStyle name="Normal 4 12 2" xfId="1817"/>
    <cellStyle name="Normal 4 12 2 2" xfId="3388"/>
    <cellStyle name="Normal 4 12 3" xfId="1818"/>
    <cellStyle name="Normal 4 12 3 2" xfId="3389"/>
    <cellStyle name="Normal 4 12 4" xfId="3387"/>
    <cellStyle name="Normal 4 13" xfId="1819"/>
    <cellStyle name="Normal 4 13 2" xfId="1820"/>
    <cellStyle name="Normal 4 13 2 2" xfId="3391"/>
    <cellStyle name="Normal 4 13 3" xfId="1821"/>
    <cellStyle name="Normal 4 13 3 2" xfId="3392"/>
    <cellStyle name="Normal 4 13 4" xfId="3390"/>
    <cellStyle name="Normal 4 14" xfId="1822"/>
    <cellStyle name="Normal 4 14 2" xfId="1823"/>
    <cellStyle name="Normal 4 14 2 2" xfId="3394"/>
    <cellStyle name="Normal 4 14 3" xfId="1824"/>
    <cellStyle name="Normal 4 14 3 2" xfId="3395"/>
    <cellStyle name="Normal 4 14 4" xfId="3393"/>
    <cellStyle name="Normal 4 15" xfId="1825"/>
    <cellStyle name="Normal 4 15 2" xfId="1826"/>
    <cellStyle name="Normal 4 15 2 2" xfId="3397"/>
    <cellStyle name="Normal 4 15 3" xfId="1827"/>
    <cellStyle name="Normal 4 15 3 2" xfId="3398"/>
    <cellStyle name="Normal 4 15 4" xfId="3396"/>
    <cellStyle name="Normal 4 16" xfId="1828"/>
    <cellStyle name="Normal 4 16 2" xfId="1829"/>
    <cellStyle name="Normal 4 16 2 2" xfId="3400"/>
    <cellStyle name="Normal 4 16 3" xfId="1830"/>
    <cellStyle name="Normal 4 16 3 2" xfId="3401"/>
    <cellStyle name="Normal 4 16 4" xfId="3399"/>
    <cellStyle name="Normal 4 17" xfId="1831"/>
    <cellStyle name="Normal 4 17 2" xfId="1832"/>
    <cellStyle name="Normal 4 17 2 2" xfId="3403"/>
    <cellStyle name="Normal 4 17 3" xfId="1833"/>
    <cellStyle name="Normal 4 17 3 2" xfId="3404"/>
    <cellStyle name="Normal 4 17 4" xfId="3402"/>
    <cellStyle name="Normal 4 18" xfId="1834"/>
    <cellStyle name="Normal 4 18 2" xfId="1835"/>
    <cellStyle name="Normal 4 18 2 2" xfId="3406"/>
    <cellStyle name="Normal 4 18 3" xfId="1836"/>
    <cellStyle name="Normal 4 18 3 2" xfId="3407"/>
    <cellStyle name="Normal 4 18 4" xfId="3405"/>
    <cellStyle name="Normal 4 19" xfId="1837"/>
    <cellStyle name="Normal 4 19 2" xfId="1838"/>
    <cellStyle name="Normal 4 19 2 2" xfId="3409"/>
    <cellStyle name="Normal 4 19 3" xfId="1839"/>
    <cellStyle name="Normal 4 19 3 2" xfId="3410"/>
    <cellStyle name="Normal 4 19 4" xfId="3408"/>
    <cellStyle name="Normal 4 2" xfId="15"/>
    <cellStyle name="Normal 4 2 10" xfId="1840"/>
    <cellStyle name="Normal 4 2 11" xfId="1841"/>
    <cellStyle name="Normal 4 2 12" xfId="1842"/>
    <cellStyle name="Normal 4 2 13" xfId="1843"/>
    <cellStyle name="Normal 4 2 14" xfId="1844"/>
    <cellStyle name="Normal 4 2 15" xfId="1845"/>
    <cellStyle name="Normal 4 2 16" xfId="1846"/>
    <cellStyle name="Normal 4 2 17" xfId="1847"/>
    <cellStyle name="Normal 4 2 18" xfId="1848"/>
    <cellStyle name="Normal 4 2 19" xfId="1849"/>
    <cellStyle name="Normal 4 2 2" xfId="1850"/>
    <cellStyle name="Normal 4 2 2 2" xfId="1851"/>
    <cellStyle name="Normal 4 2 2 2 2" xfId="3411"/>
    <cellStyle name="Normal 4 2 2 3" xfId="1852"/>
    <cellStyle name="Normal 4 2 2 3 2" xfId="3412"/>
    <cellStyle name="Normal 4 2 20" xfId="1853"/>
    <cellStyle name="Normal 4 2 20 2" xfId="3413"/>
    <cellStyle name="Normal 4 2 3" xfId="1854"/>
    <cellStyle name="Normal 4 2 3 2" xfId="1855"/>
    <cellStyle name="Normal 4 2 3 2 2" xfId="3414"/>
    <cellStyle name="Normal 4 2 4" xfId="1856"/>
    <cellStyle name="Normal 4 2 4 2" xfId="1857"/>
    <cellStyle name="Normal 4 2 4 2 2" xfId="3415"/>
    <cellStyle name="Normal 4 2 5" xfId="1858"/>
    <cellStyle name="Normal 4 2 5 2" xfId="1859"/>
    <cellStyle name="Normal 4 2 5 2 2" xfId="3416"/>
    <cellStyle name="Normal 4 2 6" xfId="1860"/>
    <cellStyle name="Normal 4 2 7" xfId="1861"/>
    <cellStyle name="Normal 4 2 8" xfId="1862"/>
    <cellStyle name="Normal 4 2 9" xfId="1863"/>
    <cellStyle name="Normal 4 20" xfId="1864"/>
    <cellStyle name="Normal 4 20 2" xfId="1865"/>
    <cellStyle name="Normal 4 20 2 2" xfId="3418"/>
    <cellStyle name="Normal 4 20 3" xfId="1866"/>
    <cellStyle name="Normal 4 20 3 2" xfId="3419"/>
    <cellStyle name="Normal 4 20 4" xfId="3417"/>
    <cellStyle name="Normal 4 21" xfId="1867"/>
    <cellStyle name="Normal 4 21 2" xfId="1868"/>
    <cellStyle name="Normal 4 21 2 2" xfId="3421"/>
    <cellStyle name="Normal 4 21 3" xfId="1869"/>
    <cellStyle name="Normal 4 21 3 2" xfId="3422"/>
    <cellStyle name="Normal 4 21 4" xfId="3420"/>
    <cellStyle name="Normal 4 22" xfId="1870"/>
    <cellStyle name="Normal 4 22 2" xfId="1871"/>
    <cellStyle name="Normal 4 22 2 2" xfId="3424"/>
    <cellStyle name="Normal 4 22 3" xfId="1872"/>
    <cellStyle name="Normal 4 22 3 2" xfId="3425"/>
    <cellStyle name="Normal 4 22 4" xfId="3423"/>
    <cellStyle name="Normal 4 23" xfId="1873"/>
    <cellStyle name="Normal 4 23 2" xfId="1874"/>
    <cellStyle name="Normal 4 23 2 2" xfId="3427"/>
    <cellStyle name="Normal 4 23 3" xfId="1875"/>
    <cellStyle name="Normal 4 23 3 2" xfId="3428"/>
    <cellStyle name="Normal 4 23 4" xfId="3426"/>
    <cellStyle name="Normal 4 24" xfId="1876"/>
    <cellStyle name="Normal 4 24 2" xfId="1877"/>
    <cellStyle name="Normal 4 24 2 2" xfId="3430"/>
    <cellStyle name="Normal 4 24 3" xfId="1878"/>
    <cellStyle name="Normal 4 24 3 2" xfId="3431"/>
    <cellStyle name="Normal 4 24 4" xfId="3429"/>
    <cellStyle name="Normal 4 25" xfId="1879"/>
    <cellStyle name="Normal 4 25 2" xfId="1880"/>
    <cellStyle name="Normal 4 25 2 2" xfId="3432"/>
    <cellStyle name="Normal 4 25 3" xfId="1881"/>
    <cellStyle name="Normal 4 25 3 2" xfId="3433"/>
    <cellStyle name="Normal 4 26" xfId="1882"/>
    <cellStyle name="Normal 4 27" xfId="1883"/>
    <cellStyle name="Normal 4 28" xfId="1884"/>
    <cellStyle name="Normal 4 29" xfId="1885"/>
    <cellStyle name="Normal 4 3" xfId="1886"/>
    <cellStyle name="Normal 4 3 2" xfId="1887"/>
    <cellStyle name="Normal 4 3 2 2" xfId="1888"/>
    <cellStyle name="Normal 4 3 2 2 2" xfId="3435"/>
    <cellStyle name="Normal 4 3 2 3" xfId="3434"/>
    <cellStyle name="Normal 4 3 3" xfId="1889"/>
    <cellStyle name="Normal 4 3 3 2" xfId="1890"/>
    <cellStyle name="Normal 4 3 3 2 2" xfId="3437"/>
    <cellStyle name="Normal 4 3 3 3" xfId="3436"/>
    <cellStyle name="Normal 4 3 4" xfId="1891"/>
    <cellStyle name="Normal 4 3 4 2" xfId="3438"/>
    <cellStyle name="Normal 4 3 5" xfId="1892"/>
    <cellStyle name="Normal 4 3 5 2" xfId="3439"/>
    <cellStyle name="Normal 4 3 6" xfId="1893"/>
    <cellStyle name="Normal 4 3 6 2" xfId="3440"/>
    <cellStyle name="Normal 4 30" xfId="1894"/>
    <cellStyle name="Normal 4 31" xfId="1895"/>
    <cellStyle name="Normal 4 32" xfId="1896"/>
    <cellStyle name="Normal 4 33" xfId="1897"/>
    <cellStyle name="Normal 4 34" xfId="1898"/>
    <cellStyle name="Normal 4 35" xfId="1899"/>
    <cellStyle name="Normal 4 36" xfId="1900"/>
    <cellStyle name="Normal 4 37" xfId="1901"/>
    <cellStyle name="Normal 4 38" xfId="1902"/>
    <cellStyle name="Normal 4 39" xfId="1903"/>
    <cellStyle name="Normal 4 4" xfId="1904"/>
    <cellStyle name="Normal 4 4 2" xfId="1905"/>
    <cellStyle name="Normal 4 4 2 2" xfId="3441"/>
    <cellStyle name="Normal 4 4 3" xfId="1906"/>
    <cellStyle name="Normal 4 4 3 2" xfId="3442"/>
    <cellStyle name="Normal 4 40" xfId="1907"/>
    <cellStyle name="Normal 4 41" xfId="1908"/>
    <cellStyle name="Normal 4 41 2" xfId="1909"/>
    <cellStyle name="Normal 4 41 2 2" xfId="3444"/>
    <cellStyle name="Normal 4 41 3" xfId="1910"/>
    <cellStyle name="Normal 4 41 3 2" xfId="3445"/>
    <cellStyle name="Normal 4 41 4" xfId="3443"/>
    <cellStyle name="Normal 4 42" xfId="1911"/>
    <cellStyle name="Normal 4 42 2" xfId="1912"/>
    <cellStyle name="Normal 4 42 2 2" xfId="3447"/>
    <cellStyle name="Normal 4 42 3" xfId="1913"/>
    <cellStyle name="Normal 4 42 3 2" xfId="3448"/>
    <cellStyle name="Normal 4 42 4" xfId="3446"/>
    <cellStyle name="Normal 4 43" xfId="1914"/>
    <cellStyle name="Normal 4 44" xfId="1915"/>
    <cellStyle name="Normal 4 45" xfId="1916"/>
    <cellStyle name="Normal 4 46" xfId="1917"/>
    <cellStyle name="Normal 4 5" xfId="1918"/>
    <cellStyle name="Normal 4 5 2" xfId="1919"/>
    <cellStyle name="Normal 4 5 2 2" xfId="3449"/>
    <cellStyle name="Normal 4 5 3" xfId="1920"/>
    <cellStyle name="Normal 4 5 3 2" xfId="3450"/>
    <cellStyle name="Normal 4 6" xfId="1921"/>
    <cellStyle name="Normal 4 6 2" xfId="1922"/>
    <cellStyle name="Normal 4 6 2 2" xfId="3452"/>
    <cellStyle name="Normal 4 6 3" xfId="1923"/>
    <cellStyle name="Normal 4 6 3 2" xfId="3453"/>
    <cellStyle name="Normal 4 6 4" xfId="3451"/>
    <cellStyle name="Normal 4 7" xfId="1924"/>
    <cellStyle name="Normal 4 7 2" xfId="1925"/>
    <cellStyle name="Normal 4 7 2 2" xfId="3455"/>
    <cellStyle name="Normal 4 7 3" xfId="1926"/>
    <cellStyle name="Normal 4 7 3 2" xfId="3456"/>
    <cellStyle name="Normal 4 7 4" xfId="3454"/>
    <cellStyle name="Normal 4 8" xfId="1927"/>
    <cellStyle name="Normal 4 8 2" xfId="1928"/>
    <cellStyle name="Normal 4 8 2 2" xfId="3457"/>
    <cellStyle name="Normal 4 8 3" xfId="1929"/>
    <cellStyle name="Normal 4 8 3 2" xfId="3458"/>
    <cellStyle name="Normal 4 9" xfId="1930"/>
    <cellStyle name="Normal 4 9 2" xfId="1931"/>
    <cellStyle name="Normal 4 9 2 2" xfId="3459"/>
    <cellStyle name="Normal 4 9 3" xfId="1932"/>
    <cellStyle name="Normal 4 9 3 2" xfId="3460"/>
    <cellStyle name="Normal 40" xfId="1933"/>
    <cellStyle name="Normal 40 2" xfId="1934"/>
    <cellStyle name="Normal 40 2 2" xfId="3462"/>
    <cellStyle name="Normal 40 3" xfId="1935"/>
    <cellStyle name="Normal 40 3 2" xfId="3463"/>
    <cellStyle name="Normal 40 4" xfId="3461"/>
    <cellStyle name="Normal 41" xfId="1936"/>
    <cellStyle name="Normal 41 2" xfId="1937"/>
    <cellStyle name="Normal 41 2 2" xfId="3465"/>
    <cellStyle name="Normal 41 3" xfId="1938"/>
    <cellStyle name="Normal 41 3 2" xfId="3466"/>
    <cellStyle name="Normal 41 4" xfId="3464"/>
    <cellStyle name="Normal 42" xfId="1939"/>
    <cellStyle name="Normal 42 2" xfId="1940"/>
    <cellStyle name="Normal 42 2 2" xfId="3468"/>
    <cellStyle name="Normal 42 3" xfId="1941"/>
    <cellStyle name="Normal 42 3 2" xfId="3469"/>
    <cellStyle name="Normal 42 4" xfId="3467"/>
    <cellStyle name="Normal 5" xfId="18"/>
    <cellStyle name="Normal 5 10" xfId="1942"/>
    <cellStyle name="Normal 5 10 2" xfId="1943"/>
    <cellStyle name="Normal 5 10 2 2" xfId="3471"/>
    <cellStyle name="Normal 5 10 3" xfId="1944"/>
    <cellStyle name="Normal 5 10 3 2" xfId="3472"/>
    <cellStyle name="Normal 5 10 4" xfId="1945"/>
    <cellStyle name="Normal 5 10 5" xfId="3470"/>
    <cellStyle name="Normal 5 11" xfId="1946"/>
    <cellStyle name="Normal 5 11 2" xfId="1947"/>
    <cellStyle name="Normal 5 11 2 2" xfId="3474"/>
    <cellStyle name="Normal 5 11 3" xfId="1948"/>
    <cellStyle name="Normal 5 11 3 2" xfId="3475"/>
    <cellStyle name="Normal 5 11 4" xfId="3473"/>
    <cellStyle name="Normal 5 12" xfId="1949"/>
    <cellStyle name="Normal 5 12 2" xfId="1950"/>
    <cellStyle name="Normal 5 12 2 2" xfId="3477"/>
    <cellStyle name="Normal 5 12 3" xfId="1951"/>
    <cellStyle name="Normal 5 12 3 2" xfId="3478"/>
    <cellStyle name="Normal 5 12 4" xfId="3476"/>
    <cellStyle name="Normal 5 13" xfId="1952"/>
    <cellStyle name="Normal 5 13 2" xfId="1953"/>
    <cellStyle name="Normal 5 13 2 2" xfId="3480"/>
    <cellStyle name="Normal 5 13 3" xfId="1954"/>
    <cellStyle name="Normal 5 13 3 2" xfId="3481"/>
    <cellStyle name="Normal 5 13 4" xfId="3479"/>
    <cellStyle name="Normal 5 14" xfId="1955"/>
    <cellStyle name="Normal 5 14 2" xfId="1956"/>
    <cellStyle name="Normal 5 14 2 2" xfId="3483"/>
    <cellStyle name="Normal 5 14 3" xfId="1957"/>
    <cellStyle name="Normal 5 14 3 2" xfId="3484"/>
    <cellStyle name="Normal 5 14 4" xfId="3482"/>
    <cellStyle name="Normal 5 15" xfId="1958"/>
    <cellStyle name="Normal 5 15 2" xfId="1959"/>
    <cellStyle name="Normal 5 15 2 2" xfId="3486"/>
    <cellStyle name="Normal 5 15 3" xfId="1960"/>
    <cellStyle name="Normal 5 15 3 2" xfId="3487"/>
    <cellStyle name="Normal 5 15 4" xfId="3485"/>
    <cellStyle name="Normal 5 16" xfId="1961"/>
    <cellStyle name="Normal 5 16 2" xfId="1962"/>
    <cellStyle name="Normal 5 16 2 2" xfId="3489"/>
    <cellStyle name="Normal 5 16 3" xfId="1963"/>
    <cellStyle name="Normal 5 16 3 2" xfId="3490"/>
    <cellStyle name="Normal 5 16 4" xfId="3488"/>
    <cellStyle name="Normal 5 17" xfId="1964"/>
    <cellStyle name="Normal 5 17 2" xfId="1965"/>
    <cellStyle name="Normal 5 17 2 2" xfId="3492"/>
    <cellStyle name="Normal 5 17 3" xfId="1966"/>
    <cellStyle name="Normal 5 17 3 2" xfId="3493"/>
    <cellStyle name="Normal 5 17 4" xfId="3491"/>
    <cellStyle name="Normal 5 18" xfId="1967"/>
    <cellStyle name="Normal 5 18 2" xfId="1968"/>
    <cellStyle name="Normal 5 18 2 2" xfId="3495"/>
    <cellStyle name="Normal 5 18 3" xfId="1969"/>
    <cellStyle name="Normal 5 18 3 2" xfId="3496"/>
    <cellStyle name="Normal 5 18 4" xfId="3494"/>
    <cellStyle name="Normal 5 19" xfId="1970"/>
    <cellStyle name="Normal 5 19 2" xfId="1971"/>
    <cellStyle name="Normal 5 19 2 2" xfId="3498"/>
    <cellStyle name="Normal 5 19 3" xfId="1972"/>
    <cellStyle name="Normal 5 19 3 2" xfId="3499"/>
    <cellStyle name="Normal 5 19 4" xfId="3497"/>
    <cellStyle name="Normal 5 2" xfId="22"/>
    <cellStyle name="Normal 5 2 2" xfId="1973"/>
    <cellStyle name="Normal 5 2 2 2" xfId="1974"/>
    <cellStyle name="Normal 5 2 2 2 2" xfId="3501"/>
    <cellStyle name="Normal 5 2 2 3" xfId="1975"/>
    <cellStyle name="Normal 5 2 2 3 2" xfId="3502"/>
    <cellStyle name="Normal 5 2 2 4" xfId="3500"/>
    <cellStyle name="Normal 5 2 3" xfId="1976"/>
    <cellStyle name="Normal 5 2 3 2" xfId="3503"/>
    <cellStyle name="Normal 5 2 4" xfId="1977"/>
    <cellStyle name="Normal 5 2 4 2" xfId="3504"/>
    <cellStyle name="Normal 5 2 5" xfId="1978"/>
    <cellStyle name="Normal 5 20" xfId="1979"/>
    <cellStyle name="Normal 5 20 2" xfId="1980"/>
    <cellStyle name="Normal 5 20 2 2" xfId="3506"/>
    <cellStyle name="Normal 5 20 3" xfId="1981"/>
    <cellStyle name="Normal 5 20 3 2" xfId="3507"/>
    <cellStyle name="Normal 5 20 4" xfId="3505"/>
    <cellStyle name="Normal 5 21" xfId="1982"/>
    <cellStyle name="Normal 5 21 2" xfId="1983"/>
    <cellStyle name="Normal 5 21 2 2" xfId="3509"/>
    <cellStyle name="Normal 5 21 3" xfId="1984"/>
    <cellStyle name="Normal 5 21 3 2" xfId="3510"/>
    <cellStyle name="Normal 5 21 4" xfId="3508"/>
    <cellStyle name="Normal 5 22" xfId="1985"/>
    <cellStyle name="Normal 5 23" xfId="1986"/>
    <cellStyle name="Normal 5 24" xfId="1987"/>
    <cellStyle name="Normal 5 25" xfId="1988"/>
    <cellStyle name="Normal 5 25 2" xfId="1989"/>
    <cellStyle name="Normal 5 25 2 2" xfId="3512"/>
    <cellStyle name="Normal 5 25 3" xfId="1990"/>
    <cellStyle name="Normal 5 25 3 2" xfId="3513"/>
    <cellStyle name="Normal 5 25 4" xfId="3511"/>
    <cellStyle name="Normal 5 26" xfId="1991"/>
    <cellStyle name="Normal 5 26 2" xfId="1992"/>
    <cellStyle name="Normal 5 26 2 2" xfId="3515"/>
    <cellStyle name="Normal 5 26 3" xfId="1993"/>
    <cellStyle name="Normal 5 26 3 2" xfId="3516"/>
    <cellStyle name="Normal 5 26 4" xfId="3514"/>
    <cellStyle name="Normal 5 27" xfId="1994"/>
    <cellStyle name="Normal 5 27 2" xfId="1995"/>
    <cellStyle name="Normal 5 27 2 2" xfId="3518"/>
    <cellStyle name="Normal 5 27 3" xfId="1996"/>
    <cellStyle name="Normal 5 27 3 2" xfId="3519"/>
    <cellStyle name="Normal 5 27 4" xfId="3517"/>
    <cellStyle name="Normal 5 28" xfId="1997"/>
    <cellStyle name="Normal 5 28 2" xfId="1998"/>
    <cellStyle name="Normal 5 28 2 2" xfId="3521"/>
    <cellStyle name="Normal 5 28 3" xfId="1999"/>
    <cellStyle name="Normal 5 28 3 2" xfId="3522"/>
    <cellStyle name="Normal 5 28 4" xfId="3520"/>
    <cellStyle name="Normal 5 29" xfId="2000"/>
    <cellStyle name="Normal 5 29 2" xfId="2001"/>
    <cellStyle name="Normal 5 29 2 2" xfId="3524"/>
    <cellStyle name="Normal 5 29 3" xfId="2002"/>
    <cellStyle name="Normal 5 29 3 2" xfId="3525"/>
    <cellStyle name="Normal 5 29 4" xfId="3523"/>
    <cellStyle name="Normal 5 3" xfId="41"/>
    <cellStyle name="Normal 5 3 2" xfId="2003"/>
    <cellStyle name="Normal 5 3 2 2" xfId="3527"/>
    <cellStyle name="Normal 5 3 3" xfId="2004"/>
    <cellStyle name="Normal 5 3 3 2" xfId="3528"/>
    <cellStyle name="Normal 5 3 4" xfId="3526"/>
    <cellStyle name="Normal 5 30" xfId="2005"/>
    <cellStyle name="Normal 5 30 2" xfId="2006"/>
    <cellStyle name="Normal 5 30 2 2" xfId="3530"/>
    <cellStyle name="Normal 5 30 3" xfId="2007"/>
    <cellStyle name="Normal 5 30 3 2" xfId="3531"/>
    <cellStyle name="Normal 5 30 4" xfId="3529"/>
    <cellStyle name="Normal 5 31" xfId="2008"/>
    <cellStyle name="Normal 5 31 2" xfId="2009"/>
    <cellStyle name="Normal 5 31 2 2" xfId="3533"/>
    <cellStyle name="Normal 5 31 3" xfId="2010"/>
    <cellStyle name="Normal 5 31 3 2" xfId="3534"/>
    <cellStyle name="Normal 5 31 4" xfId="3532"/>
    <cellStyle name="Normal 5 32" xfId="2011"/>
    <cellStyle name="Normal 5 32 2" xfId="2012"/>
    <cellStyle name="Normal 5 32 2 2" xfId="3536"/>
    <cellStyle name="Normal 5 32 3" xfId="2013"/>
    <cellStyle name="Normal 5 32 3 2" xfId="3537"/>
    <cellStyle name="Normal 5 32 4" xfId="3535"/>
    <cellStyle name="Normal 5 33" xfId="2014"/>
    <cellStyle name="Normal 5 34" xfId="2015"/>
    <cellStyle name="Normal 5 35" xfId="2016"/>
    <cellStyle name="Normal 5 36" xfId="2017"/>
    <cellStyle name="Normal 5 37" xfId="2018"/>
    <cellStyle name="Normal 5 38" xfId="2019"/>
    <cellStyle name="Normal 5 39" xfId="2020"/>
    <cellStyle name="Normal 5 39 2" xfId="2021"/>
    <cellStyle name="Normal 5 39 2 2" xfId="3539"/>
    <cellStyle name="Normal 5 39 3" xfId="2022"/>
    <cellStyle name="Normal 5 39 3 2" xfId="3540"/>
    <cellStyle name="Normal 5 39 4" xfId="3538"/>
    <cellStyle name="Normal 5 4" xfId="2023"/>
    <cellStyle name="Normal 5 4 2" xfId="2024"/>
    <cellStyle name="Normal 5 4 2 2" xfId="3542"/>
    <cellStyle name="Normal 5 4 3" xfId="2025"/>
    <cellStyle name="Normal 5 4 3 2" xfId="3543"/>
    <cellStyle name="Normal 5 4 4" xfId="2026"/>
    <cellStyle name="Normal 5 4 4 2" xfId="3544"/>
    <cellStyle name="Normal 5 4 5" xfId="2027"/>
    <cellStyle name="Normal 5 4 6" xfId="3541"/>
    <cellStyle name="Normal 5 40" xfId="2028"/>
    <cellStyle name="Normal 5 40 2" xfId="2029"/>
    <cellStyle name="Normal 5 40 2 2" xfId="3546"/>
    <cellStyle name="Normal 5 40 3" xfId="2030"/>
    <cellStyle name="Normal 5 40 3 2" xfId="3547"/>
    <cellStyle name="Normal 5 40 4" xfId="3545"/>
    <cellStyle name="Normal 5 41" xfId="2031"/>
    <cellStyle name="Normal 5 41 2" xfId="2032"/>
    <cellStyle name="Normal 5 41 2 2" xfId="3549"/>
    <cellStyle name="Normal 5 41 3" xfId="2033"/>
    <cellStyle name="Normal 5 41 3 2" xfId="3550"/>
    <cellStyle name="Normal 5 41 4" xfId="3548"/>
    <cellStyle name="Normal 5 42" xfId="2034"/>
    <cellStyle name="Normal 5 42 2" xfId="2035"/>
    <cellStyle name="Normal 5 42 2 2" xfId="3552"/>
    <cellStyle name="Normal 5 42 3" xfId="2036"/>
    <cellStyle name="Normal 5 42 3 2" xfId="3553"/>
    <cellStyle name="Normal 5 42 4" xfId="3551"/>
    <cellStyle name="Normal 5 43" xfId="2037"/>
    <cellStyle name="Normal 5 43 2" xfId="2038"/>
    <cellStyle name="Normal 5 43 2 2" xfId="3555"/>
    <cellStyle name="Normal 5 43 3" xfId="2039"/>
    <cellStyle name="Normal 5 43 3 2" xfId="3556"/>
    <cellStyle name="Normal 5 43 4" xfId="3554"/>
    <cellStyle name="Normal 5 44" xfId="2040"/>
    <cellStyle name="Normal 5 44 2" xfId="2041"/>
    <cellStyle name="Normal 5 44 2 2" xfId="3558"/>
    <cellStyle name="Normal 5 44 3" xfId="2042"/>
    <cellStyle name="Normal 5 44 3 2" xfId="3559"/>
    <cellStyle name="Normal 5 44 4" xfId="3557"/>
    <cellStyle name="Normal 5 45" xfId="2043"/>
    <cellStyle name="Normal 5 45 2" xfId="2044"/>
    <cellStyle name="Normal 5 45 2 2" xfId="3561"/>
    <cellStyle name="Normal 5 45 3" xfId="2045"/>
    <cellStyle name="Normal 5 45 3 2" xfId="3562"/>
    <cellStyle name="Normal 5 45 4" xfId="3560"/>
    <cellStyle name="Normal 5 46" xfId="2046"/>
    <cellStyle name="Normal 5 46 2" xfId="2047"/>
    <cellStyle name="Normal 5 46 2 2" xfId="3564"/>
    <cellStyle name="Normal 5 46 3" xfId="2048"/>
    <cellStyle name="Normal 5 46 3 2" xfId="3565"/>
    <cellStyle name="Normal 5 46 4" xfId="3563"/>
    <cellStyle name="Normal 5 47" xfId="2049"/>
    <cellStyle name="Normal 5 47 2" xfId="2050"/>
    <cellStyle name="Normal 5 47 2 2" xfId="3567"/>
    <cellStyle name="Normal 5 47 3" xfId="2051"/>
    <cellStyle name="Normal 5 47 3 2" xfId="3568"/>
    <cellStyle name="Normal 5 47 4" xfId="3566"/>
    <cellStyle name="Normal 5 48" xfId="2052"/>
    <cellStyle name="Normal 5 48 2" xfId="2053"/>
    <cellStyle name="Normal 5 48 2 2" xfId="3570"/>
    <cellStyle name="Normal 5 48 3" xfId="2054"/>
    <cellStyle name="Normal 5 48 3 2" xfId="3571"/>
    <cellStyle name="Normal 5 48 4" xfId="3569"/>
    <cellStyle name="Normal 5 49" xfId="2055"/>
    <cellStyle name="Normal 5 49 2" xfId="2056"/>
    <cellStyle name="Normal 5 49 2 2" xfId="3573"/>
    <cellStyle name="Normal 5 49 3" xfId="2057"/>
    <cellStyle name="Normal 5 49 3 2" xfId="3574"/>
    <cellStyle name="Normal 5 49 4" xfId="3572"/>
    <cellStyle name="Normal 5 5" xfId="2058"/>
    <cellStyle name="Normal 5 5 2" xfId="2059"/>
    <cellStyle name="Normal 5 5 2 2" xfId="3576"/>
    <cellStyle name="Normal 5 5 3" xfId="2060"/>
    <cellStyle name="Normal 5 5 3 2" xfId="3577"/>
    <cellStyle name="Normal 5 5 4" xfId="2061"/>
    <cellStyle name="Normal 5 5 4 2" xfId="3578"/>
    <cellStyle name="Normal 5 5 5" xfId="2062"/>
    <cellStyle name="Normal 5 5 6" xfId="3575"/>
    <cellStyle name="Normal 5 50" xfId="2063"/>
    <cellStyle name="Normal 5 50 2" xfId="2064"/>
    <cellStyle name="Normal 5 50 2 2" xfId="3580"/>
    <cellStyle name="Normal 5 50 3" xfId="2065"/>
    <cellStyle name="Normal 5 50 3 2" xfId="3581"/>
    <cellStyle name="Normal 5 50 4" xfId="3579"/>
    <cellStyle name="Normal 5 51" xfId="2066"/>
    <cellStyle name="Normal 5 52" xfId="2067"/>
    <cellStyle name="Normal 5 53" xfId="2068"/>
    <cellStyle name="Normal 5 54" xfId="2069"/>
    <cellStyle name="Normal 5 55" xfId="2070"/>
    <cellStyle name="Normal 5 56" xfId="2071"/>
    <cellStyle name="Normal 5 57" xfId="2443"/>
    <cellStyle name="Normal 5 6" xfId="2072"/>
    <cellStyle name="Normal 5 6 2" xfId="2073"/>
    <cellStyle name="Normal 5 6 2 2" xfId="3583"/>
    <cellStyle name="Normal 5 6 3" xfId="2074"/>
    <cellStyle name="Normal 5 6 3 2" xfId="3584"/>
    <cellStyle name="Normal 5 6 4" xfId="2075"/>
    <cellStyle name="Normal 5 6 5" xfId="3582"/>
    <cellStyle name="Normal 5 7" xfId="2076"/>
    <cellStyle name="Normal 5 7 2" xfId="2077"/>
    <cellStyle name="Normal 5 7 2 2" xfId="3586"/>
    <cellStyle name="Normal 5 7 3" xfId="2078"/>
    <cellStyle name="Normal 5 7 3 2" xfId="3587"/>
    <cellStyle name="Normal 5 7 4" xfId="2079"/>
    <cellStyle name="Normal 5 7 5" xfId="3585"/>
    <cellStyle name="Normal 5 8" xfId="2080"/>
    <cellStyle name="Normal 5 8 2" xfId="2081"/>
    <cellStyle name="Normal 5 8 2 2" xfId="3589"/>
    <cellStyle name="Normal 5 8 3" xfId="2082"/>
    <cellStyle name="Normal 5 8 3 2" xfId="3590"/>
    <cellStyle name="Normal 5 8 4" xfId="2083"/>
    <cellStyle name="Normal 5 8 5" xfId="3588"/>
    <cellStyle name="Normal 5 9" xfId="2084"/>
    <cellStyle name="Normal 5 9 2" xfId="2085"/>
    <cellStyle name="Normal 5 9 2 2" xfId="3592"/>
    <cellStyle name="Normal 5 9 3" xfId="2086"/>
    <cellStyle name="Normal 5 9 3 2" xfId="3593"/>
    <cellStyle name="Normal 5 9 4" xfId="2087"/>
    <cellStyle name="Normal 5 9 5" xfId="3591"/>
    <cellStyle name="Normal 6" xfId="19"/>
    <cellStyle name="Normal 6 10" xfId="2088"/>
    <cellStyle name="Normal 6 10 2" xfId="2089"/>
    <cellStyle name="Normal 6 10 2 2" xfId="3595"/>
    <cellStyle name="Normal 6 10 3" xfId="2090"/>
    <cellStyle name="Normal 6 10 3 2" xfId="3596"/>
    <cellStyle name="Normal 6 10 4" xfId="2091"/>
    <cellStyle name="Normal 6 10 5" xfId="3594"/>
    <cellStyle name="Normal 6 11" xfId="2092"/>
    <cellStyle name="Normal 6 11 2" xfId="2093"/>
    <cellStyle name="Normal 6 11 2 2" xfId="3598"/>
    <cellStyle name="Normal 6 11 3" xfId="2094"/>
    <cellStyle name="Normal 6 11 3 2" xfId="3599"/>
    <cellStyle name="Normal 6 11 4" xfId="2095"/>
    <cellStyle name="Normal 6 11 5" xfId="3597"/>
    <cellStyle name="Normal 6 12" xfId="2096"/>
    <cellStyle name="Normal 6 12 2" xfId="2097"/>
    <cellStyle name="Normal 6 12 2 2" xfId="3601"/>
    <cellStyle name="Normal 6 12 3" xfId="2098"/>
    <cellStyle name="Normal 6 12 3 2" xfId="3602"/>
    <cellStyle name="Normal 6 12 4" xfId="3600"/>
    <cellStyle name="Normal 6 13" xfId="2099"/>
    <cellStyle name="Normal 6 13 2" xfId="2100"/>
    <cellStyle name="Normal 6 13 2 2" xfId="3604"/>
    <cellStyle name="Normal 6 13 3" xfId="2101"/>
    <cellStyle name="Normal 6 13 3 2" xfId="3605"/>
    <cellStyle name="Normal 6 13 4" xfId="3603"/>
    <cellStyle name="Normal 6 14" xfId="2102"/>
    <cellStyle name="Normal 6 14 2" xfId="2103"/>
    <cellStyle name="Normal 6 14 2 2" xfId="3607"/>
    <cellStyle name="Normal 6 14 3" xfId="2104"/>
    <cellStyle name="Normal 6 14 3 2" xfId="3608"/>
    <cellStyle name="Normal 6 14 4" xfId="3606"/>
    <cellStyle name="Normal 6 15" xfId="2105"/>
    <cellStyle name="Normal 6 15 2" xfId="2106"/>
    <cellStyle name="Normal 6 15 2 2" xfId="3610"/>
    <cellStyle name="Normal 6 15 3" xfId="2107"/>
    <cellStyle name="Normal 6 15 3 2" xfId="3611"/>
    <cellStyle name="Normal 6 15 4" xfId="3609"/>
    <cellStyle name="Normal 6 16" xfId="2108"/>
    <cellStyle name="Normal 6 16 2" xfId="2109"/>
    <cellStyle name="Normal 6 16 2 2" xfId="3613"/>
    <cellStyle name="Normal 6 16 3" xfId="2110"/>
    <cellStyle name="Normal 6 16 3 2" xfId="3614"/>
    <cellStyle name="Normal 6 16 4" xfId="3612"/>
    <cellStyle name="Normal 6 17" xfId="2111"/>
    <cellStyle name="Normal 6 17 2" xfId="2112"/>
    <cellStyle name="Normal 6 17 2 2" xfId="3616"/>
    <cellStyle name="Normal 6 17 3" xfId="2113"/>
    <cellStyle name="Normal 6 17 3 2" xfId="3617"/>
    <cellStyle name="Normal 6 17 4" xfId="3615"/>
    <cellStyle name="Normal 6 18" xfId="2114"/>
    <cellStyle name="Normal 6 18 2" xfId="2115"/>
    <cellStyle name="Normal 6 18 2 2" xfId="3619"/>
    <cellStyle name="Normal 6 18 3" xfId="2116"/>
    <cellStyle name="Normal 6 18 3 2" xfId="3620"/>
    <cellStyle name="Normal 6 18 4" xfId="3618"/>
    <cellStyle name="Normal 6 19" xfId="2117"/>
    <cellStyle name="Normal 6 19 2" xfId="2118"/>
    <cellStyle name="Normal 6 19 2 2" xfId="3622"/>
    <cellStyle name="Normal 6 19 3" xfId="2119"/>
    <cellStyle name="Normal 6 19 3 2" xfId="3623"/>
    <cellStyle name="Normal 6 19 4" xfId="3621"/>
    <cellStyle name="Normal 6 2" xfId="23"/>
    <cellStyle name="Normal 6 2 10" xfId="2120"/>
    <cellStyle name="Normal 6 2 11" xfId="2121"/>
    <cellStyle name="Normal 6 2 12" xfId="2122"/>
    <cellStyle name="Normal 6 2 13" xfId="2123"/>
    <cellStyle name="Normal 6 2 14" xfId="2124"/>
    <cellStyle name="Normal 6 2 15" xfId="2125"/>
    <cellStyle name="Normal 6 2 16" xfId="2126"/>
    <cellStyle name="Normal 6 2 17" xfId="2127"/>
    <cellStyle name="Normal 6 2 2" xfId="2128"/>
    <cellStyle name="Normal 6 2 3" xfId="2129"/>
    <cellStyle name="Normal 6 2 3 2" xfId="3624"/>
    <cellStyle name="Normal 6 2 4" xfId="2130"/>
    <cellStyle name="Normal 6 2 5" xfId="2131"/>
    <cellStyle name="Normal 6 2 6" xfId="2132"/>
    <cellStyle name="Normal 6 2 7" xfId="2133"/>
    <cellStyle name="Normal 6 2 8" xfId="2134"/>
    <cellStyle name="Normal 6 2 9" xfId="2135"/>
    <cellStyle name="Normal 6 20" xfId="2136"/>
    <cellStyle name="Normal 6 20 2" xfId="2137"/>
    <cellStyle name="Normal 6 20 2 2" xfId="3626"/>
    <cellStyle name="Normal 6 20 3" xfId="2138"/>
    <cellStyle name="Normal 6 20 3 2" xfId="3627"/>
    <cellStyle name="Normal 6 20 4" xfId="3625"/>
    <cellStyle name="Normal 6 21" xfId="2139"/>
    <cellStyle name="Normal 6 21 2" xfId="2140"/>
    <cellStyle name="Normal 6 21 2 2" xfId="3629"/>
    <cellStyle name="Normal 6 21 3" xfId="2141"/>
    <cellStyle name="Normal 6 21 3 2" xfId="3630"/>
    <cellStyle name="Normal 6 21 4" xfId="3628"/>
    <cellStyle name="Normal 6 22" xfId="2142"/>
    <cellStyle name="Normal 6 22 2" xfId="2143"/>
    <cellStyle name="Normal 6 22 2 2" xfId="3632"/>
    <cellStyle name="Normal 6 22 3" xfId="2144"/>
    <cellStyle name="Normal 6 22 3 2" xfId="3633"/>
    <cellStyle name="Normal 6 22 4" xfId="3631"/>
    <cellStyle name="Normal 6 23" xfId="2145"/>
    <cellStyle name="Normal 6 24" xfId="2146"/>
    <cellStyle name="Normal 6 25" xfId="2147"/>
    <cellStyle name="Normal 6 26" xfId="2148"/>
    <cellStyle name="Normal 6 27" xfId="2149"/>
    <cellStyle name="Normal 6 28" xfId="2150"/>
    <cellStyle name="Normal 6 29" xfId="2151"/>
    <cellStyle name="Normal 6 29 2" xfId="3634"/>
    <cellStyle name="Normal 6 3" xfId="2152"/>
    <cellStyle name="Normal 6 3 10" xfId="2153"/>
    <cellStyle name="Normal 6 3 11" xfId="2154"/>
    <cellStyle name="Normal 6 3 12" xfId="2155"/>
    <cellStyle name="Normal 6 3 13" xfId="2156"/>
    <cellStyle name="Normal 6 3 14" xfId="2157"/>
    <cellStyle name="Normal 6 3 15" xfId="2158"/>
    <cellStyle name="Normal 6 3 16" xfId="2159"/>
    <cellStyle name="Normal 6 3 17" xfId="2160"/>
    <cellStyle name="Normal 6 3 2" xfId="2161"/>
    <cellStyle name="Normal 6 3 2 2" xfId="3635"/>
    <cellStyle name="Normal 6 3 3" xfId="2162"/>
    <cellStyle name="Normal 6 3 4" xfId="2163"/>
    <cellStyle name="Normal 6 3 5" xfId="2164"/>
    <cellStyle name="Normal 6 3 6" xfId="2165"/>
    <cellStyle name="Normal 6 3 7" xfId="2166"/>
    <cellStyle name="Normal 6 3 8" xfId="2167"/>
    <cellStyle name="Normal 6 3 9" xfId="2168"/>
    <cellStyle name="Normal 6 30" xfId="2169"/>
    <cellStyle name="Normal 6 30 2" xfId="3636"/>
    <cellStyle name="Normal 6 31" xfId="2170"/>
    <cellStyle name="Normal 6 31 2" xfId="3637"/>
    <cellStyle name="Normal 6 4" xfId="2171"/>
    <cellStyle name="Normal 6 4 10" xfId="2172"/>
    <cellStyle name="Normal 6 4 11" xfId="2173"/>
    <cellStyle name="Normal 6 4 12" xfId="2174"/>
    <cellStyle name="Normal 6 4 13" xfId="2175"/>
    <cellStyle name="Normal 6 4 14" xfId="2176"/>
    <cellStyle name="Normal 6 4 15" xfId="2177"/>
    <cellStyle name="Normal 6 4 16" xfId="2178"/>
    <cellStyle name="Normal 6 4 17" xfId="2179"/>
    <cellStyle name="Normal 6 4 2" xfId="2180"/>
    <cellStyle name="Normal 6 4 2 2" xfId="3638"/>
    <cellStyle name="Normal 6 4 3" xfId="2181"/>
    <cellStyle name="Normal 6 4 4" xfId="2182"/>
    <cellStyle name="Normal 6 4 5" xfId="2183"/>
    <cellStyle name="Normal 6 4 6" xfId="2184"/>
    <cellStyle name="Normal 6 4 7" xfId="2185"/>
    <cellStyle name="Normal 6 4 8" xfId="2186"/>
    <cellStyle name="Normal 6 4 9" xfId="2187"/>
    <cellStyle name="Normal 6 5" xfId="2188"/>
    <cellStyle name="Normal 6 5 10" xfId="2189"/>
    <cellStyle name="Normal 6 5 11" xfId="2190"/>
    <cellStyle name="Normal 6 5 12" xfId="2191"/>
    <cellStyle name="Normal 6 5 13" xfId="2192"/>
    <cellStyle name="Normal 6 5 14" xfId="2193"/>
    <cellStyle name="Normal 6 5 15" xfId="2194"/>
    <cellStyle name="Normal 6 5 16" xfId="2195"/>
    <cellStyle name="Normal 6 5 17" xfId="2196"/>
    <cellStyle name="Normal 6 5 2" xfId="2197"/>
    <cellStyle name="Normal 6 5 2 2" xfId="3639"/>
    <cellStyle name="Normal 6 5 3" xfId="2198"/>
    <cellStyle name="Normal 6 5 4" xfId="2199"/>
    <cellStyle name="Normal 6 5 5" xfId="2200"/>
    <cellStyle name="Normal 6 5 6" xfId="2201"/>
    <cellStyle name="Normal 6 5 7" xfId="2202"/>
    <cellStyle name="Normal 6 5 8" xfId="2203"/>
    <cellStyle name="Normal 6 5 9" xfId="2204"/>
    <cellStyle name="Normal 6 6" xfId="2205"/>
    <cellStyle name="Normal 6 6 10" xfId="2206"/>
    <cellStyle name="Normal 6 6 11" xfId="2207"/>
    <cellStyle name="Normal 6 6 12" xfId="2208"/>
    <cellStyle name="Normal 6 6 13" xfId="2209"/>
    <cellStyle name="Normal 6 6 14" xfId="2210"/>
    <cellStyle name="Normal 6 6 15" xfId="2211"/>
    <cellStyle name="Normal 6 6 16" xfId="2212"/>
    <cellStyle name="Normal 6 6 17" xfId="2213"/>
    <cellStyle name="Normal 6 6 18" xfId="3640"/>
    <cellStyle name="Normal 6 6 2" xfId="2214"/>
    <cellStyle name="Normal 6 6 2 2" xfId="3641"/>
    <cellStyle name="Normal 6 6 3" xfId="2215"/>
    <cellStyle name="Normal 6 6 4" xfId="2216"/>
    <cellStyle name="Normal 6 6 5" xfId="2217"/>
    <cellStyle name="Normal 6 6 6" xfId="2218"/>
    <cellStyle name="Normal 6 6 7" xfId="2219"/>
    <cellStyle name="Normal 6 6 8" xfId="2220"/>
    <cellStyle name="Normal 6 6 9" xfId="2221"/>
    <cellStyle name="Normal 6 7" xfId="2222"/>
    <cellStyle name="Normal 6 7 10" xfId="2223"/>
    <cellStyle name="Normal 6 7 11" xfId="2224"/>
    <cellStyle name="Normal 6 7 12" xfId="2225"/>
    <cellStyle name="Normal 6 7 13" xfId="2226"/>
    <cellStyle name="Normal 6 7 14" xfId="2227"/>
    <cellStyle name="Normal 6 7 15" xfId="2228"/>
    <cellStyle name="Normal 6 7 16" xfId="2229"/>
    <cellStyle name="Normal 6 7 17" xfId="2230"/>
    <cellStyle name="Normal 6 7 18" xfId="3642"/>
    <cellStyle name="Normal 6 7 2" xfId="2231"/>
    <cellStyle name="Normal 6 7 3" xfId="2232"/>
    <cellStyle name="Normal 6 7 4" xfId="2233"/>
    <cellStyle name="Normal 6 7 5" xfId="2234"/>
    <cellStyle name="Normal 6 7 6" xfId="2235"/>
    <cellStyle name="Normal 6 7 7" xfId="2236"/>
    <cellStyle name="Normal 6 7 8" xfId="2237"/>
    <cellStyle name="Normal 6 7 9" xfId="2238"/>
    <cellStyle name="Normal 6 8" xfId="2239"/>
    <cellStyle name="Normal 6 8 2" xfId="2240"/>
    <cellStyle name="Normal 6 8 2 2" xfId="3644"/>
    <cellStyle name="Normal 6 8 3" xfId="2241"/>
    <cellStyle name="Normal 6 8 3 2" xfId="3645"/>
    <cellStyle name="Normal 6 8 4" xfId="2242"/>
    <cellStyle name="Normal 6 8 5" xfId="3643"/>
    <cellStyle name="Normal 6 9" xfId="2243"/>
    <cellStyle name="Normal 6 9 2" xfId="2244"/>
    <cellStyle name="Normal 6 9 2 2" xfId="3647"/>
    <cellStyle name="Normal 6 9 3" xfId="2245"/>
    <cellStyle name="Normal 6 9 3 2" xfId="3648"/>
    <cellStyle name="Normal 6 9 4" xfId="2246"/>
    <cellStyle name="Normal 6 9 5" xfId="3646"/>
    <cellStyle name="Normal 7" xfId="20"/>
    <cellStyle name="Normal 7 10" xfId="2247"/>
    <cellStyle name="Normal 7 10 2" xfId="2248"/>
    <cellStyle name="Normal 7 10 2 2" xfId="3650"/>
    <cellStyle name="Normal 7 10 3" xfId="2249"/>
    <cellStyle name="Normal 7 10 3 2" xfId="3651"/>
    <cellStyle name="Normal 7 10 4" xfId="3649"/>
    <cellStyle name="Normal 7 11" xfId="2250"/>
    <cellStyle name="Normal 7 11 2" xfId="2251"/>
    <cellStyle name="Normal 7 11 2 2" xfId="3653"/>
    <cellStyle name="Normal 7 11 3" xfId="2252"/>
    <cellStyle name="Normal 7 11 3 2" xfId="3654"/>
    <cellStyle name="Normal 7 11 4" xfId="3652"/>
    <cellStyle name="Normal 7 12" xfId="2253"/>
    <cellStyle name="Normal 7 12 2" xfId="2254"/>
    <cellStyle name="Normal 7 12 2 2" xfId="3656"/>
    <cellStyle name="Normal 7 12 3" xfId="2255"/>
    <cellStyle name="Normal 7 12 3 2" xfId="3657"/>
    <cellStyle name="Normal 7 12 4" xfId="3655"/>
    <cellStyle name="Normal 7 13" xfId="2256"/>
    <cellStyle name="Normal 7 13 2" xfId="2257"/>
    <cellStyle name="Normal 7 13 2 2" xfId="3659"/>
    <cellStyle name="Normal 7 13 3" xfId="2258"/>
    <cellStyle name="Normal 7 13 3 2" xfId="3660"/>
    <cellStyle name="Normal 7 13 4" xfId="3658"/>
    <cellStyle name="Normal 7 14" xfId="2259"/>
    <cellStyle name="Normal 7 14 2" xfId="2260"/>
    <cellStyle name="Normal 7 14 2 2" xfId="3662"/>
    <cellStyle name="Normal 7 14 3" xfId="2261"/>
    <cellStyle name="Normal 7 14 3 2" xfId="3663"/>
    <cellStyle name="Normal 7 14 4" xfId="3661"/>
    <cellStyle name="Normal 7 15" xfId="2262"/>
    <cellStyle name="Normal 7 15 2" xfId="2263"/>
    <cellStyle name="Normal 7 15 2 2" xfId="3665"/>
    <cellStyle name="Normal 7 15 3" xfId="2264"/>
    <cellStyle name="Normal 7 15 3 2" xfId="3666"/>
    <cellStyle name="Normal 7 15 4" xfId="3664"/>
    <cellStyle name="Normal 7 16" xfId="2265"/>
    <cellStyle name="Normal 7 16 2" xfId="2266"/>
    <cellStyle name="Normal 7 16 2 2" xfId="3668"/>
    <cellStyle name="Normal 7 16 3" xfId="2267"/>
    <cellStyle name="Normal 7 16 3 2" xfId="3669"/>
    <cellStyle name="Normal 7 16 4" xfId="3667"/>
    <cellStyle name="Normal 7 17" xfId="2268"/>
    <cellStyle name="Normal 7 18" xfId="2269"/>
    <cellStyle name="Normal 7 19" xfId="2270"/>
    <cellStyle name="Normal 7 2" xfId="26"/>
    <cellStyle name="Normal 7 2 2" xfId="2271"/>
    <cellStyle name="Normal 7 2 2 2" xfId="3670"/>
    <cellStyle name="Normal 7 2 3" xfId="2272"/>
    <cellStyle name="Normal 7 20" xfId="2273"/>
    <cellStyle name="Normal 7 21" xfId="2274"/>
    <cellStyle name="Normal 7 21 2" xfId="3671"/>
    <cellStyle name="Normal 7 22" xfId="2275"/>
    <cellStyle name="Normal 7 22 2" xfId="3672"/>
    <cellStyle name="Normal 7 23" xfId="2276"/>
    <cellStyle name="Normal 7 24" xfId="2277"/>
    <cellStyle name="Normal 7 3" xfId="2278"/>
    <cellStyle name="Normal 7 3 2" xfId="2279"/>
    <cellStyle name="Normal 7 3 2 2" xfId="3673"/>
    <cellStyle name="Normal 7 3 3" xfId="2280"/>
    <cellStyle name="Normal 7 3 3 2" xfId="3674"/>
    <cellStyle name="Normal 7 4" xfId="2281"/>
    <cellStyle name="Normal 7 4 2" xfId="2282"/>
    <cellStyle name="Normal 7 4 2 2" xfId="3675"/>
    <cellStyle name="Normal 7 4 3" xfId="2283"/>
    <cellStyle name="Normal 7 4 3 2" xfId="3676"/>
    <cellStyle name="Normal 7 5" xfId="2284"/>
    <cellStyle name="Normal 7 5 2" xfId="2285"/>
    <cellStyle name="Normal 7 5 2 2" xfId="3677"/>
    <cellStyle name="Normal 7 5 3" xfId="2286"/>
    <cellStyle name="Normal 7 5 3 2" xfId="3678"/>
    <cellStyle name="Normal 7 6" xfId="2287"/>
    <cellStyle name="Normal 7 6 2" xfId="2288"/>
    <cellStyle name="Normal 7 6 2 2" xfId="3679"/>
    <cellStyle name="Normal 7 6 3" xfId="2289"/>
    <cellStyle name="Normal 7 6 3 2" xfId="3680"/>
    <cellStyle name="Normal 7 7" xfId="2290"/>
    <cellStyle name="Normal 7 7 2" xfId="2291"/>
    <cellStyle name="Normal 7 7 2 2" xfId="3682"/>
    <cellStyle name="Normal 7 7 3" xfId="2292"/>
    <cellStyle name="Normal 7 7 3 2" xfId="3683"/>
    <cellStyle name="Normal 7 7 4" xfId="3681"/>
    <cellStyle name="Normal 7 8" xfId="2293"/>
    <cellStyle name="Normal 7 8 2" xfId="2294"/>
    <cellStyle name="Normal 7 8 2 2" xfId="3685"/>
    <cellStyle name="Normal 7 8 3" xfId="2295"/>
    <cellStyle name="Normal 7 8 3 2" xfId="3686"/>
    <cellStyle name="Normal 7 8 4" xfId="3684"/>
    <cellStyle name="Normal 7 9" xfId="2296"/>
    <cellStyle name="Normal 7 9 2" xfId="2297"/>
    <cellStyle name="Normal 7 9 2 2" xfId="3688"/>
    <cellStyle name="Normal 7 9 3" xfId="2298"/>
    <cellStyle name="Normal 7 9 3 2" xfId="3689"/>
    <cellStyle name="Normal 7 9 4" xfId="3687"/>
    <cellStyle name="Normal 8" xfId="21"/>
    <cellStyle name="Normal 8 2" xfId="43"/>
    <cellStyle name="Normal 8 2 2" xfId="3747"/>
    <cellStyle name="Normal 8 2 3" xfId="3690"/>
    <cellStyle name="Normal 8 3" xfId="2299"/>
    <cellStyle name="Normal 8 3 2" xfId="3691"/>
    <cellStyle name="Normal 8 4" xfId="2300"/>
    <cellStyle name="Normal 8 4 2" xfId="3692"/>
    <cellStyle name="Normal 8 5" xfId="2301"/>
    <cellStyle name="Normal 9" xfId="24"/>
    <cellStyle name="Normal 9 10" xfId="2302"/>
    <cellStyle name="Normal 9 10 2" xfId="2303"/>
    <cellStyle name="Normal 9 10 2 2" xfId="3694"/>
    <cellStyle name="Normal 9 10 3" xfId="2304"/>
    <cellStyle name="Normal 9 10 3 2" xfId="3695"/>
    <cellStyle name="Normal 9 10 4" xfId="3693"/>
    <cellStyle name="Normal 9 11" xfId="2305"/>
    <cellStyle name="Normal 9 11 2" xfId="2306"/>
    <cellStyle name="Normal 9 11 2 2" xfId="3697"/>
    <cellStyle name="Normal 9 11 3" xfId="2307"/>
    <cellStyle name="Normal 9 11 3 2" xfId="3698"/>
    <cellStyle name="Normal 9 11 4" xfId="3696"/>
    <cellStyle name="Normal 9 12" xfId="2308"/>
    <cellStyle name="Normal 9 12 2" xfId="2309"/>
    <cellStyle name="Normal 9 12 2 2" xfId="3700"/>
    <cellStyle name="Normal 9 12 3" xfId="2310"/>
    <cellStyle name="Normal 9 12 3 2" xfId="3701"/>
    <cellStyle name="Normal 9 12 4" xfId="3699"/>
    <cellStyle name="Normal 9 13" xfId="2311"/>
    <cellStyle name="Normal 9 13 2" xfId="2312"/>
    <cellStyle name="Normal 9 13 2 2" xfId="3703"/>
    <cellStyle name="Normal 9 13 3" xfId="2313"/>
    <cellStyle name="Normal 9 13 3 2" xfId="3704"/>
    <cellStyle name="Normal 9 13 4" xfId="3702"/>
    <cellStyle name="Normal 9 14" xfId="2314"/>
    <cellStyle name="Normal 9 14 2" xfId="2315"/>
    <cellStyle name="Normal 9 14 2 2" xfId="3706"/>
    <cellStyle name="Normal 9 14 3" xfId="2316"/>
    <cellStyle name="Normal 9 14 3 2" xfId="3707"/>
    <cellStyle name="Normal 9 14 4" xfId="3705"/>
    <cellStyle name="Normal 9 15" xfId="2317"/>
    <cellStyle name="Normal 9 15 2" xfId="2318"/>
    <cellStyle name="Normal 9 15 2 2" xfId="3709"/>
    <cellStyle name="Normal 9 15 3" xfId="2319"/>
    <cellStyle name="Normal 9 15 3 2" xfId="3710"/>
    <cellStyle name="Normal 9 15 4" xfId="3708"/>
    <cellStyle name="Normal 9 16" xfId="2320"/>
    <cellStyle name="Normal 9 16 2" xfId="2321"/>
    <cellStyle name="Normal 9 16 2 2" xfId="3712"/>
    <cellStyle name="Normal 9 16 3" xfId="2322"/>
    <cellStyle name="Normal 9 16 3 2" xfId="3713"/>
    <cellStyle name="Normal 9 16 4" xfId="3711"/>
    <cellStyle name="Normal 9 17" xfId="2323"/>
    <cellStyle name="Normal 9 17 2" xfId="3714"/>
    <cellStyle name="Normal 9 18" xfId="2324"/>
    <cellStyle name="Normal 9 18 2" xfId="3715"/>
    <cellStyle name="Normal 9 19" xfId="2325"/>
    <cellStyle name="Normal 9 2" xfId="2326"/>
    <cellStyle name="Normal 9 2 2" xfId="2327"/>
    <cellStyle name="Normal 9 2 2 2" xfId="3717"/>
    <cellStyle name="Normal 9 2 3" xfId="2328"/>
    <cellStyle name="Normal 9 2 3 2" xfId="3718"/>
    <cellStyle name="Normal 9 2 4" xfId="3716"/>
    <cellStyle name="Normal 9 3" xfId="2329"/>
    <cellStyle name="Normal 9 3 2" xfId="2330"/>
    <cellStyle name="Normal 9 3 2 2" xfId="3720"/>
    <cellStyle name="Normal 9 3 3" xfId="2331"/>
    <cellStyle name="Normal 9 3 3 2" xfId="3721"/>
    <cellStyle name="Normal 9 3 4" xfId="3719"/>
    <cellStyle name="Normal 9 4" xfId="2332"/>
    <cellStyle name="Normal 9 4 2" xfId="2333"/>
    <cellStyle name="Normal 9 4 2 2" xfId="3723"/>
    <cellStyle name="Normal 9 4 3" xfId="2334"/>
    <cellStyle name="Normal 9 4 3 2" xfId="3724"/>
    <cellStyle name="Normal 9 4 4" xfId="3722"/>
    <cellStyle name="Normal 9 5" xfId="2335"/>
    <cellStyle name="Normal 9 5 2" xfId="2336"/>
    <cellStyle name="Normal 9 5 2 2" xfId="3726"/>
    <cellStyle name="Normal 9 5 3" xfId="2337"/>
    <cellStyle name="Normal 9 5 3 2" xfId="3727"/>
    <cellStyle name="Normal 9 5 4" xfId="3725"/>
    <cellStyle name="Normal 9 6" xfId="2338"/>
    <cellStyle name="Normal 9 6 2" xfId="2339"/>
    <cellStyle name="Normal 9 6 2 2" xfId="3729"/>
    <cellStyle name="Normal 9 6 3" xfId="2340"/>
    <cellStyle name="Normal 9 6 3 2" xfId="3730"/>
    <cellStyle name="Normal 9 6 4" xfId="3728"/>
    <cellStyle name="Normal 9 7" xfId="2341"/>
    <cellStyle name="Normal 9 7 2" xfId="2342"/>
    <cellStyle name="Normal 9 7 2 2" xfId="3732"/>
    <cellStyle name="Normal 9 7 3" xfId="2343"/>
    <cellStyle name="Normal 9 7 3 2" xfId="3733"/>
    <cellStyle name="Normal 9 7 4" xfId="3731"/>
    <cellStyle name="Normal 9 8" xfId="2344"/>
    <cellStyle name="Normal 9 8 2" xfId="2345"/>
    <cellStyle name="Normal 9 8 2 2" xfId="3735"/>
    <cellStyle name="Normal 9 8 3" xfId="2346"/>
    <cellStyle name="Normal 9 8 3 2" xfId="3736"/>
    <cellStyle name="Normal 9 8 4" xfId="3734"/>
    <cellStyle name="Normal 9 9" xfId="2347"/>
    <cellStyle name="Normal 9 9 2" xfId="2348"/>
    <cellStyle name="Normal 9 9 2 2" xfId="3738"/>
    <cellStyle name="Normal 9 9 3" xfId="2349"/>
    <cellStyle name="Normal 9 9 3 2" xfId="3739"/>
    <cellStyle name="Normal 9 9 4" xfId="3737"/>
    <cellStyle name="Note 2" xfId="2350"/>
    <cellStyle name="Note 2 10" xfId="2351"/>
    <cellStyle name="Note 2 11" xfId="2352"/>
    <cellStyle name="Note 2 12" xfId="2353"/>
    <cellStyle name="Note 2 13" xfId="2354"/>
    <cellStyle name="Note 2 14" xfId="2355"/>
    <cellStyle name="Note 2 15" xfId="2356"/>
    <cellStyle name="Note 2 16" xfId="2357"/>
    <cellStyle name="Note 2 17" xfId="2358"/>
    <cellStyle name="Note 2 18" xfId="2359"/>
    <cellStyle name="Note 2 19" xfId="2360"/>
    <cellStyle name="Note 2 2" xfId="2361"/>
    <cellStyle name="Note 2 20" xfId="2362"/>
    <cellStyle name="Note 2 3" xfId="2363"/>
    <cellStyle name="Note 2 4" xfId="2364"/>
    <cellStyle name="Note 2 5" xfId="2365"/>
    <cellStyle name="Note 2 6" xfId="2366"/>
    <cellStyle name="Note 2 7" xfId="2367"/>
    <cellStyle name="Note 2 8" xfId="2368"/>
    <cellStyle name="Note 2 9" xfId="2369"/>
    <cellStyle name="Note 3" xfId="2370"/>
    <cellStyle name="Note 3 2" xfId="2371"/>
    <cellStyle name="Note 3 2 2" xfId="3740"/>
    <cellStyle name="Note 4" xfId="2372"/>
    <cellStyle name="Note 4 2" xfId="3741"/>
    <cellStyle name="Output 2" xfId="2373"/>
    <cellStyle name="Output 2 2" xfId="2374"/>
    <cellStyle name="Output 2 3" xfId="2375"/>
    <cellStyle name="Output 2 4" xfId="2376"/>
    <cellStyle name="Output 2 5" xfId="2377"/>
    <cellStyle name="Output 2 6" xfId="2378"/>
    <cellStyle name="Output 2 7" xfId="2379"/>
    <cellStyle name="Percent" xfId="27" builtinId="5"/>
    <cellStyle name="Percent 2" xfId="16"/>
    <cellStyle name="Percent 2 10" xfId="2380"/>
    <cellStyle name="Percent 2 11" xfId="2381"/>
    <cellStyle name="Percent 2 12" xfId="2382"/>
    <cellStyle name="Percent 2 13" xfId="2383"/>
    <cellStyle name="Percent 2 14" xfId="2384"/>
    <cellStyle name="Percent 2 15" xfId="2385"/>
    <cellStyle name="Percent 2 16" xfId="2386"/>
    <cellStyle name="Percent 2 17" xfId="2387"/>
    <cellStyle name="Percent 2 18" xfId="2388"/>
    <cellStyle name="Percent 2 19" xfId="2389"/>
    <cellStyle name="Percent 2 2" xfId="2390"/>
    <cellStyle name="Percent 2 20" xfId="2391"/>
    <cellStyle name="Percent 2 21" xfId="2392"/>
    <cellStyle name="Percent 2 22" xfId="2393"/>
    <cellStyle name="Percent 2 23" xfId="2394"/>
    <cellStyle name="Percent 2 23 2" xfId="3742"/>
    <cellStyle name="Percent 2 3" xfId="2395"/>
    <cellStyle name="Percent 2 4" xfId="2396"/>
    <cellStyle name="Percent 2 5" xfId="2397"/>
    <cellStyle name="Percent 2 6" xfId="2398"/>
    <cellStyle name="Percent 2 7" xfId="2399"/>
    <cellStyle name="Percent 2 8" xfId="2400"/>
    <cellStyle name="Percent 2 9" xfId="2401"/>
    <cellStyle name="Percent 3" xfId="44"/>
    <cellStyle name="Percent 3 2" xfId="2402"/>
    <cellStyle name="Percent 4" xfId="2403"/>
    <cellStyle name="Percent 5" xfId="2404"/>
    <cellStyle name="Percent 5 2" xfId="2405"/>
    <cellStyle name="Percent 5 2 2" xfId="3744"/>
    <cellStyle name="Percent 5 3" xfId="3743"/>
    <cellStyle name="Percent 6" xfId="2406"/>
    <cellStyle name="Publication_style" xfId="2407"/>
    <cellStyle name="Refdb standard" xfId="2408"/>
    <cellStyle name="Refdb standard 2" xfId="2409"/>
    <cellStyle name="Row_CategoryHeadings" xfId="2410"/>
    <cellStyle name="Source" xfId="2411"/>
    <cellStyle name="Source 2" xfId="2412"/>
    <cellStyle name="Table Cells" xfId="2413"/>
    <cellStyle name="Table Cells 2" xfId="2414"/>
    <cellStyle name="Table Column Headings" xfId="2415"/>
    <cellStyle name="Table Number" xfId="2416"/>
    <cellStyle name="Table Row Headings" xfId="2417"/>
    <cellStyle name="Table Title" xfId="2418"/>
    <cellStyle name="Table_Name" xfId="2419"/>
    <cellStyle name="þ_x001d_ð'&amp;Oý—&amp;Hý_x000b__x0008_—_x000f_h_x0010__x0007__x0001__x0001_" xfId="2420"/>
    <cellStyle name="Title 2" xfId="2421"/>
    <cellStyle name="Total 2" xfId="2422"/>
    <cellStyle name="Total 2 2" xfId="2423"/>
    <cellStyle name="Total 2 3" xfId="2424"/>
    <cellStyle name="Total 2 4" xfId="2425"/>
    <cellStyle name="Total 2 5" xfId="2426"/>
    <cellStyle name="Total 2 6" xfId="2427"/>
    <cellStyle name="Total 2 7" xfId="2428"/>
    <cellStyle name="ts97" xfId="2429"/>
    <cellStyle name="u" xfId="2430"/>
    <cellStyle name="Undefined" xfId="2431"/>
    <cellStyle name="Warning Text 2" xfId="2432"/>
    <cellStyle name="Warnings" xfId="2433"/>
    <cellStyle name="Warnings 2" xfId="2434"/>
    <cellStyle name="Warnings 3" xfId="2435"/>
    <cellStyle name="Warnings 3 2" xfId="2436"/>
    <cellStyle name="Warnings 4" xfId="2437"/>
  </cellStyles>
  <dxfs count="3">
    <dxf>
      <fill>
        <patternFill>
          <bgColor rgb="FFFF0000"/>
        </patternFill>
      </fill>
    </dxf>
    <dxf>
      <fill>
        <patternFill>
          <bgColor rgb="FFFFFF00"/>
        </patternFill>
      </fill>
    </dxf>
    <dxf>
      <fill>
        <patternFill>
          <bgColor rgb="FF92D050"/>
        </patternFill>
      </fill>
    </dxf>
  </dxfs>
  <tableStyles count="0" defaultTableStyle="TableStyleMedium9" defaultPivotStyle="PivotStyleLight16"/>
  <colors>
    <mruColors>
      <color rgb="FF0000FF"/>
      <color rgb="FF4F81BD"/>
      <color rgb="FF77A1D3"/>
      <color rgb="FF682C95"/>
      <color rgb="FF864CB2"/>
      <color rgb="FF000080"/>
      <color rgb="FF8624B2"/>
      <color rgb="FF8EB4E3"/>
      <color rgb="FFEDF8FB"/>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247015141437758"/>
          <c:y val="0.36627610963671331"/>
          <c:w val="0.69374204478620749"/>
          <c:h val="0.61325612849925759"/>
        </c:manualLayout>
      </c:layout>
      <c:barChart>
        <c:barDir val="bar"/>
        <c:grouping val="clustered"/>
        <c:varyColors val="0"/>
        <c:ser>
          <c:idx val="3"/>
          <c:order val="0"/>
          <c:tx>
            <c:strRef>
              <c:f>'Chart controls'!$B$43:$C$43</c:f>
              <c:strCache>
                <c:ptCount val="1"/>
                <c:pt idx="0">
                  <c:v>Females HLE 2010-14</c:v>
                </c:pt>
              </c:strCache>
            </c:strRef>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controls'!$C$45</c:f>
                <c:numCache>
                  <c:formatCode>General</c:formatCode>
                  <c:ptCount val="1"/>
                  <c:pt idx="0">
                    <c:v>1.0314357812663957</c:v>
                  </c:pt>
                </c:numCache>
              </c:numRef>
            </c:plus>
            <c:minus>
              <c:numRef>
                <c:f>'Chart controls'!$C$46</c:f>
                <c:numCache>
                  <c:formatCode>General</c:formatCode>
                  <c:ptCount val="1"/>
                  <c:pt idx="0">
                    <c:v>1.0314357812663957</c:v>
                  </c:pt>
                </c:numCache>
              </c:numRef>
            </c:minus>
          </c:errBars>
          <c:val>
            <c:numRef>
              <c:f>'Chart controls'!$C$44</c:f>
              <c:numCache>
                <c:formatCode>0.0</c:formatCode>
                <c:ptCount val="1"/>
                <c:pt idx="0">
                  <c:v>67.067630768689298</c:v>
                </c:pt>
              </c:numCache>
            </c:numRef>
          </c:val>
          <c:extLst>
            <c:ext xmlns:c16="http://schemas.microsoft.com/office/drawing/2014/chart" uri="{C3380CC4-5D6E-409C-BE32-E72D297353CC}">
              <c16:uniqueId val="{00000000-F8B7-4EC8-A85E-2B62B5D04C60}"/>
            </c:ext>
          </c:extLst>
        </c:ser>
        <c:ser>
          <c:idx val="4"/>
          <c:order val="1"/>
          <c:tx>
            <c:strRef>
              <c:f>'Chart controls'!$B$38:$C$38</c:f>
              <c:strCache>
                <c:ptCount val="1"/>
                <c:pt idx="0">
                  <c:v>Females HLE 2005-09</c:v>
                </c:pt>
              </c:strCache>
            </c:strRef>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controls'!$C$40</c:f>
                <c:numCache>
                  <c:formatCode>General</c:formatCode>
                  <c:ptCount val="1"/>
                  <c:pt idx="0">
                    <c:v>1.0452582297148894</c:v>
                  </c:pt>
                </c:numCache>
              </c:numRef>
            </c:plus>
            <c:minus>
              <c:numRef>
                <c:f>'Chart controls'!$C$41</c:f>
                <c:numCache>
                  <c:formatCode>General</c:formatCode>
                  <c:ptCount val="1"/>
                  <c:pt idx="0">
                    <c:v>1.0452582297149036</c:v>
                  </c:pt>
                </c:numCache>
              </c:numRef>
            </c:minus>
          </c:errBars>
          <c:val>
            <c:numRef>
              <c:f>'Chart controls'!$C$39</c:f>
              <c:numCache>
                <c:formatCode>0.0</c:formatCode>
                <c:ptCount val="1"/>
                <c:pt idx="0">
                  <c:v>66.012083775599606</c:v>
                </c:pt>
              </c:numCache>
            </c:numRef>
          </c:val>
          <c:extLst>
            <c:ext xmlns:c16="http://schemas.microsoft.com/office/drawing/2014/chart" uri="{C3380CC4-5D6E-409C-BE32-E72D297353CC}">
              <c16:uniqueId val="{00000001-F8B7-4EC8-A85E-2B62B5D04C60}"/>
            </c:ext>
          </c:extLst>
        </c:ser>
        <c:ser>
          <c:idx val="5"/>
          <c:order val="2"/>
          <c:tx>
            <c:v>Blank series between LE and HLE females</c:v>
          </c:tx>
          <c:spPr>
            <a:noFill/>
          </c:spPr>
          <c:invertIfNegative val="0"/>
          <c:val>
            <c:numLit>
              <c:formatCode>General</c:formatCode>
              <c:ptCount val="1"/>
              <c:pt idx="0">
                <c:v>1</c:v>
              </c:pt>
            </c:numLit>
          </c:val>
          <c:extLst>
            <c:ext xmlns:c16="http://schemas.microsoft.com/office/drawing/2014/chart" uri="{C3380CC4-5D6E-409C-BE32-E72D297353CC}">
              <c16:uniqueId val="{00000002-F8B7-4EC8-A85E-2B62B5D04C60}"/>
            </c:ext>
          </c:extLst>
        </c:ser>
        <c:ser>
          <c:idx val="6"/>
          <c:order val="3"/>
          <c:tx>
            <c:strRef>
              <c:f>'Chart controls'!$B$33:$C$33</c:f>
              <c:strCache>
                <c:ptCount val="1"/>
                <c:pt idx="0">
                  <c:v>Females LE 2010-14</c:v>
                </c:pt>
              </c:strCache>
            </c:strRef>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controls'!$C$35</c:f>
                <c:numCache>
                  <c:formatCode>General</c:formatCode>
                  <c:ptCount val="1"/>
                  <c:pt idx="0">
                    <c:v>0.30069554997940884</c:v>
                  </c:pt>
                </c:numCache>
              </c:numRef>
            </c:plus>
            <c:minus>
              <c:numRef>
                <c:f>'Chart controls'!$C$36</c:f>
                <c:numCache>
                  <c:formatCode>General</c:formatCode>
                  <c:ptCount val="1"/>
                  <c:pt idx="0">
                    <c:v>0.30069554997939463</c:v>
                  </c:pt>
                </c:numCache>
              </c:numRef>
            </c:minus>
          </c:errBars>
          <c:val>
            <c:numRef>
              <c:f>'Chart controls'!$C$34</c:f>
              <c:numCache>
                <c:formatCode>0.0</c:formatCode>
                <c:ptCount val="1"/>
                <c:pt idx="0">
                  <c:v>82.689424220905593</c:v>
                </c:pt>
              </c:numCache>
            </c:numRef>
          </c:val>
          <c:extLst>
            <c:ext xmlns:c16="http://schemas.microsoft.com/office/drawing/2014/chart" uri="{C3380CC4-5D6E-409C-BE32-E72D297353CC}">
              <c16:uniqueId val="{00000003-F8B7-4EC8-A85E-2B62B5D04C60}"/>
            </c:ext>
          </c:extLst>
        </c:ser>
        <c:ser>
          <c:idx val="7"/>
          <c:order val="4"/>
          <c:tx>
            <c:strRef>
              <c:f>'Chart controls'!$B$28:$C$28</c:f>
              <c:strCache>
                <c:ptCount val="1"/>
                <c:pt idx="0">
                  <c:v>Females LE 2005-09</c:v>
                </c:pt>
              </c:strCache>
            </c:strRef>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controls'!$C$30</c:f>
                <c:numCache>
                  <c:formatCode>General</c:formatCode>
                  <c:ptCount val="1"/>
                  <c:pt idx="0">
                    <c:v>0.31096079289009992</c:v>
                  </c:pt>
                </c:numCache>
              </c:numRef>
            </c:plus>
            <c:minus>
              <c:numRef>
                <c:f>'Chart controls'!$C$31</c:f>
                <c:numCache>
                  <c:formatCode>General</c:formatCode>
                  <c:ptCount val="1"/>
                  <c:pt idx="0">
                    <c:v>0.31096079289009992</c:v>
                  </c:pt>
                </c:numCache>
              </c:numRef>
            </c:minus>
          </c:errBars>
          <c:val>
            <c:numRef>
              <c:f>'Chart controls'!$C$29</c:f>
              <c:numCache>
                <c:formatCode>0.0</c:formatCode>
                <c:ptCount val="1"/>
                <c:pt idx="0">
                  <c:v>81.714315842164595</c:v>
                </c:pt>
              </c:numCache>
            </c:numRef>
          </c:val>
          <c:extLst>
            <c:ext xmlns:c16="http://schemas.microsoft.com/office/drawing/2014/chart" uri="{C3380CC4-5D6E-409C-BE32-E72D297353CC}">
              <c16:uniqueId val="{00000004-F8B7-4EC8-A85E-2B62B5D04C60}"/>
            </c:ext>
          </c:extLst>
        </c:ser>
        <c:ser>
          <c:idx val="8"/>
          <c:order val="5"/>
          <c:tx>
            <c:v>Blank series between males and females</c:v>
          </c:tx>
          <c:spPr>
            <a:noFill/>
          </c:spPr>
          <c:invertIfNegative val="0"/>
          <c:val>
            <c:numLit>
              <c:formatCode>General</c:formatCode>
              <c:ptCount val="1"/>
              <c:pt idx="0">
                <c:v>1</c:v>
              </c:pt>
            </c:numLit>
          </c:val>
          <c:extLst>
            <c:ext xmlns:c16="http://schemas.microsoft.com/office/drawing/2014/chart" uri="{C3380CC4-5D6E-409C-BE32-E72D297353CC}">
              <c16:uniqueId val="{00000005-F8B7-4EC8-A85E-2B62B5D04C60}"/>
            </c:ext>
          </c:extLst>
        </c:ser>
        <c:ser>
          <c:idx val="9"/>
          <c:order val="6"/>
          <c:tx>
            <c:v>2nd blank series between males and females</c:v>
          </c:tx>
          <c:spPr>
            <a:noFill/>
          </c:spPr>
          <c:invertIfNegative val="0"/>
          <c:val>
            <c:numLit>
              <c:formatCode>General</c:formatCode>
              <c:ptCount val="1"/>
              <c:pt idx="0">
                <c:v>1</c:v>
              </c:pt>
            </c:numLit>
          </c:val>
          <c:extLst>
            <c:ext xmlns:c16="http://schemas.microsoft.com/office/drawing/2014/chart" uri="{C3380CC4-5D6E-409C-BE32-E72D297353CC}">
              <c16:uniqueId val="{00000006-F8B7-4EC8-A85E-2B62B5D04C60}"/>
            </c:ext>
          </c:extLst>
        </c:ser>
        <c:ser>
          <c:idx val="12"/>
          <c:order val="7"/>
          <c:tx>
            <c:strRef>
              <c:f>'Chart controls'!$B$23:$C$23</c:f>
              <c:strCache>
                <c:ptCount val="1"/>
                <c:pt idx="0">
                  <c:v>Males HLE 2010-14</c:v>
                </c:pt>
              </c:strCache>
            </c:strRef>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controls'!$C$25</c:f>
                <c:numCache>
                  <c:formatCode>General</c:formatCode>
                  <c:ptCount val="1"/>
                  <c:pt idx="0">
                    <c:v>0.95122325887429326</c:v>
                  </c:pt>
                </c:numCache>
              </c:numRef>
            </c:plus>
            <c:minus>
              <c:numRef>
                <c:f>'Chart controls'!$C$26</c:f>
                <c:numCache>
                  <c:formatCode>General</c:formatCode>
                  <c:ptCount val="1"/>
                  <c:pt idx="0">
                    <c:v>0.95122325887430748</c:v>
                  </c:pt>
                </c:numCache>
              </c:numRef>
            </c:minus>
          </c:errBars>
          <c:val>
            <c:numRef>
              <c:f>'Chart controls'!$C$24</c:f>
              <c:numCache>
                <c:formatCode>0.0</c:formatCode>
                <c:ptCount val="1"/>
                <c:pt idx="0">
                  <c:v>65.321167371750505</c:v>
                </c:pt>
              </c:numCache>
            </c:numRef>
          </c:val>
          <c:extLst>
            <c:ext xmlns:c16="http://schemas.microsoft.com/office/drawing/2014/chart" uri="{C3380CC4-5D6E-409C-BE32-E72D297353CC}">
              <c16:uniqueId val="{00000007-F8B7-4EC8-A85E-2B62B5D04C60}"/>
            </c:ext>
          </c:extLst>
        </c:ser>
        <c:ser>
          <c:idx val="13"/>
          <c:order val="8"/>
          <c:tx>
            <c:strRef>
              <c:f>'Chart controls'!$B$18:$C$18</c:f>
              <c:strCache>
                <c:ptCount val="1"/>
                <c:pt idx="0">
                  <c:v>Males HLE 2005-09</c:v>
                </c:pt>
              </c:strCache>
            </c:strRef>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controls'!$C$20</c:f>
                <c:numCache>
                  <c:formatCode>General</c:formatCode>
                  <c:ptCount val="1"/>
                  <c:pt idx="0">
                    <c:v>0.97980160199500688</c:v>
                  </c:pt>
                </c:numCache>
              </c:numRef>
            </c:plus>
            <c:minus>
              <c:numRef>
                <c:f>'Chart controls'!$C$21</c:f>
                <c:numCache>
                  <c:formatCode>General</c:formatCode>
                  <c:ptCount val="1"/>
                  <c:pt idx="0">
                    <c:v>0.9798016019949003</c:v>
                  </c:pt>
                </c:numCache>
              </c:numRef>
            </c:minus>
          </c:errBars>
          <c:val>
            <c:numRef>
              <c:f>'Chart controls'!$C$19</c:f>
              <c:numCache>
                <c:formatCode>0.0</c:formatCode>
                <c:ptCount val="1"/>
                <c:pt idx="0">
                  <c:v>63.7617716772222</c:v>
                </c:pt>
              </c:numCache>
            </c:numRef>
          </c:val>
          <c:extLst>
            <c:ext xmlns:c16="http://schemas.microsoft.com/office/drawing/2014/chart" uri="{C3380CC4-5D6E-409C-BE32-E72D297353CC}">
              <c16:uniqueId val="{00000008-F8B7-4EC8-A85E-2B62B5D04C60}"/>
            </c:ext>
          </c:extLst>
        </c:ser>
        <c:ser>
          <c:idx val="15"/>
          <c:order val="9"/>
          <c:tx>
            <c:v>Blank series between HLE and LE males</c:v>
          </c:tx>
          <c:spPr>
            <a:noFill/>
          </c:spPr>
          <c:invertIfNegative val="0"/>
          <c:val>
            <c:numLit>
              <c:formatCode>General</c:formatCode>
              <c:ptCount val="1"/>
              <c:pt idx="0">
                <c:v>1</c:v>
              </c:pt>
            </c:numLit>
          </c:val>
          <c:extLst>
            <c:ext xmlns:c16="http://schemas.microsoft.com/office/drawing/2014/chart" uri="{C3380CC4-5D6E-409C-BE32-E72D297353CC}">
              <c16:uniqueId val="{00000009-F8B7-4EC8-A85E-2B62B5D04C60}"/>
            </c:ext>
          </c:extLst>
        </c:ser>
        <c:ser>
          <c:idx val="17"/>
          <c:order val="10"/>
          <c:tx>
            <c:v>2010-14</c:v>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controls'!$C$15</c:f>
                <c:numCache>
                  <c:formatCode>General</c:formatCode>
                  <c:ptCount val="1"/>
                  <c:pt idx="0">
                    <c:v>0.30893586847639654</c:v>
                  </c:pt>
                </c:numCache>
              </c:numRef>
            </c:plus>
            <c:minus>
              <c:numRef>
                <c:f>'Chart controls'!$C$16</c:f>
                <c:numCache>
                  <c:formatCode>General</c:formatCode>
                  <c:ptCount val="1"/>
                  <c:pt idx="0">
                    <c:v>0.30893586847639654</c:v>
                  </c:pt>
                </c:numCache>
              </c:numRef>
            </c:minus>
          </c:errBars>
          <c:val>
            <c:numRef>
              <c:f>'Chart controls'!$C$14</c:f>
              <c:numCache>
                <c:formatCode>0.0</c:formatCode>
                <c:ptCount val="1"/>
                <c:pt idx="0">
                  <c:v>78.174215872285103</c:v>
                </c:pt>
              </c:numCache>
            </c:numRef>
          </c:val>
          <c:extLst>
            <c:ext xmlns:c16="http://schemas.microsoft.com/office/drawing/2014/chart" uri="{C3380CC4-5D6E-409C-BE32-E72D297353CC}">
              <c16:uniqueId val="{0000000A-F8B7-4EC8-A85E-2B62B5D04C60}"/>
            </c:ext>
          </c:extLst>
        </c:ser>
        <c:ser>
          <c:idx val="16"/>
          <c:order val="11"/>
          <c:tx>
            <c:v>2005-09</c:v>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'Chart controls'!$C$10</c:f>
                <c:numCache>
                  <c:formatCode>General</c:formatCode>
                  <c:ptCount val="1"/>
                  <c:pt idx="0">
                    <c:v>0.31473867633690134</c:v>
                  </c:pt>
                </c:numCache>
              </c:numRef>
            </c:plus>
            <c:minus>
              <c:numRef>
                <c:f>'Chart controls'!$C$11</c:f>
                <c:numCache>
                  <c:formatCode>General</c:formatCode>
                  <c:ptCount val="1"/>
                  <c:pt idx="0">
                    <c:v>0.31473867633690134</c:v>
                  </c:pt>
                </c:numCache>
              </c:numRef>
            </c:minus>
          </c:errBars>
          <c:val>
            <c:numRef>
              <c:f>'Chart controls'!$C$9</c:f>
              <c:numCache>
                <c:formatCode>0.0</c:formatCode>
                <c:ptCount val="1"/>
                <c:pt idx="0">
                  <c:v>76.992641394550205</c:v>
                </c:pt>
              </c:numCache>
            </c:numRef>
          </c:val>
          <c:extLst>
            <c:ext xmlns:c16="http://schemas.microsoft.com/office/drawing/2014/chart" uri="{C3380CC4-5D6E-409C-BE32-E72D297353CC}">
              <c16:uniqueId val="{0000000B-F8B7-4EC8-A85E-2B62B5D04C60}"/>
            </c:ext>
          </c:extLst>
        </c:ser>
        <c:dLbls>
          <c:showLegendKey val="0"/>
          <c:showVal val="0"/>
          <c:showCatName val="0"/>
          <c:showSerName val="0"/>
          <c:showPercent val="0"/>
          <c:showBubbleSize val="0"/>
        </c:dLbls>
        <c:gapWidth val="0"/>
        <c:overlap val="-6"/>
        <c:axId val="144299520"/>
        <c:axId val="144301056"/>
      </c:barChart>
      <c:scatterChart>
        <c:scatterStyle val="lineMarker"/>
        <c:varyColors val="0"/>
        <c:ser>
          <c:idx val="21"/>
          <c:order val="12"/>
          <c:tx>
            <c:strRef>
              <c:f>'Chart controls'!$E$13:$F$13</c:f>
              <c:strCache>
                <c:ptCount val="1"/>
                <c:pt idx="0">
                  <c:v>Males LE 2010-14 SII</c:v>
                </c:pt>
              </c:strCache>
            </c:strRef>
          </c:tx>
          <c:spPr>
            <a:ln w="101600" cap="flat">
              <a:solidFill>
                <a:srgbClr val="864CB2">
                  <a:alpha val="65000"/>
                </a:srgbClr>
              </a:solidFill>
            </a:ln>
          </c:spPr>
          <c:marker>
            <c:symbol val="none"/>
          </c:marker>
          <c:xVal>
            <c:numRef>
              <c:f>'Chart controls'!$E$15:$E$16</c:f>
              <c:numCache>
                <c:formatCode>0.0</c:formatCode>
                <c:ptCount val="2"/>
                <c:pt idx="0">
                  <c:v>72.693500872285099</c:v>
                </c:pt>
                <c:pt idx="1">
                  <c:v>83.654930872285107</c:v>
                </c:pt>
              </c:numCache>
            </c:numRef>
          </c:xVal>
          <c:yVal>
            <c:numRef>
              <c:f>'Chart controls'!$F$15:$F$16</c:f>
              <c:numCache>
                <c:formatCode>0.0</c:formatCode>
                <c:ptCount val="2"/>
                <c:pt idx="0">
                  <c:v>10.4</c:v>
                </c:pt>
                <c:pt idx="1">
                  <c:v>10.4</c:v>
                </c:pt>
              </c:numCache>
            </c:numRef>
          </c:yVal>
          <c:smooth val="0"/>
          <c:extLst>
            <c:ext xmlns:c16="http://schemas.microsoft.com/office/drawing/2014/chart" uri="{C3380CC4-5D6E-409C-BE32-E72D297353CC}">
              <c16:uniqueId val="{0000000C-F8B7-4EC8-A85E-2B62B5D04C60}"/>
            </c:ext>
          </c:extLst>
        </c:ser>
        <c:ser>
          <c:idx val="18"/>
          <c:order val="13"/>
          <c:tx>
            <c:strRef>
              <c:f>'Chart controls'!$E$8:$F$8</c:f>
              <c:strCache>
                <c:ptCount val="1"/>
                <c:pt idx="0">
                  <c:v>Males LE 2005-09 SII</c:v>
                </c:pt>
              </c:strCache>
            </c:strRef>
          </c:tx>
          <c:spPr>
            <a:ln w="101600" cap="flat">
              <a:solidFill>
                <a:srgbClr val="864CB2">
                  <a:alpha val="65000"/>
                </a:srgbClr>
              </a:solidFill>
            </a:ln>
          </c:spPr>
          <c:marker>
            <c:symbol val="none"/>
          </c:marker>
          <c:xVal>
            <c:numRef>
              <c:f>'Chart controls'!$E$10:$E$11</c:f>
              <c:numCache>
                <c:formatCode>0.0</c:formatCode>
                <c:ptCount val="2"/>
                <c:pt idx="0">
                  <c:v>71.101966394550203</c:v>
                </c:pt>
                <c:pt idx="1">
                  <c:v>82.883316394550206</c:v>
                </c:pt>
              </c:numCache>
            </c:numRef>
          </c:xVal>
          <c:yVal>
            <c:numRef>
              <c:f>'Chart controls'!$F$10:$F$11</c:f>
              <c:numCache>
                <c:formatCode>0.0</c:formatCode>
                <c:ptCount val="2"/>
                <c:pt idx="0">
                  <c:v>11.5</c:v>
                </c:pt>
                <c:pt idx="1">
                  <c:v>11.5</c:v>
                </c:pt>
              </c:numCache>
            </c:numRef>
          </c:yVal>
          <c:smooth val="0"/>
          <c:extLst>
            <c:ext xmlns:c16="http://schemas.microsoft.com/office/drawing/2014/chart" uri="{C3380CC4-5D6E-409C-BE32-E72D297353CC}">
              <c16:uniqueId val="{0000000D-F8B7-4EC8-A85E-2B62B5D04C60}"/>
            </c:ext>
          </c:extLst>
        </c:ser>
        <c:ser>
          <c:idx val="20"/>
          <c:order val="14"/>
          <c:tx>
            <c:strRef>
              <c:f>'Chart controls'!$I$16</c:f>
              <c:strCache>
                <c:ptCount val="1"/>
                <c:pt idx="0">
                  <c:v>11.0</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controls'!$H$15</c:f>
              <c:numCache>
                <c:formatCode>0.0</c:formatCode>
                <c:ptCount val="1"/>
                <c:pt idx="0">
                  <c:v>83.654930872285107</c:v>
                </c:pt>
              </c:numCache>
            </c:numRef>
          </c:xVal>
          <c:yVal>
            <c:numRef>
              <c:f>'Chart controls'!$I$15</c:f>
              <c:numCache>
                <c:formatCode>0.0</c:formatCode>
                <c:ptCount val="1"/>
                <c:pt idx="0">
                  <c:v>10.4</c:v>
                </c:pt>
              </c:numCache>
            </c:numRef>
          </c:yVal>
          <c:smooth val="0"/>
          <c:extLst>
            <c:ext xmlns:c16="http://schemas.microsoft.com/office/drawing/2014/chart" uri="{C3380CC4-5D6E-409C-BE32-E72D297353CC}">
              <c16:uniqueId val="{0000000E-F8B7-4EC8-A85E-2B62B5D04C60}"/>
            </c:ext>
          </c:extLst>
        </c:ser>
        <c:ser>
          <c:idx val="19"/>
          <c:order val="15"/>
          <c:tx>
            <c:strRef>
              <c:f>'Chart controls'!$I$11</c:f>
              <c:strCache>
                <c:ptCount val="1"/>
                <c:pt idx="0">
                  <c:v>11.8</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controls'!$H$10</c:f>
              <c:numCache>
                <c:formatCode>0.0</c:formatCode>
                <c:ptCount val="1"/>
                <c:pt idx="0">
                  <c:v>82.883316394550206</c:v>
                </c:pt>
              </c:numCache>
            </c:numRef>
          </c:xVal>
          <c:yVal>
            <c:numRef>
              <c:f>'Chart controls'!$I$10</c:f>
              <c:numCache>
                <c:formatCode>0.0</c:formatCode>
                <c:ptCount val="1"/>
                <c:pt idx="0">
                  <c:v>11.5</c:v>
                </c:pt>
              </c:numCache>
            </c:numRef>
          </c:yVal>
          <c:smooth val="0"/>
          <c:extLst>
            <c:ext xmlns:c16="http://schemas.microsoft.com/office/drawing/2014/chart" uri="{C3380CC4-5D6E-409C-BE32-E72D297353CC}">
              <c16:uniqueId val="{0000000F-F8B7-4EC8-A85E-2B62B5D04C60}"/>
            </c:ext>
          </c:extLst>
        </c:ser>
        <c:ser>
          <c:idx val="22"/>
          <c:order val="16"/>
          <c:tx>
            <c:strRef>
              <c:f>'Chart controls'!$E$23:$F$23</c:f>
              <c:strCache>
                <c:ptCount val="1"/>
                <c:pt idx="0">
                  <c:v>Males HLE 2010-14 SII</c:v>
                </c:pt>
              </c:strCache>
            </c:strRef>
          </c:tx>
          <c:spPr>
            <a:ln w="101600" cap="flat">
              <a:solidFill>
                <a:srgbClr val="864CB2">
                  <a:alpha val="65000"/>
                </a:srgbClr>
              </a:solidFill>
            </a:ln>
          </c:spPr>
          <c:marker>
            <c:symbol val="none"/>
          </c:marker>
          <c:xVal>
            <c:numRef>
              <c:f>'Chart controls'!$E$25:$E$26</c:f>
              <c:numCache>
                <c:formatCode>0.0</c:formatCode>
                <c:ptCount val="2"/>
                <c:pt idx="0">
                  <c:v>53.139862371750503</c:v>
                </c:pt>
                <c:pt idx="1">
                  <c:v>77.5024723717505</c:v>
                </c:pt>
              </c:numCache>
            </c:numRef>
          </c:xVal>
          <c:yVal>
            <c:numRef>
              <c:f>'Chart controls'!$F$25:$F$26</c:f>
              <c:numCache>
                <c:formatCode>0.0</c:formatCode>
                <c:ptCount val="2"/>
                <c:pt idx="0">
                  <c:v>7.1400000000000006</c:v>
                </c:pt>
                <c:pt idx="1">
                  <c:v>7.1400000000000006</c:v>
                </c:pt>
              </c:numCache>
            </c:numRef>
          </c:yVal>
          <c:smooth val="0"/>
          <c:extLst>
            <c:ext xmlns:c16="http://schemas.microsoft.com/office/drawing/2014/chart" uri="{C3380CC4-5D6E-409C-BE32-E72D297353CC}">
              <c16:uniqueId val="{00000010-F8B7-4EC8-A85E-2B62B5D04C60}"/>
            </c:ext>
          </c:extLst>
        </c:ser>
        <c:ser>
          <c:idx val="23"/>
          <c:order val="17"/>
          <c:tx>
            <c:strRef>
              <c:f>'Chart controls'!$E$18:$F$18</c:f>
              <c:strCache>
                <c:ptCount val="1"/>
                <c:pt idx="0">
                  <c:v>Males HLE 2005-09 SII</c:v>
                </c:pt>
              </c:strCache>
            </c:strRef>
          </c:tx>
          <c:spPr>
            <a:ln w="101600" cap="flat">
              <a:solidFill>
                <a:srgbClr val="864CB2">
                  <a:alpha val="64706"/>
                </a:srgbClr>
              </a:solidFill>
            </a:ln>
          </c:spPr>
          <c:marker>
            <c:symbol val="none"/>
          </c:marker>
          <c:xVal>
            <c:numRef>
              <c:f>'Chart controls'!$E$20:$E$21</c:f>
              <c:numCache>
                <c:formatCode>0.0</c:formatCode>
                <c:ptCount val="2"/>
                <c:pt idx="0">
                  <c:v>53.480326677222202</c:v>
                </c:pt>
                <c:pt idx="1">
                  <c:v>74.043216677222205</c:v>
                </c:pt>
              </c:numCache>
            </c:numRef>
          </c:xVal>
          <c:yVal>
            <c:numRef>
              <c:f>'Chart controls'!$F$20:$F$21</c:f>
              <c:numCache>
                <c:formatCode>0.0</c:formatCode>
                <c:ptCount val="2"/>
                <c:pt idx="0">
                  <c:v>8.24</c:v>
                </c:pt>
                <c:pt idx="1">
                  <c:v>8.24</c:v>
                </c:pt>
              </c:numCache>
            </c:numRef>
          </c:yVal>
          <c:smooth val="0"/>
          <c:extLst>
            <c:ext xmlns:c16="http://schemas.microsoft.com/office/drawing/2014/chart" uri="{C3380CC4-5D6E-409C-BE32-E72D297353CC}">
              <c16:uniqueId val="{00000011-F8B7-4EC8-A85E-2B62B5D04C60}"/>
            </c:ext>
          </c:extLst>
        </c:ser>
        <c:ser>
          <c:idx val="24"/>
          <c:order val="18"/>
          <c:tx>
            <c:strRef>
              <c:f>'Chart controls'!$I$26</c:f>
              <c:strCache>
                <c:ptCount val="1"/>
                <c:pt idx="0">
                  <c:v>24.4</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controls'!$H$25</c:f>
              <c:numCache>
                <c:formatCode>0.0</c:formatCode>
                <c:ptCount val="1"/>
                <c:pt idx="0">
                  <c:v>77.5024723717505</c:v>
                </c:pt>
              </c:numCache>
            </c:numRef>
          </c:xVal>
          <c:yVal>
            <c:numRef>
              <c:f>'Chart controls'!$I$25</c:f>
              <c:numCache>
                <c:formatCode>0.0</c:formatCode>
                <c:ptCount val="1"/>
                <c:pt idx="0">
                  <c:v>7.1400000000000006</c:v>
                </c:pt>
              </c:numCache>
            </c:numRef>
          </c:yVal>
          <c:smooth val="0"/>
          <c:extLst>
            <c:ext xmlns:c16="http://schemas.microsoft.com/office/drawing/2014/chart" uri="{C3380CC4-5D6E-409C-BE32-E72D297353CC}">
              <c16:uniqueId val="{00000012-F8B7-4EC8-A85E-2B62B5D04C60}"/>
            </c:ext>
          </c:extLst>
        </c:ser>
        <c:ser>
          <c:idx val="25"/>
          <c:order val="19"/>
          <c:tx>
            <c:strRef>
              <c:f>'Chart controls'!$I$21</c:f>
              <c:strCache>
                <c:ptCount val="1"/>
                <c:pt idx="0">
                  <c:v>20.6</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controls'!$H$20</c:f>
              <c:numCache>
                <c:formatCode>0.0</c:formatCode>
                <c:ptCount val="1"/>
                <c:pt idx="0">
                  <c:v>74.043216677222205</c:v>
                </c:pt>
              </c:numCache>
            </c:numRef>
          </c:xVal>
          <c:yVal>
            <c:numRef>
              <c:f>'Chart controls'!$I$20</c:f>
              <c:numCache>
                <c:formatCode>0.0</c:formatCode>
                <c:ptCount val="1"/>
                <c:pt idx="0">
                  <c:v>8.24</c:v>
                </c:pt>
              </c:numCache>
            </c:numRef>
          </c:yVal>
          <c:smooth val="0"/>
          <c:extLst>
            <c:ext xmlns:c16="http://schemas.microsoft.com/office/drawing/2014/chart" uri="{C3380CC4-5D6E-409C-BE32-E72D297353CC}">
              <c16:uniqueId val="{00000013-F8B7-4EC8-A85E-2B62B5D04C60}"/>
            </c:ext>
          </c:extLst>
        </c:ser>
        <c:ser>
          <c:idx val="31"/>
          <c:order val="20"/>
          <c:tx>
            <c:strRef>
              <c:f>'Chart controls'!$E$33:$F$33</c:f>
              <c:strCache>
                <c:ptCount val="1"/>
                <c:pt idx="0">
                  <c:v>Females LE 2010-14 SII</c:v>
                </c:pt>
              </c:strCache>
            </c:strRef>
          </c:tx>
          <c:spPr>
            <a:ln w="101600" cap="flat">
              <a:solidFill>
                <a:srgbClr val="864CB2">
                  <a:alpha val="65000"/>
                </a:srgbClr>
              </a:solidFill>
            </a:ln>
          </c:spPr>
          <c:marker>
            <c:symbol val="none"/>
          </c:marker>
          <c:xVal>
            <c:numRef>
              <c:f>'Chart controls'!$E$35:$E$36</c:f>
              <c:numCache>
                <c:formatCode>0.0</c:formatCode>
                <c:ptCount val="2"/>
                <c:pt idx="0">
                  <c:v>78.076579720905599</c:v>
                </c:pt>
                <c:pt idx="1">
                  <c:v>87.302268720905587</c:v>
                </c:pt>
              </c:numCache>
            </c:numRef>
          </c:xVal>
          <c:yVal>
            <c:numRef>
              <c:f>'Chart controls'!$F$35:$F$36</c:f>
              <c:numCache>
                <c:formatCode>0.0</c:formatCode>
                <c:ptCount val="2"/>
                <c:pt idx="0">
                  <c:v>2.76</c:v>
                </c:pt>
                <c:pt idx="1">
                  <c:v>2.76</c:v>
                </c:pt>
              </c:numCache>
            </c:numRef>
          </c:yVal>
          <c:smooth val="0"/>
          <c:extLst>
            <c:ext xmlns:c16="http://schemas.microsoft.com/office/drawing/2014/chart" uri="{C3380CC4-5D6E-409C-BE32-E72D297353CC}">
              <c16:uniqueId val="{00000014-F8B7-4EC8-A85E-2B62B5D04C60}"/>
            </c:ext>
          </c:extLst>
        </c:ser>
        <c:ser>
          <c:idx val="30"/>
          <c:order val="21"/>
          <c:tx>
            <c:strRef>
              <c:f>'Chart controls'!$E$28:$F$28</c:f>
              <c:strCache>
                <c:ptCount val="1"/>
                <c:pt idx="0">
                  <c:v>Females LE 2005-09 SII</c:v>
                </c:pt>
              </c:strCache>
            </c:strRef>
          </c:tx>
          <c:spPr>
            <a:ln w="101600" cap="flat">
              <a:solidFill>
                <a:srgbClr val="864CB2">
                  <a:alpha val="65000"/>
                </a:srgbClr>
              </a:solidFill>
            </a:ln>
          </c:spPr>
          <c:marker>
            <c:symbol val="none"/>
          </c:marker>
          <c:xVal>
            <c:numRef>
              <c:f>'Chart controls'!$E$30:$E$31</c:f>
              <c:numCache>
                <c:formatCode>0.0</c:formatCode>
                <c:ptCount val="2"/>
                <c:pt idx="0">
                  <c:v>76.999996342164593</c:v>
                </c:pt>
                <c:pt idx="1">
                  <c:v>86.428635342164597</c:v>
                </c:pt>
              </c:numCache>
            </c:numRef>
          </c:xVal>
          <c:yVal>
            <c:numRef>
              <c:f>'Chart controls'!$F$30:$F$31</c:f>
              <c:numCache>
                <c:formatCode>0.0</c:formatCode>
                <c:ptCount val="2"/>
                <c:pt idx="0">
                  <c:v>3.86</c:v>
                </c:pt>
                <c:pt idx="1">
                  <c:v>3.86</c:v>
                </c:pt>
              </c:numCache>
            </c:numRef>
          </c:yVal>
          <c:smooth val="0"/>
          <c:extLst>
            <c:ext xmlns:c16="http://schemas.microsoft.com/office/drawing/2014/chart" uri="{C3380CC4-5D6E-409C-BE32-E72D297353CC}">
              <c16:uniqueId val="{00000015-F8B7-4EC8-A85E-2B62B5D04C60}"/>
            </c:ext>
          </c:extLst>
        </c:ser>
        <c:ser>
          <c:idx val="32"/>
          <c:order val="22"/>
          <c:tx>
            <c:strRef>
              <c:f>'Chart controls'!$I$31</c:f>
              <c:strCache>
                <c:ptCount val="1"/>
                <c:pt idx="0">
                  <c:v>9.4</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controls'!$H$30</c:f>
              <c:numCache>
                <c:formatCode>0.0</c:formatCode>
                <c:ptCount val="1"/>
                <c:pt idx="0">
                  <c:v>86.428635342164597</c:v>
                </c:pt>
              </c:numCache>
            </c:numRef>
          </c:xVal>
          <c:yVal>
            <c:numRef>
              <c:f>'Chart controls'!$I$30</c:f>
              <c:numCache>
                <c:formatCode>0.0</c:formatCode>
                <c:ptCount val="1"/>
                <c:pt idx="0">
                  <c:v>3.86</c:v>
                </c:pt>
              </c:numCache>
            </c:numRef>
          </c:yVal>
          <c:smooth val="0"/>
          <c:extLst>
            <c:ext xmlns:c16="http://schemas.microsoft.com/office/drawing/2014/chart" uri="{C3380CC4-5D6E-409C-BE32-E72D297353CC}">
              <c16:uniqueId val="{00000016-F8B7-4EC8-A85E-2B62B5D04C60}"/>
            </c:ext>
          </c:extLst>
        </c:ser>
        <c:ser>
          <c:idx val="33"/>
          <c:order val="23"/>
          <c:tx>
            <c:strRef>
              <c:f>'Chart controls'!$I$36</c:f>
              <c:strCache>
                <c:ptCount val="1"/>
                <c:pt idx="0">
                  <c:v>9.2</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controls'!$H$35</c:f>
              <c:numCache>
                <c:formatCode>0.0</c:formatCode>
                <c:ptCount val="1"/>
                <c:pt idx="0">
                  <c:v>87.302268720905587</c:v>
                </c:pt>
              </c:numCache>
            </c:numRef>
          </c:xVal>
          <c:yVal>
            <c:numRef>
              <c:f>'Chart controls'!$I$35</c:f>
              <c:numCache>
                <c:formatCode>0.0</c:formatCode>
                <c:ptCount val="1"/>
                <c:pt idx="0">
                  <c:v>2.76</c:v>
                </c:pt>
              </c:numCache>
            </c:numRef>
          </c:yVal>
          <c:smooth val="0"/>
          <c:extLst>
            <c:ext xmlns:c16="http://schemas.microsoft.com/office/drawing/2014/chart" uri="{C3380CC4-5D6E-409C-BE32-E72D297353CC}">
              <c16:uniqueId val="{00000017-F8B7-4EC8-A85E-2B62B5D04C60}"/>
            </c:ext>
          </c:extLst>
        </c:ser>
        <c:ser>
          <c:idx val="35"/>
          <c:order val="24"/>
          <c:tx>
            <c:strRef>
              <c:f>'Chart controls'!$E$43:$F$43</c:f>
              <c:strCache>
                <c:ptCount val="1"/>
                <c:pt idx="0">
                  <c:v>Females HLE 2010-14 SII</c:v>
                </c:pt>
              </c:strCache>
            </c:strRef>
          </c:tx>
          <c:spPr>
            <a:ln w="101600" cap="flat">
              <a:solidFill>
                <a:srgbClr val="864CB2">
                  <a:alpha val="65000"/>
                </a:srgbClr>
              </a:solidFill>
            </a:ln>
          </c:spPr>
          <c:marker>
            <c:symbol val="none"/>
          </c:marker>
          <c:xVal>
            <c:numRef>
              <c:f>'Chart controls'!$E$45:$E$46</c:f>
              <c:numCache>
                <c:formatCode>0.0</c:formatCode>
                <c:ptCount val="2"/>
                <c:pt idx="0">
                  <c:v>56.179380768689299</c:v>
                </c:pt>
                <c:pt idx="1">
                  <c:v>77.955880768689298</c:v>
                </c:pt>
              </c:numCache>
            </c:numRef>
          </c:xVal>
          <c:yVal>
            <c:numRef>
              <c:f>'Chart controls'!$F$45:$F$46</c:f>
              <c:numCache>
                <c:formatCode>0.0</c:formatCode>
                <c:ptCount val="2"/>
                <c:pt idx="0">
                  <c:v>-0.48000000000000009</c:v>
                </c:pt>
                <c:pt idx="1">
                  <c:v>-0.48000000000000009</c:v>
                </c:pt>
              </c:numCache>
            </c:numRef>
          </c:yVal>
          <c:smooth val="0"/>
          <c:extLst>
            <c:ext xmlns:c16="http://schemas.microsoft.com/office/drawing/2014/chart" uri="{C3380CC4-5D6E-409C-BE32-E72D297353CC}">
              <c16:uniqueId val="{00000018-F8B7-4EC8-A85E-2B62B5D04C60}"/>
            </c:ext>
          </c:extLst>
        </c:ser>
        <c:ser>
          <c:idx val="34"/>
          <c:order val="25"/>
          <c:tx>
            <c:strRef>
              <c:f>'Chart controls'!$E$38:$F$38</c:f>
              <c:strCache>
                <c:ptCount val="1"/>
                <c:pt idx="0">
                  <c:v>Females HLE 2005-09 SII</c:v>
                </c:pt>
              </c:strCache>
            </c:strRef>
          </c:tx>
          <c:spPr>
            <a:ln w="101600" cap="flat">
              <a:solidFill>
                <a:srgbClr val="864CB2">
                  <a:alpha val="65000"/>
                </a:srgbClr>
              </a:solidFill>
            </a:ln>
          </c:spPr>
          <c:marker>
            <c:symbol val="none"/>
          </c:marker>
          <c:xVal>
            <c:numRef>
              <c:f>'Chart controls'!$E$40:$E$41</c:f>
              <c:numCache>
                <c:formatCode>0.0</c:formatCode>
                <c:ptCount val="2"/>
                <c:pt idx="0">
                  <c:v>55.167633775599604</c:v>
                </c:pt>
                <c:pt idx="1">
                  <c:v>76.856533775599601</c:v>
                </c:pt>
              </c:numCache>
            </c:numRef>
          </c:xVal>
          <c:yVal>
            <c:numRef>
              <c:f>'Chart controls'!$F$40:$F$41</c:f>
              <c:numCache>
                <c:formatCode>0.0</c:formatCode>
                <c:ptCount val="2"/>
                <c:pt idx="0">
                  <c:v>0.62</c:v>
                </c:pt>
                <c:pt idx="1">
                  <c:v>0.62</c:v>
                </c:pt>
              </c:numCache>
            </c:numRef>
          </c:yVal>
          <c:smooth val="0"/>
          <c:extLst>
            <c:ext xmlns:c16="http://schemas.microsoft.com/office/drawing/2014/chart" uri="{C3380CC4-5D6E-409C-BE32-E72D297353CC}">
              <c16:uniqueId val="{00000019-F8B7-4EC8-A85E-2B62B5D04C60}"/>
            </c:ext>
          </c:extLst>
        </c:ser>
        <c:ser>
          <c:idx val="36"/>
          <c:order val="26"/>
          <c:tx>
            <c:strRef>
              <c:f>'Chart controls'!$I$41</c:f>
              <c:strCache>
                <c:ptCount val="1"/>
                <c:pt idx="0">
                  <c:v>21.7</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controls'!$H$40</c:f>
              <c:numCache>
                <c:formatCode>0.0</c:formatCode>
                <c:ptCount val="1"/>
                <c:pt idx="0">
                  <c:v>76.856533775599601</c:v>
                </c:pt>
              </c:numCache>
            </c:numRef>
          </c:xVal>
          <c:yVal>
            <c:numRef>
              <c:f>'Chart controls'!$I$40</c:f>
              <c:numCache>
                <c:formatCode>0.0</c:formatCode>
                <c:ptCount val="1"/>
                <c:pt idx="0">
                  <c:v>0.62</c:v>
                </c:pt>
              </c:numCache>
            </c:numRef>
          </c:yVal>
          <c:smooth val="0"/>
          <c:extLst>
            <c:ext xmlns:c16="http://schemas.microsoft.com/office/drawing/2014/chart" uri="{C3380CC4-5D6E-409C-BE32-E72D297353CC}">
              <c16:uniqueId val="{0000001A-F8B7-4EC8-A85E-2B62B5D04C60}"/>
            </c:ext>
          </c:extLst>
        </c:ser>
        <c:ser>
          <c:idx val="37"/>
          <c:order val="27"/>
          <c:tx>
            <c:strRef>
              <c:f>'Chart controls'!$I$46</c:f>
              <c:strCache>
                <c:ptCount val="1"/>
                <c:pt idx="0">
                  <c:v>21.8</c:v>
                </c:pt>
              </c:strCache>
            </c:strRef>
          </c:tx>
          <c:marker>
            <c:symbol val="none"/>
          </c:marker>
          <c:dLbls>
            <c:spPr>
              <a:noFill/>
              <a:ln>
                <a:noFill/>
              </a:ln>
              <a:effectLst/>
            </c:spPr>
            <c:txPr>
              <a:bodyPr/>
              <a:lstStyle/>
              <a:p>
                <a:pPr>
                  <a:defRPr sz="800" b="1">
                    <a:solidFill>
                      <a:srgbClr val="864CB2"/>
                    </a:solidFill>
                    <a:latin typeface="Verdana" pitchFamily="34" charset="0"/>
                    <a:ea typeface="Verdana" pitchFamily="34" charset="0"/>
                    <a:cs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'Chart controls'!$H$45</c:f>
              <c:numCache>
                <c:formatCode>0.0</c:formatCode>
                <c:ptCount val="1"/>
                <c:pt idx="0">
                  <c:v>77.955880768689298</c:v>
                </c:pt>
              </c:numCache>
            </c:numRef>
          </c:xVal>
          <c:yVal>
            <c:numRef>
              <c:f>'Chart controls'!$I$45</c:f>
              <c:numCache>
                <c:formatCode>0.0</c:formatCode>
                <c:ptCount val="1"/>
                <c:pt idx="0">
                  <c:v>-0.48000000000000009</c:v>
                </c:pt>
              </c:numCache>
            </c:numRef>
          </c:yVal>
          <c:smooth val="0"/>
          <c:extLst>
            <c:ext xmlns:c16="http://schemas.microsoft.com/office/drawing/2014/chart" uri="{C3380CC4-5D6E-409C-BE32-E72D297353CC}">
              <c16:uniqueId val="{0000001B-F8B7-4EC8-A85E-2B62B5D04C60}"/>
            </c:ext>
          </c:extLst>
        </c:ser>
        <c:dLbls>
          <c:showLegendKey val="0"/>
          <c:showVal val="0"/>
          <c:showCatName val="0"/>
          <c:showSerName val="0"/>
          <c:showPercent val="0"/>
          <c:showBubbleSize val="0"/>
        </c:dLbls>
        <c:axId val="144644352"/>
        <c:axId val="144642816"/>
      </c:scatterChart>
      <c:catAx>
        <c:axId val="144299520"/>
        <c:scaling>
          <c:orientation val="minMax"/>
        </c:scaling>
        <c:delete val="1"/>
        <c:axPos val="l"/>
        <c:majorTickMark val="out"/>
        <c:minorTickMark val="none"/>
        <c:tickLblPos val="none"/>
        <c:crossAx val="144301056"/>
        <c:crosses val="autoZero"/>
        <c:auto val="1"/>
        <c:lblAlgn val="ctr"/>
        <c:lblOffset val="100"/>
        <c:noMultiLvlLbl val="0"/>
      </c:catAx>
      <c:valAx>
        <c:axId val="144301056"/>
        <c:scaling>
          <c:orientation val="minMax"/>
        </c:scaling>
        <c:delete val="1"/>
        <c:axPos val="b"/>
        <c:numFmt formatCode="0.0" sourceLinked="1"/>
        <c:majorTickMark val="out"/>
        <c:minorTickMark val="none"/>
        <c:tickLblPos val="none"/>
        <c:crossAx val="144299520"/>
        <c:crosses val="autoZero"/>
        <c:crossBetween val="between"/>
      </c:valAx>
      <c:valAx>
        <c:axId val="144642816"/>
        <c:scaling>
          <c:orientation val="minMax"/>
          <c:max val="12"/>
          <c:min val="-1"/>
        </c:scaling>
        <c:delete val="1"/>
        <c:axPos val="r"/>
        <c:numFmt formatCode="0.0" sourceLinked="1"/>
        <c:majorTickMark val="out"/>
        <c:minorTickMark val="none"/>
        <c:tickLblPos val="none"/>
        <c:crossAx val="144644352"/>
        <c:crosses val="max"/>
        <c:crossBetween val="midCat"/>
        <c:majorUnit val="1"/>
      </c:valAx>
      <c:valAx>
        <c:axId val="144644352"/>
        <c:scaling>
          <c:orientation val="minMax"/>
        </c:scaling>
        <c:delete val="1"/>
        <c:axPos val="b"/>
        <c:numFmt formatCode="0.0" sourceLinked="1"/>
        <c:majorTickMark val="out"/>
        <c:minorTickMark val="none"/>
        <c:tickLblPos val="none"/>
        <c:crossAx val="144642816"/>
        <c:crosses val="autoZero"/>
        <c:crossBetween val="midCat"/>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ayout>
        <c:manualLayout>
          <c:xMode val="edge"/>
          <c:yMode val="edge"/>
          <c:x val="0.23985446686291151"/>
          <c:y val="0.15290786301991174"/>
          <c:w val="0.17544128531376857"/>
          <c:h val="0.12221304803257479"/>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1066" l="0.70000000000000062" r="0.70000000000000062" t="0.7500000000000106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06920677469213"/>
          <c:y val="0.21504861188126745"/>
          <c:w val="0.63468779168561373"/>
          <c:h val="0.77658415753363663"/>
        </c:manualLayout>
      </c:layout>
      <c:barChart>
        <c:barDir val="bar"/>
        <c:grouping val="clustered"/>
        <c:varyColors val="0"/>
        <c:ser>
          <c:idx val="0"/>
          <c:order val="0"/>
          <c:tx>
            <c:v>2005-09</c:v>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controls'!$O$31:$O$35</c:f>
                <c:numCache>
                  <c:formatCode>General</c:formatCode>
                  <c:ptCount val="5"/>
                  <c:pt idx="0">
                    <c:v>4.7292574264720881E-2</c:v>
                  </c:pt>
                  <c:pt idx="1">
                    <c:v>3.8753003918938871E-2</c:v>
                  </c:pt>
                  <c:pt idx="2">
                    <c:v>4.1116892739964467E-2</c:v>
                  </c:pt>
                  <c:pt idx="3">
                    <c:v>3.4656666887809849E-2</c:v>
                  </c:pt>
                  <c:pt idx="4">
                    <c:v>3.1934928061827891E-2</c:v>
                  </c:pt>
                </c:numCache>
              </c:numRef>
            </c:plus>
            <c:minus>
              <c:numRef>
                <c:f>'Fifth data controls'!$P$31:$P$35</c:f>
                <c:numCache>
                  <c:formatCode>General</c:formatCode>
                  <c:ptCount val="5"/>
                  <c:pt idx="0">
                    <c:v>4.7292574264721166E-2</c:v>
                  </c:pt>
                  <c:pt idx="1">
                    <c:v>3.8753003918937309E-2</c:v>
                  </c:pt>
                  <c:pt idx="2">
                    <c:v>4.1116892739964467E-2</c:v>
                  </c:pt>
                  <c:pt idx="3">
                    <c:v>3.4656666887809703E-2</c:v>
                  </c:pt>
                  <c:pt idx="4">
                    <c:v>3.1934928061829314E-2</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controls'!$M$31:$M$35</c:f>
              <c:numCache>
                <c:formatCode>0%</c:formatCode>
                <c:ptCount val="5"/>
                <c:pt idx="0">
                  <c:v>0.72597818124422664</c:v>
                </c:pt>
                <c:pt idx="1">
                  <c:v>0.80168641548854902</c:v>
                </c:pt>
                <c:pt idx="2">
                  <c:v>0.83349092987649276</c:v>
                </c:pt>
                <c:pt idx="3">
                  <c:v>0.85859371090482495</c:v>
                </c:pt>
                <c:pt idx="4">
                  <c:v>0.87118162879316619</c:v>
                </c:pt>
              </c:numCache>
            </c:numRef>
          </c:val>
          <c:extLst>
            <c:ext xmlns:c16="http://schemas.microsoft.com/office/drawing/2014/chart" uri="{C3380CC4-5D6E-409C-BE32-E72D297353CC}">
              <c16:uniqueId val="{00000000-7F8D-47E6-AF78-E7EBD0B4B3C4}"/>
            </c:ext>
          </c:extLst>
        </c:ser>
        <c:ser>
          <c:idx val="1"/>
          <c:order val="1"/>
          <c:tx>
            <c:v>2010-14</c:v>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controls'!$AG$31:$AG$35</c:f>
                <c:numCache>
                  <c:formatCode>General</c:formatCode>
                  <c:ptCount val="5"/>
                  <c:pt idx="0">
                    <c:v>3.9752779774896115E-2</c:v>
                  </c:pt>
                  <c:pt idx="1">
                    <c:v>3.81934886894588E-2</c:v>
                  </c:pt>
                  <c:pt idx="2">
                    <c:v>3.3884340693997643E-2</c:v>
                  </c:pt>
                  <c:pt idx="3">
                    <c:v>3.0288532505076092E-2</c:v>
                  </c:pt>
                  <c:pt idx="4">
                    <c:v>2.8346221645194163E-2</c:v>
                  </c:pt>
                </c:numCache>
              </c:numRef>
            </c:plus>
            <c:minus>
              <c:numRef>
                <c:f>'Fifth data controls'!$AH$31:$AH$35</c:f>
                <c:numCache>
                  <c:formatCode>General</c:formatCode>
                  <c:ptCount val="5"/>
                  <c:pt idx="0">
                    <c:v>3.9752779774896253E-2</c:v>
                  </c:pt>
                  <c:pt idx="1">
                    <c:v>3.8193488689457523E-2</c:v>
                  </c:pt>
                  <c:pt idx="2">
                    <c:v>3.388434069399892E-2</c:v>
                  </c:pt>
                  <c:pt idx="3">
                    <c:v>3.0288532505077084E-2</c:v>
                  </c:pt>
                  <c:pt idx="4">
                    <c:v>2.834622164519331E-2</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controls'!$AE$31:$AE$35</c:f>
              <c:numCache>
                <c:formatCode>0%</c:formatCode>
                <c:ptCount val="5"/>
                <c:pt idx="0">
                  <c:v>0.79768744128393687</c:v>
                </c:pt>
                <c:pt idx="1">
                  <c:v>0.79945434883781663</c:v>
                </c:pt>
                <c:pt idx="2">
                  <c:v>0.8383410155604325</c:v>
                </c:pt>
                <c:pt idx="3">
                  <c:v>0.84154211814295865</c:v>
                </c:pt>
                <c:pt idx="4">
                  <c:v>0.90245969256597069</c:v>
                </c:pt>
              </c:numCache>
            </c:numRef>
          </c:val>
          <c:extLst>
            <c:ext xmlns:c16="http://schemas.microsoft.com/office/drawing/2014/chart" uri="{C3380CC4-5D6E-409C-BE32-E72D297353CC}">
              <c16:uniqueId val="{00000001-7F8D-47E6-AF78-E7EBD0B4B3C4}"/>
            </c:ext>
          </c:extLst>
        </c:ser>
        <c:dLbls>
          <c:showLegendKey val="0"/>
          <c:showVal val="0"/>
          <c:showCatName val="0"/>
          <c:showSerName val="0"/>
          <c:showPercent val="0"/>
          <c:showBubbleSize val="0"/>
        </c:dLbls>
        <c:gapWidth val="60"/>
        <c:axId val="144831232"/>
        <c:axId val="144832768"/>
      </c:barChart>
      <c:catAx>
        <c:axId val="144831232"/>
        <c:scaling>
          <c:orientation val="maxMin"/>
        </c:scaling>
        <c:delete val="0"/>
        <c:axPos val="l"/>
        <c:numFmt formatCode="General" sourceLinked="1"/>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44832768"/>
        <c:crosses val="autoZero"/>
        <c:auto val="1"/>
        <c:lblAlgn val="ctr"/>
        <c:lblOffset val="100"/>
        <c:noMultiLvlLbl val="0"/>
      </c:catAx>
      <c:valAx>
        <c:axId val="144832768"/>
        <c:scaling>
          <c:orientation val="minMax"/>
          <c:min val="0"/>
        </c:scaling>
        <c:delete val="1"/>
        <c:axPos val="t"/>
        <c:numFmt formatCode="0" sourceLinked="0"/>
        <c:majorTickMark val="out"/>
        <c:minorTickMark val="none"/>
        <c:tickLblPos val="none"/>
        <c:crossAx val="144831232"/>
        <c:crosses val="autoZero"/>
        <c:crossBetween val="between"/>
      </c:valAx>
      <c:spPr>
        <a:ln>
          <a:noFill/>
        </a:ln>
      </c:spPr>
    </c:plotArea>
    <c:legend>
      <c:legendPos val="t"/>
      <c:layout>
        <c:manualLayout>
          <c:xMode val="edge"/>
          <c:yMode val="edge"/>
          <c:x val="0.21575485298515831"/>
          <c:y val="6.2768569891364714E-2"/>
          <c:w val="0.31997019748402727"/>
          <c:h val="0.12590780653606853"/>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noFill/>
    <a:ln>
      <a:noFill/>
    </a:ln>
  </c:spPr>
  <c:printSettings>
    <c:headerFooter/>
    <c:pageMargins b="0.7500000000000111" l="0.70000000000000062" r="0.70000000000000062" t="0.75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06920677469201"/>
          <c:y val="0.21504861188126731"/>
          <c:w val="0.63468779168561373"/>
          <c:h val="0.77205770519735151"/>
        </c:manualLayout>
      </c:layout>
      <c:barChart>
        <c:barDir val="bar"/>
        <c:grouping val="clustered"/>
        <c:varyColors val="0"/>
        <c:ser>
          <c:idx val="0"/>
          <c:order val="0"/>
          <c:tx>
            <c:v>Life expectancy</c:v>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controls'!$K$9:$K$13</c:f>
                <c:numCache>
                  <c:formatCode>General</c:formatCode>
                  <c:ptCount val="5"/>
                  <c:pt idx="0">
                    <c:v>1.1400094022013008</c:v>
                  </c:pt>
                  <c:pt idx="1">
                    <c:v>1.0330029933066101</c:v>
                  </c:pt>
                  <c:pt idx="2">
                    <c:v>0.95517128636400628</c:v>
                  </c:pt>
                  <c:pt idx="3">
                    <c:v>1.0129558898324973</c:v>
                  </c:pt>
                  <c:pt idx="4">
                    <c:v>0.99225037146899808</c:v>
                  </c:pt>
                </c:numCache>
              </c:numRef>
            </c:plus>
            <c:minus>
              <c:numRef>
                <c:f>'Fifth data controls'!$L$9:$L$13</c:f>
                <c:numCache>
                  <c:formatCode>General</c:formatCode>
                  <c:ptCount val="5"/>
                  <c:pt idx="0">
                    <c:v>1.1400094022013008</c:v>
                  </c:pt>
                  <c:pt idx="1">
                    <c:v>1.0330029933065958</c:v>
                  </c:pt>
                  <c:pt idx="2">
                    <c:v>0.95517128636389259</c:v>
                  </c:pt>
                  <c:pt idx="3">
                    <c:v>1.012955889832611</c:v>
                  </c:pt>
                  <c:pt idx="4">
                    <c:v>0.99225037146899808</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controls'!$H$9:$H$13</c:f>
              <c:numCache>
                <c:formatCode>0.0</c:formatCode>
                <c:ptCount val="5"/>
                <c:pt idx="0">
                  <c:v>72.767928493927897</c:v>
                </c:pt>
                <c:pt idx="1">
                  <c:v>74.364737231601296</c:v>
                </c:pt>
                <c:pt idx="2">
                  <c:v>77.161612533455795</c:v>
                </c:pt>
                <c:pt idx="3">
                  <c:v>78.853151519445206</c:v>
                </c:pt>
                <c:pt idx="4">
                  <c:v>81.1312347820204</c:v>
                </c:pt>
              </c:numCache>
            </c:numRef>
          </c:val>
          <c:extLst>
            <c:ext xmlns:c16="http://schemas.microsoft.com/office/drawing/2014/chart" uri="{C3380CC4-5D6E-409C-BE32-E72D297353CC}">
              <c16:uniqueId val="{00000000-ED07-4DFF-8DC5-B100AC12EDE1}"/>
            </c:ext>
          </c:extLst>
        </c:ser>
        <c:ser>
          <c:idx val="1"/>
          <c:order val="1"/>
          <c:tx>
            <c:v>Healthy life expectancy</c:v>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controls'!$K$21:$K$25</c:f>
                <c:numCache>
                  <c:formatCode>General</c:formatCode>
                  <c:ptCount val="5"/>
                  <c:pt idx="0">
                    <c:v>3.441382662388996</c:v>
                  </c:pt>
                  <c:pt idx="1">
                    <c:v>2.8818569533670981</c:v>
                  </c:pt>
                  <c:pt idx="2">
                    <c:v>3.1726457461808053</c:v>
                  </c:pt>
                  <c:pt idx="3">
                    <c:v>2.7327874052634087</c:v>
                  </c:pt>
                  <c:pt idx="4">
                    <c:v>2.5909201463310865</c:v>
                  </c:pt>
                </c:numCache>
              </c:numRef>
            </c:plus>
            <c:minus>
              <c:numRef>
                <c:f>'Fifth data controls'!$L$21:$L$25</c:f>
                <c:numCache>
                  <c:formatCode>General</c:formatCode>
                  <c:ptCount val="5"/>
                  <c:pt idx="0">
                    <c:v>3.4413826623890031</c:v>
                  </c:pt>
                  <c:pt idx="1">
                    <c:v>2.8818569533669987</c:v>
                  </c:pt>
                  <c:pt idx="2">
                    <c:v>3.1726457461807982</c:v>
                  </c:pt>
                  <c:pt idx="3">
                    <c:v>2.7327874052633945</c:v>
                  </c:pt>
                  <c:pt idx="4">
                    <c:v>2.5909201463312002</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controls'!$H$21:$H$25</c:f>
              <c:numCache>
                <c:formatCode>0.0</c:formatCode>
                <c:ptCount val="5"/>
                <c:pt idx="0">
                  <c:v>52.827928380931702</c:v>
                </c:pt>
                <c:pt idx="1">
                  <c:v>59.617199629950299</c:v>
                </c:pt>
                <c:pt idx="2">
                  <c:v>64.313504181279697</c:v>
                </c:pt>
                <c:pt idx="3">
                  <c:v>67.702819979620898</c:v>
                </c:pt>
                <c:pt idx="4">
                  <c:v>70.680041263401307</c:v>
                </c:pt>
              </c:numCache>
            </c:numRef>
          </c:val>
          <c:extLst>
            <c:ext xmlns:c16="http://schemas.microsoft.com/office/drawing/2014/chart" uri="{C3380CC4-5D6E-409C-BE32-E72D297353CC}">
              <c16:uniqueId val="{00000001-ED07-4DFF-8DC5-B100AC12EDE1}"/>
            </c:ext>
          </c:extLst>
        </c:ser>
        <c:dLbls>
          <c:showLegendKey val="0"/>
          <c:showVal val="0"/>
          <c:showCatName val="0"/>
          <c:showSerName val="0"/>
          <c:showPercent val="0"/>
          <c:showBubbleSize val="0"/>
        </c:dLbls>
        <c:gapWidth val="60"/>
        <c:axId val="144951552"/>
        <c:axId val="144973824"/>
      </c:barChart>
      <c:catAx>
        <c:axId val="144951552"/>
        <c:scaling>
          <c:orientation val="maxMin"/>
        </c:scaling>
        <c:delete val="0"/>
        <c:axPos val="l"/>
        <c:numFmt formatCode="General" sourceLinked="1"/>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44973824"/>
        <c:crosses val="autoZero"/>
        <c:auto val="1"/>
        <c:lblAlgn val="ctr"/>
        <c:lblOffset val="100"/>
        <c:noMultiLvlLbl val="0"/>
      </c:catAx>
      <c:valAx>
        <c:axId val="144973824"/>
        <c:scaling>
          <c:orientation val="minMax"/>
          <c:max val="90"/>
        </c:scaling>
        <c:delete val="1"/>
        <c:axPos val="t"/>
        <c:numFmt formatCode="0" sourceLinked="0"/>
        <c:majorTickMark val="out"/>
        <c:minorTickMark val="none"/>
        <c:tickLblPos val="none"/>
        <c:crossAx val="144951552"/>
        <c:crosses val="autoZero"/>
        <c:crossBetween val="between"/>
        <c:majorUnit val="90"/>
      </c:valAx>
    </c:plotArea>
    <c:legend>
      <c:legendPos val="t"/>
      <c:layout>
        <c:manualLayout>
          <c:xMode val="edge"/>
          <c:yMode val="edge"/>
          <c:x val="0.28252136762121982"/>
          <c:y val="1.3450288475150327E-2"/>
          <c:w val="0.45350322675614024"/>
          <c:h val="0.12590780653606848"/>
        </c:manualLayout>
      </c:layout>
      <c:overlay val="0"/>
      <c:txPr>
        <a:bodyPr/>
        <a:lstStyle/>
        <a:p>
          <a:pPr>
            <a:defRPr sz="900">
              <a:latin typeface="Verdana" pitchFamily="34" charset="0"/>
              <a:ea typeface="Verdana" pitchFamily="34" charset="0"/>
              <a:cs typeface="Verdana" pitchFamily="34" charset="0"/>
            </a:defRPr>
          </a:pPr>
          <a:endParaRPr lang="en-US"/>
        </a:p>
      </c:txPr>
    </c:legend>
    <c:plotVisOnly val="1"/>
    <c:dispBlanksAs val="gap"/>
    <c:showDLblsOverMax val="0"/>
  </c:chart>
  <c:spPr>
    <a:ln>
      <a:noFill/>
    </a:ln>
  </c:spPr>
  <c:printSettings>
    <c:headerFooter/>
    <c:pageMargins b="0.75000000000001088" l="0.70000000000000062" r="0.70000000000000062" t="0.7500000000000108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87052305925117"/>
          <c:y val="0.21504857726267571"/>
          <c:w val="0.73267880757601556"/>
          <c:h val="0.77205770519735151"/>
        </c:manualLayout>
      </c:layout>
      <c:barChart>
        <c:barDir val="bar"/>
        <c:grouping val="clustered"/>
        <c:varyColors val="0"/>
        <c:ser>
          <c:idx val="0"/>
          <c:order val="0"/>
          <c:tx>
            <c:v>LE fifths</c:v>
          </c:tx>
          <c:spPr>
            <a:solidFill>
              <a:srgbClr val="8EB4E3"/>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controls'!$AC$9:$AC$13</c:f>
                <c:numCache>
                  <c:formatCode>General</c:formatCode>
                  <c:ptCount val="5"/>
                  <c:pt idx="0">
                    <c:v>1.0250977988033014</c:v>
                  </c:pt>
                  <c:pt idx="1">
                    <c:v>1.0245119891206969</c:v>
                  </c:pt>
                  <c:pt idx="2">
                    <c:v>0.90601013424659982</c:v>
                  </c:pt>
                  <c:pt idx="3">
                    <c:v>0.97543244384070249</c:v>
                  </c:pt>
                  <c:pt idx="4">
                    <c:v>0.88195887452449995</c:v>
                  </c:pt>
                </c:numCache>
              </c:numRef>
            </c:plus>
            <c:minus>
              <c:numRef>
                <c:f>'Fifth data controls'!$AD$9:$AD$13</c:f>
                <c:numCache>
                  <c:formatCode>General</c:formatCode>
                  <c:ptCount val="5"/>
                  <c:pt idx="0">
                    <c:v>1.0250977988034009</c:v>
                  </c:pt>
                  <c:pt idx="1">
                    <c:v>1.0245119891206969</c:v>
                  </c:pt>
                  <c:pt idx="2">
                    <c:v>0.90601013424669929</c:v>
                  </c:pt>
                  <c:pt idx="3">
                    <c:v>0.9754324438405888</c:v>
                  </c:pt>
                  <c:pt idx="4">
                    <c:v>0.88195887452449995</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controls'!$Z$9:$Z$13</c:f>
              <c:numCache>
                <c:formatCode>0.0</c:formatCode>
                <c:ptCount val="5"/>
                <c:pt idx="0">
                  <c:v>73.793671428542595</c:v>
                </c:pt>
                <c:pt idx="1">
                  <c:v>76.958218282440598</c:v>
                </c:pt>
                <c:pt idx="2">
                  <c:v>77.216998776434295</c:v>
                </c:pt>
                <c:pt idx="3">
                  <c:v>79.629551141132495</c:v>
                </c:pt>
                <c:pt idx="4">
                  <c:v>82.407504108355099</c:v>
                </c:pt>
              </c:numCache>
            </c:numRef>
          </c:val>
          <c:extLst>
            <c:ext xmlns:c16="http://schemas.microsoft.com/office/drawing/2014/chart" uri="{C3380CC4-5D6E-409C-BE32-E72D297353CC}">
              <c16:uniqueId val="{00000000-0BC7-4B67-B705-5282458B9082}"/>
            </c:ext>
          </c:extLst>
        </c:ser>
        <c:ser>
          <c:idx val="1"/>
          <c:order val="1"/>
          <c:tx>
            <c:v>HLE fifths</c:v>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'Fifth data controls'!$AC$21:$AC$25</c:f>
                <c:numCache>
                  <c:formatCode>General</c:formatCode>
                  <c:ptCount val="5"/>
                  <c:pt idx="0">
                    <c:v>2.9335035690798961</c:v>
                  </c:pt>
                  <c:pt idx="1">
                    <c:v>2.939302839531301</c:v>
                  </c:pt>
                  <c:pt idx="2">
                    <c:v>2.6164470939086897</c:v>
                  </c:pt>
                  <c:pt idx="3">
                    <c:v>2.4118622481028069</c:v>
                  </c:pt>
                  <c:pt idx="4">
                    <c:v>2.3359413766826975</c:v>
                  </c:pt>
                </c:numCache>
              </c:numRef>
            </c:plus>
            <c:minus>
              <c:numRef>
                <c:f>'Fifth data controls'!$AD$21:$AD$25</c:f>
                <c:numCache>
                  <c:formatCode>General</c:formatCode>
                  <c:ptCount val="5"/>
                  <c:pt idx="0">
                    <c:v>2.9335035690799032</c:v>
                  </c:pt>
                  <c:pt idx="1">
                    <c:v>2.9393028395312015</c:v>
                  </c:pt>
                  <c:pt idx="2">
                    <c:v>2.6164470939088034</c:v>
                  </c:pt>
                  <c:pt idx="3">
                    <c:v>2.4118622481028922</c:v>
                  </c:pt>
                  <c:pt idx="4">
                    <c:v>2.335941376682598</c:v>
                  </c:pt>
                </c:numCache>
              </c:numRef>
            </c:minus>
          </c:errBars>
          <c:cat>
            <c:strRef>
              <c:f>'Fifth data controls'!$S$7:$S$11</c:f>
              <c:strCache>
                <c:ptCount val="5"/>
                <c:pt idx="0">
                  <c:v>Most deprived</c:v>
                </c:pt>
                <c:pt idx="1">
                  <c:v>Next most 
deprived</c:v>
                </c:pt>
                <c:pt idx="2">
                  <c:v>Middle</c:v>
                </c:pt>
                <c:pt idx="3">
                  <c:v>Next least 
deprived</c:v>
                </c:pt>
                <c:pt idx="4">
                  <c:v>Least deprived</c:v>
                </c:pt>
              </c:strCache>
            </c:strRef>
          </c:cat>
          <c:val>
            <c:numRef>
              <c:f>'Fifth data controls'!$Z$21:$Z$25</c:f>
              <c:numCache>
                <c:formatCode>0.0</c:formatCode>
                <c:ptCount val="5"/>
                <c:pt idx="0">
                  <c:v>58.864284944781701</c:v>
                </c:pt>
                <c:pt idx="1">
                  <c:v>61.524582284707101</c:v>
                </c:pt>
                <c:pt idx="2">
                  <c:v>64.734177172764603</c:v>
                </c:pt>
                <c:pt idx="3">
                  <c:v>67.011621134081693</c:v>
                </c:pt>
                <c:pt idx="4">
                  <c:v>74.369450822755098</c:v>
                </c:pt>
              </c:numCache>
            </c:numRef>
          </c:val>
          <c:extLst>
            <c:ext xmlns:c16="http://schemas.microsoft.com/office/drawing/2014/chart" uri="{C3380CC4-5D6E-409C-BE32-E72D297353CC}">
              <c16:uniqueId val="{00000001-0BC7-4B67-B705-5282458B9082}"/>
            </c:ext>
          </c:extLst>
        </c:ser>
        <c:dLbls>
          <c:showLegendKey val="0"/>
          <c:showVal val="0"/>
          <c:showCatName val="0"/>
          <c:showSerName val="0"/>
          <c:showPercent val="0"/>
          <c:showBubbleSize val="0"/>
        </c:dLbls>
        <c:gapWidth val="60"/>
        <c:axId val="145102336"/>
        <c:axId val="145103872"/>
      </c:barChart>
      <c:catAx>
        <c:axId val="145102336"/>
        <c:scaling>
          <c:orientation val="maxMin"/>
        </c:scaling>
        <c:delete val="1"/>
        <c:axPos val="l"/>
        <c:numFmt formatCode="General" sourceLinked="1"/>
        <c:majorTickMark val="out"/>
        <c:minorTickMark val="none"/>
        <c:tickLblPos val="none"/>
        <c:crossAx val="145103872"/>
        <c:crosses val="autoZero"/>
        <c:auto val="1"/>
        <c:lblAlgn val="ctr"/>
        <c:lblOffset val="100"/>
        <c:noMultiLvlLbl val="0"/>
      </c:catAx>
      <c:valAx>
        <c:axId val="145103872"/>
        <c:scaling>
          <c:orientation val="minMax"/>
          <c:max val="90"/>
          <c:min val="0"/>
        </c:scaling>
        <c:delete val="1"/>
        <c:axPos val="t"/>
        <c:numFmt formatCode="0" sourceLinked="0"/>
        <c:majorTickMark val="none"/>
        <c:minorTickMark val="none"/>
        <c:tickLblPos val="none"/>
        <c:crossAx val="145102336"/>
        <c:crosses val="autoZero"/>
        <c:crossBetween val="between"/>
        <c:majorUnit val="90"/>
      </c:valAx>
      <c:spPr>
        <a:ln>
          <a:noFill/>
        </a:ln>
      </c:spPr>
    </c:plotArea>
    <c:plotVisOnly val="1"/>
    <c:dispBlanksAs val="gap"/>
    <c:showDLblsOverMax val="0"/>
  </c:chart>
  <c:spPr>
    <a:noFill/>
    <a:ln>
      <a:noFill/>
    </a:ln>
  </c:spPr>
  <c:printSettings>
    <c:headerFooter/>
    <c:pageMargins b="0.7500000000000111" l="0.70000000000000062" r="0.70000000000000062" t="0.75000000000001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2392825897492"/>
          <c:y val="0.13720353535353536"/>
          <c:w val="0.66262051618550466"/>
          <c:h val="0.81912424242424264"/>
        </c:manualLayout>
      </c:layout>
      <c:barChart>
        <c:barDir val="bar"/>
        <c:grouping val="clustered"/>
        <c:varyColors val="0"/>
        <c:ser>
          <c:idx val="0"/>
          <c:order val="0"/>
          <c:tx>
            <c:v>Local authorities</c:v>
          </c:tx>
          <c:spPr>
            <a:solidFill>
              <a:srgbClr val="4F81BD"/>
            </a:solidFill>
          </c:spPr>
          <c:invertIfNegative val="0"/>
          <c:dLbls>
            <c:spPr>
              <a:noFill/>
              <a:ln>
                <a:noFill/>
              </a:ln>
              <a:effectLst/>
            </c:spPr>
            <c:txPr>
              <a:bodyPr/>
              <a:lstStyle/>
              <a:p>
                <a:pPr>
                  <a:defRPr sz="800" b="1">
                    <a:solidFill>
                      <a:schemeClr val="bg1"/>
                    </a:solidFill>
                    <a:latin typeface="Verdana" pitchFamily="34" charset="0"/>
                    <a:ea typeface="Verdana" pitchFamily="34" charset="0"/>
                    <a:cs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'Area chart controls'!$K$10:$K$39</c:f>
                <c:numCache>
                  <c:formatCode>General</c:formatCode>
                  <c:ptCount val="30"/>
                  <c:pt idx="0">
                    <c:v>0.61446125971889387</c:v>
                  </c:pt>
                  <c:pt idx="1">
                    <c:v>0.44727894987319416</c:v>
                  </c:pt>
                  <c:pt idx="2">
                    <c:v>0.49842019276520944</c:v>
                  </c:pt>
                  <c:pt idx="3">
                    <c:v>0.54860075386470442</c:v>
                  </c:pt>
                  <c:pt idx="4">
                    <c:v>0.41345161606349734</c:v>
                  </c:pt>
                  <c:pt idx="5">
                    <c:v>0.44190310224500706</c:v>
                  </c:pt>
                  <c:pt idx="6">
                    <c:v>0.46724689054559576</c:v>
                  </c:pt>
                  <c:pt idx="7">
                    <c:v>0.59561618225959023</c:v>
                  </c:pt>
                  <c:pt idx="8">
                    <c:v>0.44195367154999587</c:v>
                  </c:pt>
                  <c:pt idx="9">
                    <c:v>0.35999096473510406</c:v>
                  </c:pt>
                  <c:pt idx="10">
                    <c:v>0.33152111194499412</c:v>
                  </c:pt>
                  <c:pt idx="11">
                    <c:v>0.44447890654619471</c:v>
                  </c:pt>
                  <c:pt idx="12">
                    <c:v>0.43583762506310109</c:v>
                  </c:pt>
                  <c:pt idx="13">
                    <c:v>0.44488865848109072</c:v>
                  </c:pt>
                  <c:pt idx="14">
                    <c:v>0.31096079289009992</c:v>
                  </c:pt>
                  <c:pt idx="15">
                    <c:v>0.33021202681420903</c:v>
                  </c:pt>
                  <c:pt idx="16">
                    <c:v>0.69715238371578891</c:v>
                  </c:pt>
                  <c:pt idx="17">
                    <c:v>0.38425544439701298</c:v>
                  </c:pt>
                  <c:pt idx="18">
                    <c:v>0.63222473916989941</c:v>
                  </c:pt>
                  <c:pt idx="19">
                    <c:v>0.53787632540050367</c:v>
                  </c:pt>
                  <c:pt idx="20">
                    <c:v>0.5384725567574975</c:v>
                  </c:pt>
                  <c:pt idx="21">
                    <c:v>0.45093580330309635</c:v>
                  </c:pt>
                  <c:pt idx="23">
                    <c:v>0.19511430438529942</c:v>
                  </c:pt>
                  <c:pt idx="24">
                    <c:v>0.46724689054559576</c:v>
                  </c:pt>
                  <c:pt idx="25">
                    <c:v>0.25149102601750428</c:v>
                  </c:pt>
                  <c:pt idx="26">
                    <c:v>0.22667563306110594</c:v>
                  </c:pt>
                  <c:pt idx="27">
                    <c:v>0.25407219344930354</c:v>
                  </c:pt>
                  <c:pt idx="28">
                    <c:v>0.29847311617589867</c:v>
                  </c:pt>
                  <c:pt idx="29">
                    <c:v>0.21764789676700502</c:v>
                  </c:pt>
                </c:numCache>
              </c:numRef>
            </c:plus>
            <c:minus>
              <c:numRef>
                <c:f>'Area chart controls'!$L$10:$L$39</c:f>
                <c:numCache>
                  <c:formatCode>General</c:formatCode>
                  <c:ptCount val="30"/>
                  <c:pt idx="0">
                    <c:v>0.61446125971889387</c:v>
                  </c:pt>
                  <c:pt idx="1">
                    <c:v>0.4472789498731089</c:v>
                  </c:pt>
                  <c:pt idx="2">
                    <c:v>0.49842019276509575</c:v>
                  </c:pt>
                  <c:pt idx="3">
                    <c:v>0.54860075386460494</c:v>
                  </c:pt>
                  <c:pt idx="4">
                    <c:v>0.41345161606359682</c:v>
                  </c:pt>
                  <c:pt idx="5">
                    <c:v>0.44190310224509233</c:v>
                  </c:pt>
                  <c:pt idx="6">
                    <c:v>0.46724689054560997</c:v>
                  </c:pt>
                  <c:pt idx="7">
                    <c:v>0.59561618225970392</c:v>
                  </c:pt>
                  <c:pt idx="8">
                    <c:v>0.44195367154999587</c:v>
                  </c:pt>
                  <c:pt idx="9">
                    <c:v>0.35999096473510406</c:v>
                  </c:pt>
                  <c:pt idx="10">
                    <c:v>0.33152111194500833</c:v>
                  </c:pt>
                  <c:pt idx="11">
                    <c:v>0.44447890654610944</c:v>
                  </c:pt>
                  <c:pt idx="12">
                    <c:v>0.43583762506320056</c:v>
                  </c:pt>
                  <c:pt idx="13">
                    <c:v>0.44488865848100545</c:v>
                  </c:pt>
                  <c:pt idx="14">
                    <c:v>0.31096079289009992</c:v>
                  </c:pt>
                  <c:pt idx="15">
                    <c:v>0.33021202681409534</c:v>
                  </c:pt>
                  <c:pt idx="16">
                    <c:v>0.69715238371580313</c:v>
                  </c:pt>
                  <c:pt idx="17">
                    <c:v>0.38425544439689929</c:v>
                  </c:pt>
                  <c:pt idx="18">
                    <c:v>0.63222473916989941</c:v>
                  </c:pt>
                  <c:pt idx="19">
                    <c:v>0.53787632540048946</c:v>
                  </c:pt>
                  <c:pt idx="20">
                    <c:v>0.53847255675759698</c:v>
                  </c:pt>
                  <c:pt idx="21">
                    <c:v>0.45093580330299687</c:v>
                  </c:pt>
                  <c:pt idx="23">
                    <c:v>0.19511430438519994</c:v>
                  </c:pt>
                  <c:pt idx="24">
                    <c:v>0.46724689054560997</c:v>
                  </c:pt>
                  <c:pt idx="25">
                    <c:v>0.25149102601749007</c:v>
                  </c:pt>
                  <c:pt idx="26">
                    <c:v>0.22667563306119121</c:v>
                  </c:pt>
                  <c:pt idx="27">
                    <c:v>0.25407219344930354</c:v>
                  </c:pt>
                  <c:pt idx="28">
                    <c:v>0.29847311617589867</c:v>
                  </c:pt>
                  <c:pt idx="29">
                    <c:v>0.21764789676700502</c:v>
                  </c:pt>
                </c:numCache>
              </c:numRef>
            </c:minus>
          </c:errBars>
          <c:cat>
            <c:strRef>
              <c:f>'Area chart controls'!$D$10:$D$39</c:f>
              <c:strCache>
                <c:ptCount val="30"/>
                <c:pt idx="0">
                  <c:v>Isle of Anglesey</c:v>
                </c:pt>
                <c:pt idx="1">
                  <c:v>Gwynedd</c:v>
                </c:pt>
                <c:pt idx="2">
                  <c:v>Conwy</c:v>
                </c:pt>
                <c:pt idx="3">
                  <c:v>Denbighshire</c:v>
                </c:pt>
                <c:pt idx="4">
                  <c:v>Flintshire</c:v>
                </c:pt>
                <c:pt idx="5">
                  <c:v>Wrexham</c:v>
                </c:pt>
                <c:pt idx="6">
                  <c:v>Powys</c:v>
                </c:pt>
                <c:pt idx="7">
                  <c:v>Ceredigion</c:v>
                </c:pt>
                <c:pt idx="8">
                  <c:v>Pembrokeshire</c:v>
                </c:pt>
                <c:pt idx="9">
                  <c:v>Carmarthenshire</c:v>
                </c:pt>
                <c:pt idx="10">
                  <c:v>Swansea</c:v>
                </c:pt>
                <c:pt idx="11">
                  <c:v>Neath Port Talbot</c:v>
                </c:pt>
                <c:pt idx="12">
                  <c:v>Bridgend</c:v>
                </c:pt>
                <c:pt idx="13">
                  <c:v>Vale of Glamorgan</c:v>
                </c:pt>
                <c:pt idx="14">
                  <c:v>Cardiff</c:v>
                </c:pt>
                <c:pt idx="15">
                  <c:v>Rhondda Cynon Taf</c:v>
                </c:pt>
                <c:pt idx="16">
                  <c:v>Merthyr Tydfil</c:v>
                </c:pt>
                <c:pt idx="17">
                  <c:v>Caerphilly</c:v>
                </c:pt>
                <c:pt idx="18">
                  <c:v>Blaenau Gwent</c:v>
                </c:pt>
                <c:pt idx="19">
                  <c:v>Torfaen</c:v>
                </c:pt>
                <c:pt idx="20">
                  <c:v>Monmouthshire</c:v>
                </c:pt>
                <c:pt idx="21">
                  <c:v>Newport</c:v>
                </c:pt>
                <c:pt idx="23">
                  <c:v>Betsi Cadwaladr UHB</c:v>
                </c:pt>
                <c:pt idx="24">
                  <c:v>Powys THB</c:v>
                </c:pt>
                <c:pt idx="25">
                  <c:v>Hywel Dda UHB</c:v>
                </c:pt>
                <c:pt idx="26">
                  <c:v>ABM UHB</c:v>
                </c:pt>
                <c:pt idx="27">
                  <c:v>Cardiff and Vale UHB</c:v>
                </c:pt>
                <c:pt idx="28">
                  <c:v>Cwm Taf UHB</c:v>
                </c:pt>
                <c:pt idx="29">
                  <c:v>Aneurin Bevan UHB</c:v>
                </c:pt>
              </c:strCache>
            </c:strRef>
          </c:cat>
          <c:val>
            <c:numRef>
              <c:f>'Area chart controls'!$H$10:$H$39</c:f>
              <c:numCache>
                <c:formatCode>0.0</c:formatCode>
                <c:ptCount val="30"/>
                <c:pt idx="0">
                  <c:v>82.283982686483199</c:v>
                </c:pt>
                <c:pt idx="1">
                  <c:v>82.179790838490305</c:v>
                </c:pt>
                <c:pt idx="2">
                  <c:v>81.660579277314497</c:v>
                </c:pt>
                <c:pt idx="3">
                  <c:v>80.443768185658598</c:v>
                </c:pt>
                <c:pt idx="4">
                  <c:v>81.6049917003172</c:v>
                </c:pt>
                <c:pt idx="5">
                  <c:v>80.747138955447994</c:v>
                </c:pt>
                <c:pt idx="6">
                  <c:v>82.657682559385705</c:v>
                </c:pt>
                <c:pt idx="7">
                  <c:v>83.678877303719403</c:v>
                </c:pt>
                <c:pt idx="8">
                  <c:v>82.033927569056502</c:v>
                </c:pt>
                <c:pt idx="9">
                  <c:v>81.328422538140202</c:v>
                </c:pt>
                <c:pt idx="10">
                  <c:v>81.366478071401602</c:v>
                </c:pt>
                <c:pt idx="11">
                  <c:v>80.687604529270203</c:v>
                </c:pt>
                <c:pt idx="12">
                  <c:v>80.823355040930196</c:v>
                </c:pt>
                <c:pt idx="13">
                  <c:v>82.159931106411705</c:v>
                </c:pt>
                <c:pt idx="14">
                  <c:v>81.714315842164595</c:v>
                </c:pt>
                <c:pt idx="15">
                  <c:v>79.990032675544597</c:v>
                </c:pt>
                <c:pt idx="16">
                  <c:v>79.674724278684906</c:v>
                </c:pt>
                <c:pt idx="17">
                  <c:v>80.761771581124293</c:v>
                </c:pt>
                <c:pt idx="18">
                  <c:v>78.945305232545394</c:v>
                </c:pt>
                <c:pt idx="19">
                  <c:v>81.103384974205596</c:v>
                </c:pt>
                <c:pt idx="20">
                  <c:v>83.700358522898497</c:v>
                </c:pt>
                <c:pt idx="21">
                  <c:v>81.189854680528697</c:v>
                </c:pt>
                <c:pt idx="23">
                  <c:v>81.502449822502896</c:v>
                </c:pt>
                <c:pt idx="24">
                  <c:v>82.657682559385705</c:v>
                </c:pt>
                <c:pt idx="25">
                  <c:v>81.986523575151693</c:v>
                </c:pt>
                <c:pt idx="26">
                  <c:v>81.035021522219594</c:v>
                </c:pt>
                <c:pt idx="27">
                  <c:v>81.857878136048697</c:v>
                </c:pt>
                <c:pt idx="28">
                  <c:v>79.927028394593904</c:v>
                </c:pt>
                <c:pt idx="29">
                  <c:v>81.154408039890001</c:v>
                </c:pt>
              </c:numCache>
            </c:numRef>
          </c:val>
          <c:extLst>
            <c:ext xmlns:c16="http://schemas.microsoft.com/office/drawing/2014/chart" uri="{C3380CC4-5D6E-409C-BE32-E72D297353CC}">
              <c16:uniqueId val="{00000000-6694-4C96-96B8-D91783C0CE09}"/>
            </c:ext>
          </c:extLst>
        </c:ser>
        <c:dLbls>
          <c:showLegendKey val="0"/>
          <c:showVal val="0"/>
          <c:showCatName val="0"/>
          <c:showSerName val="0"/>
          <c:showPercent val="0"/>
          <c:showBubbleSize val="0"/>
        </c:dLbls>
        <c:gapWidth val="15"/>
        <c:axId val="145425536"/>
        <c:axId val="145427072"/>
      </c:barChart>
      <c:scatterChart>
        <c:scatterStyle val="lineMarker"/>
        <c:varyColors val="0"/>
        <c:ser>
          <c:idx val="1"/>
          <c:order val="1"/>
          <c:tx>
            <c:v>Wales</c:v>
          </c:tx>
          <c:spPr>
            <a:ln w="25400">
              <a:solidFill>
                <a:srgbClr val="FF0000"/>
              </a:solidFill>
            </a:ln>
          </c:spPr>
          <c:marker>
            <c:symbol val="none"/>
          </c:marker>
          <c:xVal>
            <c:numRef>
              <c:f>'Area chart controls'!$O$7:$O$39</c:f>
              <c:numCache>
                <c:formatCode>General</c:formatCode>
                <c:ptCount val="33"/>
                <c:pt idx="0" formatCode="0.0">
                  <c:v>81.377534389502102</c:v>
                </c:pt>
                <c:pt idx="26" formatCode="0.0">
                  <c:v>81.377534389502102</c:v>
                </c:pt>
                <c:pt idx="27" formatCode="0.0">
                  <c:v>81.377534389502102</c:v>
                </c:pt>
                <c:pt idx="28" formatCode="0.0">
                  <c:v>81.377534389502102</c:v>
                </c:pt>
                <c:pt idx="29" formatCode="0.0">
                  <c:v>81.377534389502102</c:v>
                </c:pt>
                <c:pt idx="30" formatCode="0.0">
                  <c:v>81.377534389502102</c:v>
                </c:pt>
                <c:pt idx="31" formatCode="0.0">
                  <c:v>81.377534389502102</c:v>
                </c:pt>
                <c:pt idx="32" formatCode="0.0">
                  <c:v>81.377534389502102</c:v>
                </c:pt>
              </c:numCache>
            </c:numRef>
          </c:xVal>
          <c:yVal>
            <c:numRef>
              <c:f>'Area chart controls'!$N$7:$N$39</c:f>
              <c:numCache>
                <c:formatCode>General</c:formatCode>
                <c:ptCount val="33"/>
                <c:pt idx="0">
                  <c:v>0</c:v>
                </c:pt>
                <c:pt idx="26">
                  <c:v>1</c:v>
                </c:pt>
                <c:pt idx="27">
                  <c:v>2</c:v>
                </c:pt>
                <c:pt idx="28">
                  <c:v>3</c:v>
                </c:pt>
                <c:pt idx="29">
                  <c:v>4</c:v>
                </c:pt>
                <c:pt idx="30">
                  <c:v>5</c:v>
                </c:pt>
                <c:pt idx="31">
                  <c:v>6</c:v>
                </c:pt>
                <c:pt idx="32">
                  <c:v>7</c:v>
                </c:pt>
              </c:numCache>
            </c:numRef>
          </c:yVal>
          <c:smooth val="0"/>
          <c:extLst>
            <c:ext xmlns:c16="http://schemas.microsoft.com/office/drawing/2014/chart" uri="{C3380CC4-5D6E-409C-BE32-E72D297353CC}">
              <c16:uniqueId val="{00000001-6694-4C96-96B8-D91783C0CE09}"/>
            </c:ext>
          </c:extLst>
        </c:ser>
        <c:ser>
          <c:idx val="2"/>
          <c:order val="2"/>
          <c:marker>
            <c:symbol val="none"/>
          </c:marker>
          <c:xVal>
            <c:strRef>
              <c:f>'Area chart controls'!$D$10:$D$39</c:f>
              <c:strCache>
                <c:ptCount val="30"/>
                <c:pt idx="0">
                  <c:v>Isle of Anglesey</c:v>
                </c:pt>
                <c:pt idx="1">
                  <c:v>Gwynedd</c:v>
                </c:pt>
                <c:pt idx="2">
                  <c:v>Conwy</c:v>
                </c:pt>
                <c:pt idx="3">
                  <c:v>Denbighshire</c:v>
                </c:pt>
                <c:pt idx="4">
                  <c:v>Flintshire</c:v>
                </c:pt>
                <c:pt idx="5">
                  <c:v>Wrexham</c:v>
                </c:pt>
                <c:pt idx="6">
                  <c:v>Powys</c:v>
                </c:pt>
                <c:pt idx="7">
                  <c:v>Ceredigion</c:v>
                </c:pt>
                <c:pt idx="8">
                  <c:v>Pembrokeshire</c:v>
                </c:pt>
                <c:pt idx="9">
                  <c:v>Carmarthenshire</c:v>
                </c:pt>
                <c:pt idx="10">
                  <c:v>Swansea</c:v>
                </c:pt>
                <c:pt idx="11">
                  <c:v>Neath Port Talbot</c:v>
                </c:pt>
                <c:pt idx="12">
                  <c:v>Bridgend</c:v>
                </c:pt>
                <c:pt idx="13">
                  <c:v>Vale of Glamorgan</c:v>
                </c:pt>
                <c:pt idx="14">
                  <c:v>Cardiff</c:v>
                </c:pt>
                <c:pt idx="15">
                  <c:v>Rhondda Cynon Taf</c:v>
                </c:pt>
                <c:pt idx="16">
                  <c:v>Merthyr Tydfil</c:v>
                </c:pt>
                <c:pt idx="17">
                  <c:v>Caerphilly</c:v>
                </c:pt>
                <c:pt idx="18">
                  <c:v>Blaenau Gwent</c:v>
                </c:pt>
                <c:pt idx="19">
                  <c:v>Torfaen</c:v>
                </c:pt>
                <c:pt idx="20">
                  <c:v>Monmouthshire</c:v>
                </c:pt>
                <c:pt idx="21">
                  <c:v>Newport</c:v>
                </c:pt>
                <c:pt idx="23">
                  <c:v>Betsi Cadwaladr UHB</c:v>
                </c:pt>
                <c:pt idx="24">
                  <c:v>Powys THB</c:v>
                </c:pt>
                <c:pt idx="25">
                  <c:v>Hywel Dda UHB</c:v>
                </c:pt>
                <c:pt idx="26">
                  <c:v>ABM UHB</c:v>
                </c:pt>
                <c:pt idx="27">
                  <c:v>Cardiff and Vale UHB</c:v>
                </c:pt>
                <c:pt idx="28">
                  <c:v>Cwm Taf UHB</c:v>
                </c:pt>
                <c:pt idx="29">
                  <c:v>Aneurin Bevan UHB</c:v>
                </c:pt>
              </c:strCache>
            </c:strRef>
          </c:xVal>
          <c:yVal>
            <c:numRef>
              <c:f>'Sii chart'!$E$40</c:f>
              <c:numCache>
                <c:formatCode>General</c:formatCode>
                <c:ptCount val="1"/>
                <c:pt idx="0">
                  <c:v>0</c:v>
                </c:pt>
              </c:numCache>
            </c:numRef>
          </c:yVal>
          <c:smooth val="0"/>
          <c:extLst>
            <c:ext xmlns:c16="http://schemas.microsoft.com/office/drawing/2014/chart" uri="{C3380CC4-5D6E-409C-BE32-E72D297353CC}">
              <c16:uniqueId val="{00000002-6694-4C96-96B8-D91783C0CE09}"/>
            </c:ext>
          </c:extLst>
        </c:ser>
        <c:dLbls>
          <c:showLegendKey val="0"/>
          <c:showVal val="0"/>
          <c:showCatName val="0"/>
          <c:showSerName val="0"/>
          <c:showPercent val="0"/>
          <c:showBubbleSize val="0"/>
        </c:dLbls>
        <c:axId val="145434496"/>
        <c:axId val="145432960"/>
      </c:scatterChart>
      <c:catAx>
        <c:axId val="145425536"/>
        <c:scaling>
          <c:orientation val="maxMin"/>
        </c:scaling>
        <c:delete val="0"/>
        <c:axPos val="l"/>
        <c:numFmt formatCode="General" sourceLinked="0"/>
        <c:majorTickMark val="none"/>
        <c:minorTickMark val="none"/>
        <c:tickLblPos val="nextTo"/>
        <c:spPr>
          <a:ln>
            <a:noFill/>
          </a:ln>
        </c:spPr>
        <c:txPr>
          <a:bodyPr/>
          <a:lstStyle/>
          <a:p>
            <a:pPr>
              <a:defRPr sz="900">
                <a:latin typeface="Verdana" pitchFamily="34" charset="0"/>
                <a:ea typeface="Verdana" pitchFamily="34" charset="0"/>
                <a:cs typeface="Verdana" pitchFamily="34" charset="0"/>
              </a:defRPr>
            </a:pPr>
            <a:endParaRPr lang="en-US"/>
          </a:p>
        </c:txPr>
        <c:crossAx val="145427072"/>
        <c:crosses val="autoZero"/>
        <c:auto val="1"/>
        <c:lblAlgn val="ctr"/>
        <c:lblOffset val="100"/>
        <c:noMultiLvlLbl val="0"/>
      </c:catAx>
      <c:valAx>
        <c:axId val="145427072"/>
        <c:scaling>
          <c:orientation val="minMax"/>
          <c:min val="0"/>
        </c:scaling>
        <c:delete val="1"/>
        <c:axPos val="t"/>
        <c:numFmt formatCode="0.0" sourceLinked="1"/>
        <c:majorTickMark val="out"/>
        <c:minorTickMark val="none"/>
        <c:tickLblPos val="none"/>
        <c:crossAx val="145425536"/>
        <c:crosses val="autoZero"/>
        <c:crossBetween val="between"/>
      </c:valAx>
      <c:valAx>
        <c:axId val="145432960"/>
        <c:scaling>
          <c:orientation val="minMax"/>
          <c:max val="7"/>
          <c:min val="1"/>
        </c:scaling>
        <c:delete val="1"/>
        <c:axPos val="l"/>
        <c:numFmt formatCode="General" sourceLinked="1"/>
        <c:majorTickMark val="out"/>
        <c:minorTickMark val="none"/>
        <c:tickLblPos val="none"/>
        <c:crossAx val="145434496"/>
        <c:crossesAt val="80"/>
        <c:crossBetween val="midCat"/>
      </c:valAx>
      <c:valAx>
        <c:axId val="145434496"/>
        <c:scaling>
          <c:orientation val="minMax"/>
          <c:min val="45"/>
        </c:scaling>
        <c:delete val="0"/>
        <c:axPos val="b"/>
        <c:numFmt formatCode="0" sourceLinked="0"/>
        <c:majorTickMark val="none"/>
        <c:minorTickMark val="none"/>
        <c:tickLblPos val="nextTo"/>
        <c:txPr>
          <a:bodyPr/>
          <a:lstStyle/>
          <a:p>
            <a:pPr>
              <a:defRPr sz="900">
                <a:latin typeface="Verdana" pitchFamily="34" charset="0"/>
                <a:ea typeface="Verdana" pitchFamily="34" charset="0"/>
                <a:cs typeface="Verdana" pitchFamily="34" charset="0"/>
              </a:defRPr>
            </a:pPr>
            <a:endParaRPr lang="en-US"/>
          </a:p>
        </c:txPr>
        <c:crossAx val="145432960"/>
        <c:crossesAt val="1"/>
        <c:crossBetween val="midCat"/>
      </c:valAx>
    </c:plotArea>
    <c:plotVisOnly val="1"/>
    <c:dispBlanksAs val="gap"/>
    <c:showDLblsOverMax val="0"/>
  </c:chart>
  <c:spPr>
    <a:ln>
      <a:noFill/>
    </a:ln>
  </c:spPr>
  <c:printSettings>
    <c:headerFooter/>
    <c:pageMargins b="0.75000000000000933" l="0.70000000000000062" r="0.70000000000000062" t="0.75000000000000933"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968735174906392E-2"/>
          <c:y val="0.14091712519621752"/>
          <c:w val="0.90827256634279252"/>
          <c:h val="0.7839720875966727"/>
        </c:manualLayout>
      </c:layout>
      <c:barChart>
        <c:barDir val="bar"/>
        <c:grouping val="clustered"/>
        <c:varyColors val="0"/>
        <c:ser>
          <c:idx val="0"/>
          <c:order val="0"/>
          <c:tx>
            <c:v>Females</c:v>
          </c:tx>
          <c:invertIfNegative val="0"/>
          <c:errBars>
            <c:errBarType val="both"/>
            <c:errValType val="cust"/>
            <c:noEndCap val="0"/>
            <c:plus>
              <c:numRef>
                <c:f>('Fifth data controls'!$K$13,'Fifth data controls'!$K$12,'Fifth data controls'!$K$11,'Fifth data controls'!$K$10,'Fifth data controls'!$K$9)</c:f>
                <c:numCache>
                  <c:formatCode>General</c:formatCode>
                  <c:ptCount val="5"/>
                  <c:pt idx="0">
                    <c:v>0.99225037146899808</c:v>
                  </c:pt>
                  <c:pt idx="1">
                    <c:v>1.0129558898324973</c:v>
                  </c:pt>
                  <c:pt idx="2">
                    <c:v>0.95517128636400628</c:v>
                  </c:pt>
                  <c:pt idx="3">
                    <c:v>1.0330029933066101</c:v>
                  </c:pt>
                  <c:pt idx="4">
                    <c:v>1.1400094022013008</c:v>
                  </c:pt>
                </c:numCache>
              </c:numRef>
            </c:plus>
            <c:minus>
              <c:numRef>
                <c:f>('Fifth data controls'!$L$13,'Fifth data controls'!$L$12,'Fifth data controls'!$L$11,'Fifth data controls'!$L$10,'Fifth data controls'!$L$9)</c:f>
                <c:numCache>
                  <c:formatCode>General</c:formatCode>
                  <c:ptCount val="5"/>
                  <c:pt idx="0">
                    <c:v>0.99225037146899808</c:v>
                  </c:pt>
                  <c:pt idx="1">
                    <c:v>1.012955889832611</c:v>
                  </c:pt>
                  <c:pt idx="2">
                    <c:v>0.95517128636389259</c:v>
                  </c:pt>
                  <c:pt idx="3">
                    <c:v>1.0330029933065958</c:v>
                  </c:pt>
                  <c:pt idx="4">
                    <c:v>1.1400094022013008</c:v>
                  </c:pt>
                </c:numCache>
              </c:numRef>
            </c:minus>
          </c:errBars>
          <c:val>
            <c:numRef>
              <c:f>('Fifth data controls'!$H$13,'Fifth data controls'!$H$12,'Fifth data controls'!$H$11,'Fifth data controls'!$H$10,'Fifth data controls'!$H$9)</c:f>
              <c:numCache>
                <c:formatCode>0.0</c:formatCode>
                <c:ptCount val="5"/>
                <c:pt idx="0">
                  <c:v>81.1312347820204</c:v>
                </c:pt>
                <c:pt idx="1">
                  <c:v>78.853151519445206</c:v>
                </c:pt>
                <c:pt idx="2">
                  <c:v>77.161612533455795</c:v>
                </c:pt>
                <c:pt idx="3">
                  <c:v>74.364737231601296</c:v>
                </c:pt>
                <c:pt idx="4">
                  <c:v>72.767928493927897</c:v>
                </c:pt>
              </c:numCache>
            </c:numRef>
          </c:val>
          <c:extLst>
            <c:ext xmlns:c16="http://schemas.microsoft.com/office/drawing/2014/chart" uri="{C3380CC4-5D6E-409C-BE32-E72D297353CC}">
              <c16:uniqueId val="{00000000-90A7-4D9E-A3B9-41F7AF9E0BD7}"/>
            </c:ext>
          </c:extLst>
        </c:ser>
        <c:dLbls>
          <c:showLegendKey val="0"/>
          <c:showVal val="0"/>
          <c:showCatName val="0"/>
          <c:showSerName val="0"/>
          <c:showPercent val="0"/>
          <c:showBubbleSize val="0"/>
        </c:dLbls>
        <c:gapWidth val="150"/>
        <c:axId val="146696832"/>
        <c:axId val="145842944"/>
      </c:barChart>
      <c:scatterChart>
        <c:scatterStyle val="lineMarker"/>
        <c:varyColors val="0"/>
        <c:ser>
          <c:idx val="1"/>
          <c:order val="1"/>
          <c:tx>
            <c:v>Wales</c:v>
          </c:tx>
          <c:spPr>
            <a:ln w="28575">
              <a:solidFill>
                <a:srgbClr val="FF0000"/>
              </a:solidFill>
            </a:ln>
          </c:spPr>
          <c:marker>
            <c:symbol val="none"/>
          </c:marker>
          <c:xVal>
            <c:numRef>
              <c:f>'Fifth data controls'!$P$7:$P$11</c:f>
              <c:numCache>
                <c:formatCode>0.0</c:formatCode>
                <c:ptCount val="5"/>
                <c:pt idx="0">
                  <c:v>77.037350435539295</c:v>
                </c:pt>
                <c:pt idx="1">
                  <c:v>77.037350435539295</c:v>
                </c:pt>
                <c:pt idx="2">
                  <c:v>77.037350435539295</c:v>
                </c:pt>
                <c:pt idx="3">
                  <c:v>77.037350435539295</c:v>
                </c:pt>
                <c:pt idx="4">
                  <c:v>77.037350435539295</c:v>
                </c:pt>
              </c:numCache>
            </c:numRef>
          </c:xVal>
          <c:yVal>
            <c:numRef>
              <c:f>'Fifth data controls'!$O$7:$O$11</c:f>
              <c:numCache>
                <c:formatCode>General</c:formatCode>
                <c:ptCount val="5"/>
                <c:pt idx="0">
                  <c:v>1</c:v>
                </c:pt>
                <c:pt idx="1">
                  <c:v>2</c:v>
                </c:pt>
                <c:pt idx="2">
                  <c:v>3</c:v>
                </c:pt>
                <c:pt idx="3">
                  <c:v>4</c:v>
                </c:pt>
                <c:pt idx="4">
                  <c:v>5</c:v>
                </c:pt>
              </c:numCache>
            </c:numRef>
          </c:yVal>
          <c:smooth val="0"/>
          <c:extLst>
            <c:ext xmlns:c16="http://schemas.microsoft.com/office/drawing/2014/chart" uri="{C3380CC4-5D6E-409C-BE32-E72D297353CC}">
              <c16:uniqueId val="{00000001-90A7-4D9E-A3B9-41F7AF9E0BD7}"/>
            </c:ext>
          </c:extLst>
        </c:ser>
        <c:ser>
          <c:idx val="2"/>
          <c:order val="2"/>
          <c:tx>
            <c:v>Local authority</c:v>
          </c:tx>
          <c:spPr>
            <a:ln w="28575">
              <a:solidFill>
                <a:srgbClr val="8EB4E3"/>
              </a:solidFill>
            </a:ln>
          </c:spPr>
          <c:marker>
            <c:symbol val="none"/>
          </c:marker>
          <c:xVal>
            <c:numRef>
              <c:f>'Fifth data controls'!$Q$7:$Q$11</c:f>
              <c:numCache>
                <c:formatCode>0.0</c:formatCode>
                <c:ptCount val="5"/>
                <c:pt idx="0">
                  <c:v>76.922554520317703</c:v>
                </c:pt>
                <c:pt idx="1">
                  <c:v>76.922554520317703</c:v>
                </c:pt>
                <c:pt idx="2">
                  <c:v>76.922554520317703</c:v>
                </c:pt>
                <c:pt idx="3">
                  <c:v>76.922554520317703</c:v>
                </c:pt>
                <c:pt idx="4">
                  <c:v>76.922554520317703</c:v>
                </c:pt>
              </c:numCache>
            </c:numRef>
          </c:xVal>
          <c:yVal>
            <c:numRef>
              <c:f>'Fifth data controls'!$N$7:$N$11</c:f>
              <c:numCache>
                <c:formatCode>0.0</c:formatCode>
                <c:ptCount val="5"/>
                <c:pt idx="0">
                  <c:v>1</c:v>
                </c:pt>
                <c:pt idx="1">
                  <c:v>2</c:v>
                </c:pt>
                <c:pt idx="2">
                  <c:v>3</c:v>
                </c:pt>
                <c:pt idx="3">
                  <c:v>4</c:v>
                </c:pt>
                <c:pt idx="4">
                  <c:v>5</c:v>
                </c:pt>
              </c:numCache>
            </c:numRef>
          </c:yVal>
          <c:smooth val="0"/>
          <c:extLst>
            <c:ext xmlns:c16="http://schemas.microsoft.com/office/drawing/2014/chart" uri="{C3380CC4-5D6E-409C-BE32-E72D297353CC}">
              <c16:uniqueId val="{00000002-90A7-4D9E-A3B9-41F7AF9E0BD7}"/>
            </c:ext>
          </c:extLst>
        </c:ser>
        <c:dLbls>
          <c:showLegendKey val="0"/>
          <c:showVal val="0"/>
          <c:showCatName val="0"/>
          <c:showSerName val="0"/>
          <c:showPercent val="0"/>
          <c:showBubbleSize val="0"/>
        </c:dLbls>
        <c:axId val="145846272"/>
        <c:axId val="145844480"/>
      </c:scatterChart>
      <c:catAx>
        <c:axId val="146696832"/>
        <c:scaling>
          <c:orientation val="minMax"/>
        </c:scaling>
        <c:delete val="0"/>
        <c:axPos val="l"/>
        <c:majorTickMark val="out"/>
        <c:minorTickMark val="none"/>
        <c:tickLblPos val="nextTo"/>
        <c:crossAx val="145842944"/>
        <c:crosses val="autoZero"/>
        <c:auto val="1"/>
        <c:lblAlgn val="ctr"/>
        <c:lblOffset val="100"/>
        <c:noMultiLvlLbl val="0"/>
      </c:catAx>
      <c:valAx>
        <c:axId val="145842944"/>
        <c:scaling>
          <c:orientation val="minMax"/>
        </c:scaling>
        <c:delete val="0"/>
        <c:axPos val="b"/>
        <c:numFmt formatCode="0.0" sourceLinked="1"/>
        <c:majorTickMark val="out"/>
        <c:minorTickMark val="none"/>
        <c:tickLblPos val="nextTo"/>
        <c:crossAx val="146696832"/>
        <c:crosses val="autoZero"/>
        <c:crossBetween val="between"/>
      </c:valAx>
      <c:valAx>
        <c:axId val="145844480"/>
        <c:scaling>
          <c:orientation val="minMax"/>
          <c:max val="5"/>
          <c:min val="1"/>
        </c:scaling>
        <c:delete val="1"/>
        <c:axPos val="r"/>
        <c:numFmt formatCode="General" sourceLinked="1"/>
        <c:majorTickMark val="out"/>
        <c:minorTickMark val="none"/>
        <c:tickLblPos val="none"/>
        <c:crossAx val="145846272"/>
        <c:crosses val="max"/>
        <c:crossBetween val="midCat"/>
      </c:valAx>
      <c:valAx>
        <c:axId val="145846272"/>
        <c:scaling>
          <c:orientation val="minMax"/>
        </c:scaling>
        <c:delete val="1"/>
        <c:axPos val="b"/>
        <c:numFmt formatCode="0.0" sourceLinked="1"/>
        <c:majorTickMark val="out"/>
        <c:minorTickMark val="none"/>
        <c:tickLblPos val="none"/>
        <c:crossAx val="145844480"/>
        <c:crosses val="autoZero"/>
        <c:crossBetween val="midCat"/>
      </c:valAx>
    </c:plotArea>
    <c:plotVisOnly val="1"/>
    <c:dispBlanksAs val="gap"/>
    <c:showDLblsOverMax val="0"/>
  </c:chart>
  <c:printSettings>
    <c:headerFooter/>
    <c:pageMargins b="0.75000000000000999" l="0.70000000000000062" r="0.70000000000000062" t="0.75000000000000999" header="0.30000000000000032" footer="0.30000000000000032"/>
    <c:pageSetup/>
  </c:printSettings>
  <c:userShapes r:id="rId1"/>
</c:chartSpace>
</file>

<file path=xl/ctrlProps/ctrlProp1.xml><?xml version="1.0" encoding="utf-8"?>
<formControlPr xmlns="http://schemas.microsoft.com/office/spreadsheetml/2009/9/main" objectType="List" dx="16" fmlaLink="'Sii data controls'!$B$1" fmlaRange="'Sii data controls'!$A$7:$A$35" noThreeD="1" sel="20" val="0"/>
</file>

<file path=xl/ctrlProps/ctrlProp2.xml><?xml version="1.0" encoding="utf-8"?>
<formControlPr xmlns="http://schemas.microsoft.com/office/spreadsheetml/2009/9/main" objectType="List" dx="16" fmlaLink="'Fifth data controls'!$C$1" fmlaRange="'Fifth data controls'!$A$39:$A$40" noThreeD="1" sel="1" val="0"/>
</file>

<file path=xl/ctrlProps/ctrlProp3.xml><?xml version="1.0" encoding="utf-8"?>
<formControlPr xmlns="http://schemas.microsoft.com/office/spreadsheetml/2009/9/main" objectType="List" dx="16" fmlaLink="'Fifth data controls'!$B$1" fmlaRange="'Fifth data controls'!$A$7:$A$35" noThreeD="1" sel="29" val="0"/>
</file>

<file path=xl/ctrlProps/ctrlProp4.xml><?xml version="1.0" encoding="utf-8"?>
<formControlPr xmlns="http://schemas.microsoft.com/office/spreadsheetml/2009/9/main" objectType="List" dx="16" fmlaLink="'Area chart controls'!$B$1" fmlaRange="'Area chart controls'!$A$8:$A$9" noThreeD="1" sel="1" val="0"/>
</file>

<file path=xl/ctrlProps/ctrlProp5.xml><?xml version="1.0" encoding="utf-8"?>
<formControlPr xmlns="http://schemas.microsoft.com/office/spreadsheetml/2009/9/main" objectType="List" dx="16" fmlaLink="'Area chart controls'!$C$1" fmlaRange="'Area chart controls'!$A$14:$A$15" noThreeD="1" sel="1" val="0"/>
</file>

<file path=xl/ctrlProps/ctrlProp6.xml><?xml version="1.0" encoding="utf-8"?>
<formControlPr xmlns="http://schemas.microsoft.com/office/spreadsheetml/2009/9/main" objectType="List" dx="16" fmlaLink="'Area chart controls'!$D$1" fmlaRange="'Area chart controls'!$A$18:$A$19" noThreeD="1" sel="2" val="0"/>
</file>

<file path=xl/drawings/_rels/drawing1.xml.rels><?xml version="1.0" encoding="UTF-8" standalone="yes"?>
<Relationships xmlns="http://schemas.openxmlformats.org/package/2006/relationships"><Relationship Id="rId8" Type="http://schemas.openxmlformats.org/officeDocument/2006/relationships/hyperlink" Target="#'How to copy tables &amp; charts'!A1"/><Relationship Id="rId3" Type="http://schemas.openxmlformats.org/officeDocument/2006/relationships/image" Target="../media/image2.emf"/><Relationship Id="rId7" Type="http://schemas.openxmlformats.org/officeDocument/2006/relationships/hyperlink" Target="#'Area chart'!A1"/><Relationship Id="rId12" Type="http://schemas.openxmlformats.org/officeDocument/2006/relationships/hyperlink" Target="http://www.publichealthwalesobservatory.wales.nhs.uk/measuring-inequalities-2016-files" TargetMode="External"/><Relationship Id="rId2" Type="http://schemas.openxmlformats.org/officeDocument/2006/relationships/image" Target="../media/image1.jpeg"/><Relationship Id="rId1" Type="http://schemas.openxmlformats.org/officeDocument/2006/relationships/hyperlink" Target="http://www.publichealthwalesobservatory.wales.nhs.uk/inequalities" TargetMode="External"/><Relationship Id="rId6" Type="http://schemas.openxmlformats.org/officeDocument/2006/relationships/hyperlink" Target="#'Fifth chart %'!A1"/><Relationship Id="rId11" Type="http://schemas.openxmlformats.org/officeDocument/2006/relationships/hyperlink" Target="#Introduction!A1"/><Relationship Id="rId5" Type="http://schemas.openxmlformats.org/officeDocument/2006/relationships/hyperlink" Target="#'Sii chart'!A1"/><Relationship Id="rId10" Type="http://schemas.openxmlformats.org/officeDocument/2006/relationships/hyperlink" Target="#'Interpretation guide'!A1"/><Relationship Id="rId4" Type="http://schemas.openxmlformats.org/officeDocument/2006/relationships/image" Target="../media/image3.jpeg"/><Relationship Id="rId9" Type="http://schemas.openxmlformats.org/officeDocument/2006/relationships/hyperlink" Target="#'Technical guide'!A1"/></Relationships>
</file>

<file path=xl/drawings/_rels/drawing11.xml.rels><?xml version="1.0" encoding="UTF-8" standalone="yes"?>
<Relationships xmlns="http://schemas.openxmlformats.org/package/2006/relationships"><Relationship Id="rId8" Type="http://schemas.openxmlformats.org/officeDocument/2006/relationships/hyperlink" Target="#'Fifth chart %'!A1"/><Relationship Id="rId13" Type="http://schemas.openxmlformats.org/officeDocument/2006/relationships/hyperlink" Target="#Introduction!A1"/><Relationship Id="rId3" Type="http://schemas.openxmlformats.org/officeDocument/2006/relationships/image" Target="../media/image9.png"/><Relationship Id="rId7" Type="http://schemas.openxmlformats.org/officeDocument/2006/relationships/hyperlink" Target="#'Sii chart'!A1"/><Relationship Id="rId12" Type="http://schemas.openxmlformats.org/officeDocument/2006/relationships/hyperlink" Target="#'Interpretation guide'!A1"/><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3.jpeg"/><Relationship Id="rId11" Type="http://schemas.openxmlformats.org/officeDocument/2006/relationships/hyperlink" Target="#'Technical guide'!A1"/><Relationship Id="rId5" Type="http://schemas.openxmlformats.org/officeDocument/2006/relationships/image" Target="../media/image11.emf"/><Relationship Id="rId10" Type="http://schemas.openxmlformats.org/officeDocument/2006/relationships/hyperlink" Target="#'Copy tables and charts'!A1"/><Relationship Id="rId4" Type="http://schemas.openxmlformats.org/officeDocument/2006/relationships/image" Target="../media/image10.png"/><Relationship Id="rId9" Type="http://schemas.openxmlformats.org/officeDocument/2006/relationships/hyperlink" Target="#'Area chart'!A1"/></Relationships>
</file>

<file path=xl/drawings/_rels/drawing12.xml.rels><?xml version="1.0" encoding="UTF-8" standalone="yes"?>
<Relationships xmlns="http://schemas.openxmlformats.org/package/2006/relationships"><Relationship Id="rId8" Type="http://schemas.openxmlformats.org/officeDocument/2006/relationships/hyperlink" Target="#'How to copy tables &amp; charts'!A1"/><Relationship Id="rId3" Type="http://schemas.openxmlformats.org/officeDocument/2006/relationships/image" Target="../media/image13.emf"/><Relationship Id="rId7" Type="http://schemas.openxmlformats.org/officeDocument/2006/relationships/hyperlink" Target="#'Area chart'!A1"/><Relationship Id="rId12" Type="http://schemas.openxmlformats.org/officeDocument/2006/relationships/hyperlink" Target="http://www.publichealthwalesobservatory.wales.nhs.uk/measuring-inequalities-2016-files" TargetMode="External"/><Relationship Id="rId2" Type="http://schemas.openxmlformats.org/officeDocument/2006/relationships/image" Target="../media/image12.jpeg"/><Relationship Id="rId1" Type="http://schemas.openxmlformats.org/officeDocument/2006/relationships/hyperlink" Target="http://www2.nphs.wales.nhs.uk:8080/PubHObservatoryProjDocs.nsf/85c50756737f79ac80256f2700534ea3/297792ca5a14123080257ff60051cab6/$FILE/MeasuringInequalities2016_TechnicalGuide_InternalRelease_v1.pdf" TargetMode="External"/><Relationship Id="rId6" Type="http://schemas.openxmlformats.org/officeDocument/2006/relationships/hyperlink" Target="#'Fifth chart %'!A1"/><Relationship Id="rId11" Type="http://schemas.openxmlformats.org/officeDocument/2006/relationships/hyperlink" Target="#Introduction!A1"/><Relationship Id="rId5" Type="http://schemas.openxmlformats.org/officeDocument/2006/relationships/hyperlink" Target="#'Sii chart'!A1"/><Relationship Id="rId10" Type="http://schemas.openxmlformats.org/officeDocument/2006/relationships/hyperlink" Target="#'Interpretation guide'!A1"/><Relationship Id="rId4" Type="http://schemas.openxmlformats.org/officeDocument/2006/relationships/image" Target="../media/image3.jpeg"/><Relationship Id="rId9" Type="http://schemas.openxmlformats.org/officeDocument/2006/relationships/hyperlink" Target="#'Technical guide'!A1"/></Relationships>
</file>

<file path=xl/drawings/_rels/drawing13.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3.jpeg"/><Relationship Id="rId7" Type="http://schemas.openxmlformats.org/officeDocument/2006/relationships/hyperlink" Target="#'How to copy tables &amp; charts'!A1"/><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hyperlink" Target="#'Area chart'!A1"/><Relationship Id="rId5" Type="http://schemas.openxmlformats.org/officeDocument/2006/relationships/hyperlink" Target="#'Fifth chart %'!A1"/><Relationship Id="rId10" Type="http://schemas.openxmlformats.org/officeDocument/2006/relationships/hyperlink" Target="#Introduction!A1"/><Relationship Id="rId4" Type="http://schemas.openxmlformats.org/officeDocument/2006/relationships/hyperlink" Target="#'Sii chart'!A1"/><Relationship Id="rId9" Type="http://schemas.openxmlformats.org/officeDocument/2006/relationships/hyperlink" Target="#'Interpretation guide'!A1"/></Relationships>
</file>

<file path=xl/drawings/_rels/drawing2.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3.jpeg"/><Relationship Id="rId7" Type="http://schemas.openxmlformats.org/officeDocument/2006/relationships/hyperlink" Target="#'How to copy tables &amp; charts'!A1"/><Relationship Id="rId12" Type="http://schemas.openxmlformats.org/officeDocument/2006/relationships/hyperlink" Target="http://www.publichealthwalesobservatory.wales.nhs.uk/measuring-inequalities-2016-files" TargetMode="External"/><Relationship Id="rId2" Type="http://schemas.openxmlformats.org/officeDocument/2006/relationships/image" Target="../media/image4.emf"/><Relationship Id="rId1" Type="http://schemas.openxmlformats.org/officeDocument/2006/relationships/chart" Target="../charts/chart1.xml"/><Relationship Id="rId6" Type="http://schemas.openxmlformats.org/officeDocument/2006/relationships/hyperlink" Target="#'Area chart'!A1"/><Relationship Id="rId11" Type="http://schemas.openxmlformats.org/officeDocument/2006/relationships/hyperlink" Target="#'Sii chart'!E41"/><Relationship Id="rId5" Type="http://schemas.openxmlformats.org/officeDocument/2006/relationships/hyperlink" Target="#'Fifth chart %'!A1"/><Relationship Id="rId10" Type="http://schemas.openxmlformats.org/officeDocument/2006/relationships/hyperlink" Target="#Introduction!A1"/><Relationship Id="rId4" Type="http://schemas.openxmlformats.org/officeDocument/2006/relationships/hyperlink" Target="#'Sii chart'!A1"/><Relationship Id="rId9" Type="http://schemas.openxmlformats.org/officeDocument/2006/relationships/hyperlink" Target="#'Interpretation guide'!A1"/></Relationships>
</file>

<file path=xl/drawings/_rels/drawing4.xml.rels><?xml version="1.0" encoding="UTF-8" standalone="yes"?>
<Relationships xmlns="http://schemas.openxmlformats.org/package/2006/relationships"><Relationship Id="rId8" Type="http://schemas.openxmlformats.org/officeDocument/2006/relationships/hyperlink" Target="#'Area chart'!A1"/><Relationship Id="rId13" Type="http://schemas.openxmlformats.org/officeDocument/2006/relationships/hyperlink" Target="#'Fifth chart %'!D49"/><Relationship Id="rId3" Type="http://schemas.openxmlformats.org/officeDocument/2006/relationships/chart" Target="../charts/chart4.xml"/><Relationship Id="rId7" Type="http://schemas.openxmlformats.org/officeDocument/2006/relationships/hyperlink" Target="#'Fifth chart %'!A1"/><Relationship Id="rId12" Type="http://schemas.openxmlformats.org/officeDocument/2006/relationships/hyperlink" Target="#Introduction!A1"/><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hyperlink" Target="#'Sii chart'!A1"/><Relationship Id="rId11" Type="http://schemas.openxmlformats.org/officeDocument/2006/relationships/hyperlink" Target="#'Interpretation guide'!A1"/><Relationship Id="rId5" Type="http://schemas.openxmlformats.org/officeDocument/2006/relationships/image" Target="../media/image3.jpeg"/><Relationship Id="rId10" Type="http://schemas.openxmlformats.org/officeDocument/2006/relationships/hyperlink" Target="#'Technical guide'!A1"/><Relationship Id="rId4" Type="http://schemas.openxmlformats.org/officeDocument/2006/relationships/image" Target="../media/image5.emf"/><Relationship Id="rId9" Type="http://schemas.openxmlformats.org/officeDocument/2006/relationships/hyperlink" Target="#'How to copy tables &amp; charts'!A1"/><Relationship Id="rId14" Type="http://schemas.openxmlformats.org/officeDocument/2006/relationships/hyperlink" Target="http://www.publichealthwalesobservatory.wales.nhs.uk/measuring-inequalities-2016-files" TargetMode="External"/></Relationships>
</file>

<file path=xl/drawings/_rels/drawing7.xml.rels><?xml version="1.0" encoding="UTF-8" standalone="yes"?>
<Relationships xmlns="http://schemas.openxmlformats.org/package/2006/relationships"><Relationship Id="rId8" Type="http://schemas.openxmlformats.org/officeDocument/2006/relationships/hyperlink" Target="#'Technical guide'!A1"/><Relationship Id="rId3" Type="http://schemas.openxmlformats.org/officeDocument/2006/relationships/image" Target="../media/image3.jpeg"/><Relationship Id="rId7" Type="http://schemas.openxmlformats.org/officeDocument/2006/relationships/hyperlink" Target="#'How to copy tables &amp; charts'!A1"/><Relationship Id="rId2" Type="http://schemas.openxmlformats.org/officeDocument/2006/relationships/image" Target="../media/image6.emf"/><Relationship Id="rId1" Type="http://schemas.openxmlformats.org/officeDocument/2006/relationships/chart" Target="../charts/chart5.xml"/><Relationship Id="rId6" Type="http://schemas.openxmlformats.org/officeDocument/2006/relationships/hyperlink" Target="#'Area chart'!A1"/><Relationship Id="rId11" Type="http://schemas.openxmlformats.org/officeDocument/2006/relationships/hyperlink" Target="http://www.publichealthwalesobservatory.wales.nhs.uk/measuring-inequalities-2016-files" TargetMode="External"/><Relationship Id="rId5" Type="http://schemas.openxmlformats.org/officeDocument/2006/relationships/hyperlink" Target="#'Fifth chart %'!A1"/><Relationship Id="rId10" Type="http://schemas.openxmlformats.org/officeDocument/2006/relationships/hyperlink" Target="#Introduction!A1"/><Relationship Id="rId4" Type="http://schemas.openxmlformats.org/officeDocument/2006/relationships/hyperlink" Target="#'Sii chart'!A1"/><Relationship Id="rId9" Type="http://schemas.openxmlformats.org/officeDocument/2006/relationships/hyperlink" Target="#'Interpretation guide'!A1"/></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absolute">
    <xdr:from>
      <xdr:col>1</xdr:col>
      <xdr:colOff>638175</xdr:colOff>
      <xdr:row>10</xdr:row>
      <xdr:rowOff>28575</xdr:rowOff>
    </xdr:from>
    <xdr:to>
      <xdr:col>4</xdr:col>
      <xdr:colOff>623650</xdr:colOff>
      <xdr:row>24</xdr:row>
      <xdr:rowOff>256158</xdr:rowOff>
    </xdr:to>
    <xdr:pic>
      <xdr:nvPicPr>
        <xdr:cNvPr id="16" name="Picture 15" descr="20151015_Inequalities_C4_BP_v1f.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09625" y="1933575"/>
          <a:ext cx="2042875" cy="2913633"/>
        </a:xfrm>
        <a:prstGeom prst="rect">
          <a:avLst/>
        </a:prstGeom>
        <a:ln>
          <a:noFill/>
        </a:ln>
        <a:effectLst>
          <a:outerShdw blurRad="292100" dist="139700" dir="2700000" algn="tl" rotWithShape="0">
            <a:srgbClr val="333333">
              <a:alpha val="65000"/>
            </a:srgbClr>
          </a:outerShdw>
        </a:effectLst>
      </xdr:spPr>
    </xdr:pic>
    <xdr:clientData/>
  </xdr:twoCellAnchor>
  <xdr:twoCellAnchor editAs="absolute">
    <xdr:from>
      <xdr:col>0</xdr:col>
      <xdr:colOff>0</xdr:colOff>
      <xdr:row>0</xdr:row>
      <xdr:rowOff>0</xdr:rowOff>
    </xdr:from>
    <xdr:to>
      <xdr:col>20</xdr:col>
      <xdr:colOff>638671</xdr:colOff>
      <xdr:row>7</xdr:row>
      <xdr:rowOff>38100</xdr:rowOff>
    </xdr:to>
    <xdr:grpSp>
      <xdr:nvGrpSpPr>
        <xdr:cNvPr id="18" name="Group 17"/>
        <xdr:cNvGrpSpPr/>
      </xdr:nvGrpSpPr>
      <xdr:grpSpPr>
        <a:xfrm>
          <a:off x="0" y="0"/>
          <a:ext cx="14488021" cy="1371600"/>
          <a:chOff x="0" y="0"/>
          <a:chExt cx="14488021" cy="1371600"/>
        </a:xfrm>
      </xdr:grpSpPr>
      <xdr:pic>
        <xdr:nvPicPr>
          <xdr:cNvPr id="1331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pic>
        <xdr:nvPicPr>
          <xdr:cNvPr id="20" name="Picture 19" descr="20151015_Inequalities_C4_BP_v0j.jpg"/>
          <xdr:cNvPicPr>
            <a:picLocks/>
          </xdr:cNvPicPr>
        </xdr:nvPicPr>
        <xdr:blipFill>
          <a:blip xmlns:r="http://schemas.openxmlformats.org/officeDocument/2006/relationships" r:embed="rId4" cstate="print"/>
          <a:srcRect l="195" t="12599" b="28933"/>
          <a:stretch>
            <a:fillRect/>
          </a:stretch>
        </xdr:blipFill>
        <xdr:spPr>
          <a:xfrm>
            <a:off x="0" y="0"/>
            <a:ext cx="14488021" cy="971550"/>
          </a:xfrm>
          <a:prstGeom prst="rect">
            <a:avLst/>
          </a:prstGeom>
        </xdr:spPr>
      </xdr:pic>
      <xdr:sp macro="" textlink="">
        <xdr:nvSpPr>
          <xdr:cNvPr id="26" name="Rectangle 25">
            <a:hlinkClick xmlns:r="http://schemas.openxmlformats.org/officeDocument/2006/relationships" r:id="rId5" tooltip="Summary for single area"/>
          </xdr:cNvPr>
          <xdr:cNvSpPr/>
        </xdr:nvSpPr>
        <xdr:spPr>
          <a:xfrm>
            <a:off x="138905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6" tooltip="Deprivation fifths"/>
          </xdr:cNvPr>
          <xdr:cNvSpPr/>
        </xdr:nvSpPr>
        <xdr:spPr>
          <a:xfrm>
            <a:off x="247327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7" tooltip="Area comparison"/>
          </xdr:cNvPr>
          <xdr:cNvSpPr/>
        </xdr:nvSpPr>
        <xdr:spPr>
          <a:xfrm>
            <a:off x="353852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8" tooltip="How to copy charts &amp; tables"/>
          </xdr:cNvPr>
          <xdr:cNvSpPr/>
        </xdr:nvSpPr>
        <xdr:spPr>
          <a:xfrm>
            <a:off x="780900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9" tooltip="Technical guide"/>
          </xdr:cNvPr>
          <xdr:cNvSpPr/>
        </xdr:nvSpPr>
        <xdr:spPr>
          <a:xfrm>
            <a:off x="8893223"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10" tooltip="Interpretation guide"/>
          </xdr:cNvPr>
          <xdr:cNvSpPr/>
        </xdr:nvSpPr>
        <xdr:spPr>
          <a:xfrm>
            <a:off x="995847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11" tooltip="Introduction"/>
          </xdr:cNvPr>
          <xdr:cNvSpPr/>
        </xdr:nvSpPr>
        <xdr:spPr>
          <a:xfrm>
            <a:off x="314325"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 name="TextBox 12"/>
          <xdr:cNvSpPr txBox="1"/>
        </xdr:nvSpPr>
        <xdr:spPr>
          <a:xfrm>
            <a:off x="5019675" y="370543"/>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oneCellAnchor>
    <xdr:from>
      <xdr:col>5</xdr:col>
      <xdr:colOff>0</xdr:colOff>
      <xdr:row>26</xdr:row>
      <xdr:rowOff>0</xdr:rowOff>
    </xdr:from>
    <xdr:ext cx="7486650" cy="914400"/>
    <xdr:sp macro="" textlink="">
      <xdr:nvSpPr>
        <xdr:cNvPr id="14" name="TextBox 13">
          <a:hlinkClick xmlns:r="http://schemas.openxmlformats.org/officeDocument/2006/relationships" r:id="rId12"/>
        </xdr:cNvPr>
        <xdr:cNvSpPr txBox="1"/>
      </xdr:nvSpPr>
      <xdr:spPr>
        <a:xfrm>
          <a:off x="3562350" y="5438775"/>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twoCellAnchor editAs="oneCell">
    <xdr:from>
      <xdr:col>0</xdr:col>
      <xdr:colOff>0</xdr:colOff>
      <xdr:row>5</xdr:row>
      <xdr:rowOff>0</xdr:rowOff>
    </xdr:from>
    <xdr:to>
      <xdr:col>20</xdr:col>
      <xdr:colOff>638175</xdr:colOff>
      <xdr:row>7</xdr:row>
      <xdr:rowOff>28575</xdr:rowOff>
    </xdr:to>
    <xdr:sp macro="" textlink="">
      <xdr:nvSpPr>
        <xdr:cNvPr id="13313" name="AutoShape 1"/>
        <xdr:cNvSpPr>
          <a:spLocks noChangeAspect="1" noChangeArrowheads="1"/>
        </xdr:cNvSpPr>
      </xdr:nvSpPr>
      <xdr:spPr bwMode="auto">
        <a:xfrm>
          <a:off x="0" y="952500"/>
          <a:ext cx="14487525" cy="409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0.50099</cdr:x>
      <cdr:y>0.09788</cdr:y>
    </cdr:from>
    <cdr:to>
      <cdr:x>0.63618</cdr:x>
      <cdr:y>0.14021</cdr:y>
    </cdr:to>
    <cdr:sp macro="" textlink="">
      <cdr:nvSpPr>
        <cdr:cNvPr id="2" name="TextBox 1"/>
        <cdr:cNvSpPr txBox="1"/>
      </cdr:nvSpPr>
      <cdr:spPr>
        <a:xfrm xmlns:a="http://schemas.openxmlformats.org/drawingml/2006/main">
          <a:off x="2823882" y="414618"/>
          <a:ext cx="762000" cy="1792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0.47316</cdr:x>
      <cdr:y>0.07672</cdr:y>
    </cdr:from>
    <cdr:to>
      <cdr:x>0.62823</cdr:x>
      <cdr:y>0.13757</cdr:y>
    </cdr:to>
    <cdr:sp macro="" textlink="'Fifth data controls'!$O$14">
      <cdr:nvSpPr>
        <cdr:cNvPr id="3" name="TextBox 2"/>
        <cdr:cNvSpPr txBox="1"/>
      </cdr:nvSpPr>
      <cdr:spPr>
        <a:xfrm xmlns:a="http://schemas.openxmlformats.org/drawingml/2006/main">
          <a:off x="2666999" y="324970"/>
          <a:ext cx="874059" cy="2577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48E607-4361-4447-90CB-11F0F3933DA1}" type="TxLink">
            <a:rPr lang="en-US" sz="1000" b="0" i="0" u="none" strike="noStrike">
              <a:solidFill>
                <a:srgbClr val="000000"/>
              </a:solidFill>
              <a:latin typeface="Arialna"/>
            </a:rPr>
            <a:pPr/>
            <a:t> </a:t>
          </a:fld>
          <a:endParaRPr lang="en-GB" sz="1100"/>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12</xdr:col>
      <xdr:colOff>38100</xdr:colOff>
      <xdr:row>11</xdr:row>
      <xdr:rowOff>38100</xdr:rowOff>
    </xdr:from>
    <xdr:to>
      <xdr:col>18</xdr:col>
      <xdr:colOff>495300</xdr:colOff>
      <xdr:row>31</xdr:row>
      <xdr:rowOff>75600</xdr:rowOff>
    </xdr:to>
    <xdr:grpSp>
      <xdr:nvGrpSpPr>
        <xdr:cNvPr id="28" name="Group 27"/>
        <xdr:cNvGrpSpPr/>
      </xdr:nvGrpSpPr>
      <xdr:grpSpPr>
        <a:xfrm>
          <a:off x="7743825" y="1819275"/>
          <a:ext cx="4572000" cy="3276000"/>
          <a:chOff x="7219950" y="190500"/>
          <a:chExt cx="4571163" cy="3276000"/>
        </a:xfrm>
      </xdr:grpSpPr>
      <xdr:pic>
        <xdr:nvPicPr>
          <xdr:cNvPr id="29"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0" name="TextBox 29"/>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1</xdr:col>
      <xdr:colOff>9525</xdr:colOff>
      <xdr:row>33</xdr:row>
      <xdr:rowOff>0</xdr:rowOff>
    </xdr:from>
    <xdr:to>
      <xdr:col>6</xdr:col>
      <xdr:colOff>522525</xdr:colOff>
      <xdr:row>48</xdr:row>
      <xdr:rowOff>8325</xdr:rowOff>
    </xdr:to>
    <xdr:grpSp>
      <xdr:nvGrpSpPr>
        <xdr:cNvPr id="31" name="Group 30"/>
        <xdr:cNvGrpSpPr/>
      </xdr:nvGrpSpPr>
      <xdr:grpSpPr>
        <a:xfrm>
          <a:off x="171450" y="5343525"/>
          <a:ext cx="3942000" cy="2437200"/>
          <a:chOff x="9525" y="3971925"/>
          <a:chExt cx="3943350" cy="2438400"/>
        </a:xfrm>
      </xdr:grpSpPr>
      <xdr:pic>
        <xdr:nvPicPr>
          <xdr:cNvPr id="32"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3" name="TextBox 32"/>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8</xdr:col>
      <xdr:colOff>38100</xdr:colOff>
      <xdr:row>33</xdr:row>
      <xdr:rowOff>38100</xdr:rowOff>
    </xdr:from>
    <xdr:to>
      <xdr:col>10</xdr:col>
      <xdr:colOff>261300</xdr:colOff>
      <xdr:row>46</xdr:row>
      <xdr:rowOff>7847</xdr:rowOff>
    </xdr:to>
    <xdr:pic>
      <xdr:nvPicPr>
        <xdr:cNvPr id="34"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000625" y="5381625"/>
          <a:ext cx="1594800" cy="2074772"/>
        </a:xfrm>
        <a:prstGeom prst="rect">
          <a:avLst/>
        </a:prstGeom>
        <a:noFill/>
        <a:ln w="1">
          <a:noFill/>
          <a:miter lim="800000"/>
          <a:headEnd/>
          <a:tailEnd type="none" w="med" len="med"/>
        </a:ln>
        <a:effectLst/>
      </xdr:spPr>
    </xdr:pic>
    <xdr:clientData/>
  </xdr:twoCellAnchor>
  <xdr:twoCellAnchor editAs="absolute">
    <xdr:from>
      <xdr:col>11</xdr:col>
      <xdr:colOff>38100</xdr:colOff>
      <xdr:row>33</xdr:row>
      <xdr:rowOff>38100</xdr:rowOff>
    </xdr:from>
    <xdr:to>
      <xdr:col>15</xdr:col>
      <xdr:colOff>668100</xdr:colOff>
      <xdr:row>46</xdr:row>
      <xdr:rowOff>103063</xdr:rowOff>
    </xdr:to>
    <xdr:pic>
      <xdr:nvPicPr>
        <xdr:cNvPr id="35"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058025" y="5381625"/>
          <a:ext cx="3373200" cy="216998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21</xdr:col>
      <xdr:colOff>610096</xdr:colOff>
      <xdr:row>8</xdr:row>
      <xdr:rowOff>76200</xdr:rowOff>
    </xdr:to>
    <xdr:grpSp>
      <xdr:nvGrpSpPr>
        <xdr:cNvPr id="23" name="Group 22"/>
        <xdr:cNvGrpSpPr/>
      </xdr:nvGrpSpPr>
      <xdr:grpSpPr>
        <a:xfrm>
          <a:off x="0" y="0"/>
          <a:ext cx="14488021" cy="1371600"/>
          <a:chOff x="0" y="0"/>
          <a:chExt cx="14488021" cy="1371600"/>
        </a:xfrm>
      </xdr:grpSpPr>
      <xdr:pic>
        <xdr:nvPicPr>
          <xdr:cNvPr id="17409"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962025"/>
            <a:ext cx="14487525" cy="409575"/>
          </a:xfrm>
          <a:prstGeom prst="rect">
            <a:avLst/>
          </a:prstGeom>
          <a:noFill/>
        </xdr:spPr>
      </xdr:pic>
      <xdr:pic>
        <xdr:nvPicPr>
          <xdr:cNvPr id="27" name="Picture 26" descr="20151015_Inequalities_C4_BP_v0j.jpg"/>
          <xdr:cNvPicPr>
            <a:picLocks/>
          </xdr:cNvPicPr>
        </xdr:nvPicPr>
        <xdr:blipFill>
          <a:blip xmlns:r="http://schemas.openxmlformats.org/officeDocument/2006/relationships" r:embed="rId6" cstate="print"/>
          <a:srcRect l="195" t="12599" b="28933"/>
          <a:stretch>
            <a:fillRect/>
          </a:stretch>
        </xdr:blipFill>
        <xdr:spPr>
          <a:xfrm>
            <a:off x="0" y="0"/>
            <a:ext cx="14488021" cy="971550"/>
          </a:xfrm>
          <a:prstGeom prst="rect">
            <a:avLst/>
          </a:prstGeom>
        </xdr:spPr>
      </xdr:pic>
      <xdr:sp macro="" textlink="">
        <xdr:nvSpPr>
          <xdr:cNvPr id="37" name="Rectangle 36">
            <a:hlinkClick xmlns:r="http://schemas.openxmlformats.org/officeDocument/2006/relationships" r:id="rId7" tooltip="Summary for single area"/>
          </xdr:cNvPr>
          <xdr:cNvSpPr/>
        </xdr:nvSpPr>
        <xdr:spPr>
          <a:xfrm>
            <a:off x="137000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8" tooltip="Deprivation fifths"/>
          </xdr:cNvPr>
          <xdr:cNvSpPr/>
        </xdr:nvSpPr>
        <xdr:spPr>
          <a:xfrm>
            <a:off x="245422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9" tooltip="Area comparison"/>
          </xdr:cNvPr>
          <xdr:cNvSpPr/>
        </xdr:nvSpPr>
        <xdr:spPr>
          <a:xfrm>
            <a:off x="351947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10" tooltip="How to copy charts &amp; tables"/>
          </xdr:cNvPr>
          <xdr:cNvSpPr/>
        </xdr:nvSpPr>
        <xdr:spPr>
          <a:xfrm>
            <a:off x="778995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11" tooltip="Technical guide"/>
          </xdr:cNvPr>
          <xdr:cNvSpPr/>
        </xdr:nvSpPr>
        <xdr:spPr>
          <a:xfrm>
            <a:off x="8874173"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12" tooltip="Interpretation guide"/>
          </xdr:cNvPr>
          <xdr:cNvSpPr/>
        </xdr:nvSpPr>
        <xdr:spPr>
          <a:xfrm>
            <a:off x="993942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3" tooltip="Introduction"/>
          </xdr:cNvPr>
          <xdr:cNvSpPr/>
        </xdr:nvSpPr>
        <xdr:spPr>
          <a:xfrm>
            <a:off x="295275"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TextBox 19"/>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123825</xdr:colOff>
      <xdr:row>11</xdr:row>
      <xdr:rowOff>152399</xdr:rowOff>
    </xdr:from>
    <xdr:to>
      <xdr:col>4</xdr:col>
      <xdr:colOff>111225</xdr:colOff>
      <xdr:row>29</xdr:row>
      <xdr:rowOff>73949</xdr:rowOff>
    </xdr:to>
    <xdr:pic>
      <xdr:nvPicPr>
        <xdr:cNvPr id="20" name="Picture 19" descr="20151015_Inequalities_Technical4_chosendesign.jpg">
          <a:hlinkClick xmlns:r="http://schemas.openxmlformats.org/officeDocument/2006/relationships" r:id="rId1"/>
        </xdr:cNvPr>
        <xdr:cNvPicPr>
          <a:picLocks/>
        </xdr:cNvPicPr>
      </xdr:nvPicPr>
      <xdr:blipFill>
        <a:blip xmlns:r="http://schemas.openxmlformats.org/officeDocument/2006/relationships" r:embed="rId2" cstate="print"/>
        <a:stretch>
          <a:fillRect/>
        </a:stretch>
      </xdr:blipFill>
      <xdr:spPr>
        <a:xfrm>
          <a:off x="809625" y="1933574"/>
          <a:ext cx="2044800" cy="2912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0</xdr:colOff>
      <xdr:row>0</xdr:row>
      <xdr:rowOff>0</xdr:rowOff>
    </xdr:from>
    <xdr:to>
      <xdr:col>21</xdr:col>
      <xdr:colOff>86221</xdr:colOff>
      <xdr:row>8</xdr:row>
      <xdr:rowOff>76200</xdr:rowOff>
    </xdr:to>
    <xdr:grpSp>
      <xdr:nvGrpSpPr>
        <xdr:cNvPr id="16" name="Group 15"/>
        <xdr:cNvGrpSpPr/>
      </xdr:nvGrpSpPr>
      <xdr:grpSpPr>
        <a:xfrm>
          <a:off x="0" y="0"/>
          <a:ext cx="14488021" cy="1371600"/>
          <a:chOff x="0" y="0"/>
          <a:chExt cx="14488021" cy="1371600"/>
        </a:xfrm>
      </xdr:grpSpPr>
      <xdr:pic>
        <xdr:nvPicPr>
          <xdr:cNvPr id="18433"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pic>
        <xdr:nvPicPr>
          <xdr:cNvPr id="21" name="Picture 20" descr="20151015_Inequalities_C4_BP_v0j.jpg"/>
          <xdr:cNvPicPr>
            <a:picLocks/>
          </xdr:cNvPicPr>
        </xdr:nvPicPr>
        <xdr:blipFill>
          <a:blip xmlns:r="http://schemas.openxmlformats.org/officeDocument/2006/relationships" r:embed="rId4" cstate="print"/>
          <a:srcRect l="195" t="12599" b="28933"/>
          <a:stretch>
            <a:fillRect/>
          </a:stretch>
        </xdr:blipFill>
        <xdr:spPr>
          <a:xfrm>
            <a:off x="0" y="0"/>
            <a:ext cx="14488021" cy="971550"/>
          </a:xfrm>
          <a:prstGeom prst="rect">
            <a:avLst/>
          </a:prstGeom>
        </xdr:spPr>
      </xdr:pic>
      <xdr:sp macro="" textlink="">
        <xdr:nvSpPr>
          <xdr:cNvPr id="23" name="Rectangle 22">
            <a:hlinkClick xmlns:r="http://schemas.openxmlformats.org/officeDocument/2006/relationships" r:id="rId5" tooltip="Summary for single area"/>
          </xdr:cNvPr>
          <xdr:cNvSpPr/>
        </xdr:nvSpPr>
        <xdr:spPr>
          <a:xfrm>
            <a:off x="136048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6" tooltip="Deprivation fifths"/>
          </xdr:cNvPr>
          <xdr:cNvSpPr/>
        </xdr:nvSpPr>
        <xdr:spPr>
          <a:xfrm>
            <a:off x="244469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7" tooltip="Area comparison"/>
          </xdr:cNvPr>
          <xdr:cNvSpPr/>
        </xdr:nvSpPr>
        <xdr:spPr>
          <a:xfrm>
            <a:off x="3509946"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Rectangle 25">
            <a:hlinkClick xmlns:r="http://schemas.openxmlformats.org/officeDocument/2006/relationships" r:id="rId8" tooltip="How to copy charts &amp; tables"/>
          </xdr:cNvPr>
          <xdr:cNvSpPr/>
        </xdr:nvSpPr>
        <xdr:spPr>
          <a:xfrm>
            <a:off x="778043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7" name="Rectangle 26">
            <a:hlinkClick xmlns:r="http://schemas.openxmlformats.org/officeDocument/2006/relationships" r:id="rId9" tooltip="Technical guide"/>
          </xdr:cNvPr>
          <xdr:cNvSpPr/>
        </xdr:nvSpPr>
        <xdr:spPr>
          <a:xfrm>
            <a:off x="8864648"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0" tooltip="Interpretation guide"/>
          </xdr:cNvPr>
          <xdr:cNvSpPr/>
        </xdr:nvSpPr>
        <xdr:spPr>
          <a:xfrm>
            <a:off x="9929896"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1" tooltip="Introduction"/>
          </xdr:cNvPr>
          <xdr:cNvSpPr/>
        </xdr:nvSpPr>
        <xdr:spPr>
          <a:xfrm>
            <a:off x="285750"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4" name="TextBox 13"/>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oneCellAnchor>
    <xdr:from>
      <xdr:col>5</xdr:col>
      <xdr:colOff>0</xdr:colOff>
      <xdr:row>23</xdr:row>
      <xdr:rowOff>47625</xdr:rowOff>
    </xdr:from>
    <xdr:ext cx="7486650" cy="914400"/>
    <xdr:sp macro="" textlink="">
      <xdr:nvSpPr>
        <xdr:cNvPr id="15" name="TextBox 14">
          <a:hlinkClick xmlns:r="http://schemas.openxmlformats.org/officeDocument/2006/relationships" r:id="rId12"/>
        </xdr:cNvPr>
        <xdr:cNvSpPr txBox="1"/>
      </xdr:nvSpPr>
      <xdr:spPr>
        <a:xfrm>
          <a:off x="3429000" y="3848100"/>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152400</xdr:colOff>
      <xdr:row>8</xdr:row>
      <xdr:rowOff>142875</xdr:rowOff>
    </xdr:from>
    <xdr:to>
      <xdr:col>14</xdr:col>
      <xdr:colOff>247650</xdr:colOff>
      <xdr:row>30</xdr:row>
      <xdr:rowOff>9525</xdr:rowOff>
    </xdr:to>
    <xdr:grpSp>
      <xdr:nvGrpSpPr>
        <xdr:cNvPr id="24" name="Group 23"/>
        <xdr:cNvGrpSpPr/>
      </xdr:nvGrpSpPr>
      <xdr:grpSpPr>
        <a:xfrm>
          <a:off x="152400" y="1438275"/>
          <a:ext cx="9696450" cy="3429000"/>
          <a:chOff x="152400" y="1438275"/>
          <a:chExt cx="9696450" cy="3429000"/>
        </a:xfrm>
      </xdr:grpSpPr>
      <xdr:pic>
        <xdr:nvPicPr>
          <xdr:cNvPr id="174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828800" y="1438275"/>
            <a:ext cx="5238750" cy="3429000"/>
          </a:xfrm>
          <a:prstGeom prst="rect">
            <a:avLst/>
          </a:prstGeom>
          <a:noFill/>
        </xdr:spPr>
      </xdr:pic>
      <xdr:grpSp>
        <xdr:nvGrpSpPr>
          <xdr:cNvPr id="25" name="Group 24"/>
          <xdr:cNvGrpSpPr/>
        </xdr:nvGrpSpPr>
        <xdr:grpSpPr>
          <a:xfrm>
            <a:off x="152400" y="1924051"/>
            <a:ext cx="9696450" cy="2476499"/>
            <a:chOff x="152400" y="1924051"/>
            <a:chExt cx="9696450" cy="2476499"/>
          </a:xfrm>
        </xdr:grpSpPr>
        <xdr:sp macro="" textlink="">
          <xdr:nvSpPr>
            <xdr:cNvPr id="15363" name="Text Box 3"/>
            <xdr:cNvSpPr txBox="1">
              <a:spLocks noChangeArrowheads="1"/>
            </xdr:cNvSpPr>
          </xdr:nvSpPr>
          <xdr:spPr bwMode="auto">
            <a:xfrm>
              <a:off x="152400" y="3486150"/>
              <a:ext cx="1504950" cy="5429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Average healthy life expectancy at birth for two periods.</a:t>
              </a:r>
            </a:p>
            <a:p>
              <a:pPr algn="l" rtl="0">
                <a:defRPr sz="1000"/>
              </a:pPr>
              <a:endParaRPr lang="en-GB" sz="1100" b="0" i="0" u="none" strike="noStrike" baseline="0">
                <a:solidFill>
                  <a:srgbClr val="000000"/>
                </a:solidFill>
                <a:latin typeface="Times New Roman"/>
                <a:cs typeface="Times New Roman"/>
              </a:endParaRPr>
            </a:p>
            <a:p>
              <a:pPr algn="l" rtl="0">
                <a:defRPr sz="1000"/>
              </a:pPr>
              <a:endParaRPr lang="en-GB" sz="1100" b="0" i="0" u="none" strike="noStrike" baseline="0">
                <a:solidFill>
                  <a:srgbClr val="000000"/>
                </a:solidFill>
                <a:latin typeface="Times New Roman"/>
                <a:cs typeface="Times New Roman"/>
              </a:endParaRPr>
            </a:p>
          </xdr:txBody>
        </xdr:sp>
        <xdr:cxnSp macro="">
          <xdr:nvCxnSpPr>
            <xdr:cNvPr id="26" name="Straight Arrow Connector 25"/>
            <xdr:cNvCxnSpPr>
              <a:stCxn id="15363" idx="3"/>
            </xdr:cNvCxnSpPr>
          </xdr:nvCxnSpPr>
          <xdr:spPr>
            <a:xfrm flipV="1">
              <a:off x="1657350" y="3467100"/>
              <a:ext cx="1552575" cy="2905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364" name="Text Box 4"/>
            <xdr:cNvSpPr txBox="1">
              <a:spLocks noChangeArrowheads="1"/>
            </xdr:cNvSpPr>
          </xdr:nvSpPr>
          <xdr:spPr bwMode="auto">
            <a:xfrm>
              <a:off x="7658100" y="3724275"/>
              <a:ext cx="2190750" cy="6762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The purple bar indicates the difference in years between the least and most deprived (Slope Index of Inequality).</a:t>
              </a:r>
            </a:p>
            <a:p>
              <a:pPr algn="l" rtl="0">
                <a:defRPr sz="1000"/>
              </a:pPr>
              <a:endParaRPr lang="en-GB" sz="900" b="0" i="0" u="none" strike="noStrike" baseline="0">
                <a:solidFill>
                  <a:srgbClr val="000000"/>
                </a:solidFill>
                <a:latin typeface="Verdana"/>
                <a:ea typeface="Verdana"/>
                <a:cs typeface="Verdana"/>
              </a:endParaRPr>
            </a:p>
          </xdr:txBody>
        </xdr:sp>
        <xdr:cxnSp macro="">
          <xdr:nvCxnSpPr>
            <xdr:cNvPr id="34" name="Straight Arrow Connector 33"/>
            <xdr:cNvCxnSpPr/>
          </xdr:nvCxnSpPr>
          <xdr:spPr>
            <a:xfrm flipH="1" flipV="1">
              <a:off x="5915025" y="3324225"/>
              <a:ext cx="1743075" cy="6905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362" name="Text Box 2"/>
            <xdr:cNvSpPr txBox="1">
              <a:spLocks noChangeArrowheads="1"/>
            </xdr:cNvSpPr>
          </xdr:nvSpPr>
          <xdr:spPr bwMode="auto">
            <a:xfrm>
              <a:off x="152400" y="1924051"/>
              <a:ext cx="150495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Average life expectancy at birth for two periods.</a:t>
              </a:r>
            </a:p>
            <a:p>
              <a:pPr algn="l" rtl="0">
                <a:defRPr sz="1000"/>
              </a:pPr>
              <a:endParaRPr lang="en-GB" sz="900" b="0" i="0" u="none" strike="noStrike" baseline="0">
                <a:solidFill>
                  <a:srgbClr val="000000"/>
                </a:solidFill>
                <a:latin typeface="Verdana"/>
                <a:ea typeface="Verdana"/>
                <a:cs typeface="Verdana"/>
              </a:endParaRPr>
            </a:p>
          </xdr:txBody>
        </xdr:sp>
        <xdr:cxnSp macro="">
          <xdr:nvCxnSpPr>
            <xdr:cNvPr id="22" name="Straight Arrow Connector 21"/>
            <xdr:cNvCxnSpPr>
              <a:stCxn id="15362" idx="3"/>
            </xdr:cNvCxnSpPr>
          </xdr:nvCxnSpPr>
          <xdr:spPr>
            <a:xfrm>
              <a:off x="1657350" y="2190751"/>
              <a:ext cx="1600200" cy="66674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0</xdr:colOff>
      <xdr:row>0</xdr:row>
      <xdr:rowOff>0</xdr:rowOff>
    </xdr:from>
    <xdr:to>
      <xdr:col>21</xdr:col>
      <xdr:colOff>86221</xdr:colOff>
      <xdr:row>8</xdr:row>
      <xdr:rowOff>76200</xdr:rowOff>
    </xdr:to>
    <xdr:grpSp>
      <xdr:nvGrpSpPr>
        <xdr:cNvPr id="23" name="Group 22"/>
        <xdr:cNvGrpSpPr/>
      </xdr:nvGrpSpPr>
      <xdr:grpSpPr>
        <a:xfrm>
          <a:off x="0" y="0"/>
          <a:ext cx="14488021" cy="1371600"/>
          <a:chOff x="0" y="0"/>
          <a:chExt cx="14488021" cy="1371600"/>
        </a:xfrm>
      </xdr:grpSpPr>
      <xdr:pic>
        <xdr:nvPicPr>
          <xdr:cNvPr id="1945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487525" cy="409575"/>
          </a:xfrm>
          <a:prstGeom prst="rect">
            <a:avLst/>
          </a:prstGeom>
          <a:noFill/>
        </xdr:spPr>
      </xdr:pic>
      <xdr:pic>
        <xdr:nvPicPr>
          <xdr:cNvPr id="27" name="Picture 26"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sp macro="" textlink="">
        <xdr:nvSpPr>
          <xdr:cNvPr id="29" name="Rectangle 28">
            <a:hlinkClick xmlns:r="http://schemas.openxmlformats.org/officeDocument/2006/relationships" r:id="rId4" tooltip="Summary for single area"/>
          </xdr:cNvPr>
          <xdr:cNvSpPr/>
        </xdr:nvSpPr>
        <xdr:spPr>
          <a:xfrm>
            <a:off x="1360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5" tooltip="Deprivation fifths"/>
          </xdr:cNvPr>
          <xdr:cNvSpPr/>
        </xdr:nvSpPr>
        <xdr:spPr>
          <a:xfrm>
            <a:off x="244469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6" tooltip="Area comparison"/>
          </xdr:cNvPr>
          <xdr:cNvSpPr/>
        </xdr:nvSpPr>
        <xdr:spPr>
          <a:xfrm>
            <a:off x="350994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7" tooltip="How to copy charts &amp; tables"/>
          </xdr:cNvPr>
          <xdr:cNvSpPr/>
        </xdr:nvSpPr>
        <xdr:spPr>
          <a:xfrm>
            <a:off x="77804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8" tooltip="Technical guide"/>
          </xdr:cNvPr>
          <xdr:cNvSpPr/>
        </xdr:nvSpPr>
        <xdr:spPr>
          <a:xfrm>
            <a:off x="886464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9" tooltip="Interpretation guide"/>
          </xdr:cNvPr>
          <xdr:cNvSpPr/>
        </xdr:nvSpPr>
        <xdr:spPr>
          <a:xfrm>
            <a:off x="992989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10" tooltip="Introduction"/>
          </xdr:cNvPr>
          <xdr:cNvSpPr/>
        </xdr:nvSpPr>
        <xdr:spPr>
          <a:xfrm>
            <a:off x="28575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TextBox 19"/>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107074</xdr:colOff>
      <xdr:row>9</xdr:row>
      <xdr:rowOff>44669</xdr:rowOff>
    </xdr:from>
    <xdr:to>
      <xdr:col>12</xdr:col>
      <xdr:colOff>630950</xdr:colOff>
      <xdr:row>27</xdr:row>
      <xdr:rowOff>178019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xdr:row>
      <xdr:rowOff>0</xdr:rowOff>
    </xdr:from>
    <xdr:to>
      <xdr:col>3</xdr:col>
      <xdr:colOff>76200</xdr:colOff>
      <xdr:row>13</xdr:row>
      <xdr:rowOff>55283</xdr:rowOff>
    </xdr:to>
    <xdr:sp macro="" textlink="">
      <xdr:nvSpPr>
        <xdr:cNvPr id="33" name="TextBox 32"/>
        <xdr:cNvSpPr txBox="1"/>
      </xdr:nvSpPr>
      <xdr:spPr>
        <a:xfrm>
          <a:off x="0" y="1457325"/>
          <a:ext cx="1724025" cy="7887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area:</a:t>
          </a:r>
        </a:p>
      </xdr:txBody>
    </xdr:sp>
    <xdr:clientData/>
  </xdr:twoCellAnchor>
  <xdr:twoCellAnchor>
    <xdr:from>
      <xdr:col>0</xdr:col>
      <xdr:colOff>0</xdr:colOff>
      <xdr:row>0</xdr:row>
      <xdr:rowOff>0</xdr:rowOff>
    </xdr:from>
    <xdr:to>
      <xdr:col>24</xdr:col>
      <xdr:colOff>324346</xdr:colOff>
      <xdr:row>8</xdr:row>
      <xdr:rowOff>76200</xdr:rowOff>
    </xdr:to>
    <xdr:grpSp>
      <xdr:nvGrpSpPr>
        <xdr:cNvPr id="20" name="Group 19"/>
        <xdr:cNvGrpSpPr/>
      </xdr:nvGrpSpPr>
      <xdr:grpSpPr>
        <a:xfrm>
          <a:off x="0" y="0"/>
          <a:ext cx="14488021" cy="1371600"/>
          <a:chOff x="0" y="0"/>
          <a:chExt cx="14488021" cy="1371600"/>
        </a:xfrm>
      </xdr:grpSpPr>
      <xdr:pic>
        <xdr:nvPicPr>
          <xdr:cNvPr id="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487525" cy="409575"/>
          </a:xfrm>
          <a:prstGeom prst="rect">
            <a:avLst/>
          </a:prstGeom>
          <a:noFill/>
        </xdr:spPr>
      </xdr:pic>
      <xdr:pic>
        <xdr:nvPicPr>
          <xdr:cNvPr id="28" name="Picture 27"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sp macro="" textlink="">
        <xdr:nvSpPr>
          <xdr:cNvPr id="35" name="Rectangle 34">
            <a:hlinkClick xmlns:r="http://schemas.openxmlformats.org/officeDocument/2006/relationships" r:id="rId4" tooltip="Summary for single area"/>
          </xdr:cNvPr>
          <xdr:cNvSpPr/>
        </xdr:nvSpPr>
        <xdr:spPr>
          <a:xfrm>
            <a:off x="135095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5" tooltip="Deprivation fifths"/>
          </xdr:cNvPr>
          <xdr:cNvSpPr/>
        </xdr:nvSpPr>
        <xdr:spPr>
          <a:xfrm>
            <a:off x="243517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6" tooltip="Area comparison"/>
          </xdr:cNvPr>
          <xdr:cNvSpPr/>
        </xdr:nvSpPr>
        <xdr:spPr>
          <a:xfrm>
            <a:off x="350042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7" tooltip="How to copy charts &amp; tables"/>
          </xdr:cNvPr>
          <xdr:cNvSpPr/>
        </xdr:nvSpPr>
        <xdr:spPr>
          <a:xfrm>
            <a:off x="777090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8" tooltip="Technical guide"/>
          </xdr:cNvPr>
          <xdr:cNvSpPr/>
        </xdr:nvSpPr>
        <xdr:spPr>
          <a:xfrm>
            <a:off x="8855123"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9" tooltip="Interpretation guide"/>
          </xdr:cNvPr>
          <xdr:cNvSpPr/>
        </xdr:nvSpPr>
        <xdr:spPr>
          <a:xfrm>
            <a:off x="992037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0" tooltip="Introduction"/>
          </xdr:cNvPr>
          <xdr:cNvSpPr/>
        </xdr:nvSpPr>
        <xdr:spPr>
          <a:xfrm>
            <a:off x="276225"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twoCellAnchor>
    <xdr:from>
      <xdr:col>17</xdr:col>
      <xdr:colOff>133350</xdr:colOff>
      <xdr:row>14</xdr:row>
      <xdr:rowOff>123825</xdr:rowOff>
    </xdr:from>
    <xdr:to>
      <xdr:col>19</xdr:col>
      <xdr:colOff>151350</xdr:colOff>
      <xdr:row>17</xdr:row>
      <xdr:rowOff>180975</xdr:rowOff>
    </xdr:to>
    <xdr:sp macro="" textlink="">
      <xdr:nvSpPr>
        <xdr:cNvPr id="16" name="Rectangle 15">
          <a:hlinkClick xmlns:r="http://schemas.openxmlformats.org/officeDocument/2006/relationships" r:id="rId11" tooltip="Click here to view the data in a table"/>
        </xdr:cNvPr>
        <xdr:cNvSpPr/>
      </xdr:nvSpPr>
      <xdr:spPr>
        <a:xfrm>
          <a:off x="9820275" y="2505075"/>
          <a:ext cx="1389600" cy="628650"/>
        </a:xfrm>
        <a:prstGeom prst="rect">
          <a:avLst/>
        </a:prstGeom>
        <a:solidFill>
          <a:srgbClr val="77A1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a:latin typeface="Verdana" pitchFamily="34" charset="0"/>
              <a:ea typeface="Verdana" pitchFamily="34" charset="0"/>
              <a:cs typeface="Verdana" pitchFamily="34" charset="0"/>
            </a:rPr>
            <a:t>Click</a:t>
          </a:r>
          <a:r>
            <a:rPr lang="en-GB" sz="1000" baseline="0">
              <a:latin typeface="Verdana" pitchFamily="34" charset="0"/>
              <a:ea typeface="Verdana" pitchFamily="34" charset="0"/>
              <a:cs typeface="Verdana" pitchFamily="34" charset="0"/>
            </a:rPr>
            <a:t> here to view the data in a table</a:t>
          </a:r>
          <a:endParaRPr lang="en-GB" sz="1000">
            <a:latin typeface="Verdana" pitchFamily="34" charset="0"/>
            <a:ea typeface="Verdana" pitchFamily="34" charset="0"/>
            <a:cs typeface="Verdana" pitchFamily="34" charset="0"/>
          </a:endParaRPr>
        </a:p>
      </xdr:txBody>
    </xdr:sp>
    <xdr:clientData/>
  </xdr:twoCellAnchor>
  <xdr:oneCellAnchor>
    <xdr:from>
      <xdr:col>13</xdr:col>
      <xdr:colOff>114300</xdr:colOff>
      <xdr:row>19</xdr:row>
      <xdr:rowOff>66675</xdr:rowOff>
    </xdr:from>
    <xdr:ext cx="3943350" cy="1428750"/>
    <xdr:sp macro="" textlink="">
      <xdr:nvSpPr>
        <xdr:cNvPr id="17" name="TextBox 16">
          <a:hlinkClick xmlns:r="http://schemas.openxmlformats.org/officeDocument/2006/relationships" r:id="rId12"/>
        </xdr:cNvPr>
        <xdr:cNvSpPr txBox="1"/>
      </xdr:nvSpPr>
      <xdr:spPr>
        <a:xfrm>
          <a:off x="7267575" y="3400425"/>
          <a:ext cx="3943350" cy="14287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10</xdr:row>
          <xdr:rowOff>161925</xdr:rowOff>
        </xdr:from>
        <xdr:to>
          <xdr:col>2</xdr:col>
          <xdr:colOff>219075</xdr:colOff>
          <xdr:row>29</xdr:row>
          <xdr:rowOff>285750</xdr:rowOff>
        </xdr:to>
        <xdr:sp macro="" textlink="">
          <xdr:nvSpPr>
            <xdr:cNvPr id="4097" name="List Box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0.04267</cdr:x>
      <cdr:y>0.37995</cdr:y>
    </cdr:from>
    <cdr:to>
      <cdr:x>0.26955</cdr:x>
      <cdr:y>0.43873</cdr:y>
    </cdr:to>
    <cdr:sp macro="" textlink="">
      <cdr:nvSpPr>
        <cdr:cNvPr id="2" name="TextBox 6"/>
        <cdr:cNvSpPr txBox="1"/>
      </cdr:nvSpPr>
      <cdr:spPr>
        <a:xfrm xmlns:a="http://schemas.openxmlformats.org/drawingml/2006/main">
          <a:off x="223139" y="1299238"/>
          <a:ext cx="1186407" cy="20099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rPr>
            <a:t>Life</a:t>
          </a:r>
          <a:r>
            <a:rPr lang="en-GB" sz="900" baseline="0">
              <a:latin typeface="Verdana" pitchFamily="34" charset="0"/>
            </a:rPr>
            <a:t> expectancy</a:t>
          </a:r>
          <a:endParaRPr lang="en-GB" sz="900">
            <a:latin typeface="Verdana" pitchFamily="34" charset="0"/>
          </a:endParaRPr>
        </a:p>
      </cdr:txBody>
    </cdr:sp>
  </cdr:relSizeAnchor>
  <cdr:relSizeAnchor xmlns:cdr="http://schemas.openxmlformats.org/drawingml/2006/chartDrawing">
    <cdr:from>
      <cdr:x>0.04267</cdr:x>
      <cdr:y>0.5167</cdr:y>
    </cdr:from>
    <cdr:to>
      <cdr:x>0.27216</cdr:x>
      <cdr:y>0.62231</cdr:y>
    </cdr:to>
    <cdr:sp macro="" textlink="">
      <cdr:nvSpPr>
        <cdr:cNvPr id="3" name="TextBox 6"/>
        <cdr:cNvSpPr txBox="1"/>
      </cdr:nvSpPr>
      <cdr:spPr>
        <a:xfrm xmlns:a="http://schemas.openxmlformats.org/drawingml/2006/main">
          <a:off x="223139" y="1766851"/>
          <a:ext cx="1200055" cy="36113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rPr>
            <a:t>Healthy</a:t>
          </a:r>
          <a:r>
            <a:rPr lang="en-GB" sz="900" baseline="0">
              <a:latin typeface="Verdana" pitchFamily="34" charset="0"/>
            </a:rPr>
            <a:t> l</a:t>
          </a:r>
          <a:r>
            <a:rPr lang="en-GB" sz="900">
              <a:latin typeface="Verdana" pitchFamily="34" charset="0"/>
            </a:rPr>
            <a:t>ife</a:t>
          </a:r>
          <a:r>
            <a:rPr lang="en-GB" sz="900" baseline="0">
              <a:latin typeface="Verdana" pitchFamily="34" charset="0"/>
            </a:rPr>
            <a:t> expectancy </a:t>
          </a:r>
          <a:endParaRPr lang="en-GB" sz="900">
            <a:latin typeface="Verdana" pitchFamily="34" charset="0"/>
          </a:endParaRPr>
        </a:p>
      </cdr:txBody>
    </cdr:sp>
  </cdr:relSizeAnchor>
  <cdr:relSizeAnchor xmlns:cdr="http://schemas.openxmlformats.org/drawingml/2006/chartDrawing">
    <cdr:from>
      <cdr:x>0.04267</cdr:x>
      <cdr:y>0.74044</cdr:y>
    </cdr:from>
    <cdr:to>
      <cdr:x>0.27319</cdr:x>
      <cdr:y>0.79871</cdr:y>
    </cdr:to>
    <cdr:sp macro="" textlink="">
      <cdr:nvSpPr>
        <cdr:cNvPr id="5" name="TextBox 6"/>
        <cdr:cNvSpPr txBox="1"/>
      </cdr:nvSpPr>
      <cdr:spPr>
        <a:xfrm xmlns:a="http://schemas.openxmlformats.org/drawingml/2006/main">
          <a:off x="223139" y="2531924"/>
          <a:ext cx="1205441" cy="19925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rPr>
            <a:t>Life</a:t>
          </a:r>
          <a:r>
            <a:rPr lang="en-GB" sz="900" baseline="0">
              <a:latin typeface="Verdana" pitchFamily="34" charset="0"/>
            </a:rPr>
            <a:t> expectancy</a:t>
          </a:r>
          <a:endParaRPr lang="en-GB" sz="900">
            <a:latin typeface="Verdana" pitchFamily="34" charset="0"/>
          </a:endParaRPr>
        </a:p>
      </cdr:txBody>
    </cdr:sp>
  </cdr:relSizeAnchor>
  <cdr:relSizeAnchor xmlns:cdr="http://schemas.openxmlformats.org/drawingml/2006/chartDrawing">
    <cdr:from>
      <cdr:x>0.04267</cdr:x>
      <cdr:y>0.87554</cdr:y>
    </cdr:from>
    <cdr:to>
      <cdr:x>0.26174</cdr:x>
      <cdr:y>0.96229</cdr:y>
    </cdr:to>
    <cdr:sp macro="" textlink="">
      <cdr:nvSpPr>
        <cdr:cNvPr id="6" name="TextBox 6"/>
        <cdr:cNvSpPr txBox="1"/>
      </cdr:nvSpPr>
      <cdr:spPr>
        <a:xfrm xmlns:a="http://schemas.openxmlformats.org/drawingml/2006/main">
          <a:off x="223139" y="2993895"/>
          <a:ext cx="1145566" cy="29664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rPr>
            <a:t>Healthy</a:t>
          </a:r>
          <a:r>
            <a:rPr lang="en-GB" sz="900" baseline="0">
              <a:latin typeface="Verdana" pitchFamily="34" charset="0"/>
            </a:rPr>
            <a:t> l</a:t>
          </a:r>
          <a:r>
            <a:rPr lang="en-GB" sz="900">
              <a:latin typeface="Verdana" pitchFamily="34" charset="0"/>
            </a:rPr>
            <a:t>ife</a:t>
          </a:r>
          <a:r>
            <a:rPr lang="en-GB" sz="900" baseline="0">
              <a:latin typeface="Verdana" pitchFamily="34" charset="0"/>
            </a:rPr>
            <a:t> expectancy </a:t>
          </a:r>
          <a:endParaRPr lang="en-GB" sz="900">
            <a:latin typeface="Verdana" pitchFamily="34" charset="0"/>
          </a:endParaRPr>
        </a:p>
      </cdr:txBody>
    </cdr:sp>
  </cdr:relSizeAnchor>
  <cdr:relSizeAnchor xmlns:cdr="http://schemas.openxmlformats.org/drawingml/2006/chartDrawing">
    <cdr:from>
      <cdr:x>0.00182</cdr:x>
      <cdr:y>0.29422</cdr:y>
    </cdr:from>
    <cdr:to>
      <cdr:x>0.12974</cdr:x>
      <cdr:y>0.3382</cdr:y>
    </cdr:to>
    <cdr:sp macro="" textlink="">
      <cdr:nvSpPr>
        <cdr:cNvPr id="8" name="TextBox 6"/>
        <cdr:cNvSpPr txBox="1"/>
      </cdr:nvSpPr>
      <cdr:spPr>
        <a:xfrm xmlns:a="http://schemas.openxmlformats.org/drawingml/2006/main">
          <a:off x="9525" y="1006086"/>
          <a:ext cx="668923" cy="15038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i="1">
              <a:latin typeface="Verdana" pitchFamily="34" charset="0"/>
            </a:rPr>
            <a:t>Males</a:t>
          </a:r>
        </a:p>
      </cdr:txBody>
    </cdr:sp>
  </cdr:relSizeAnchor>
  <cdr:relSizeAnchor xmlns:cdr="http://schemas.openxmlformats.org/drawingml/2006/chartDrawing">
    <cdr:from>
      <cdr:x>0.00182</cdr:x>
      <cdr:y>0.65533</cdr:y>
    </cdr:from>
    <cdr:to>
      <cdr:x>0.16963</cdr:x>
      <cdr:y>0.70391</cdr:y>
    </cdr:to>
    <cdr:sp macro="" textlink="">
      <cdr:nvSpPr>
        <cdr:cNvPr id="9" name="TextBox 6"/>
        <cdr:cNvSpPr txBox="1"/>
      </cdr:nvSpPr>
      <cdr:spPr>
        <a:xfrm xmlns:a="http://schemas.openxmlformats.org/drawingml/2006/main">
          <a:off x="9525" y="2240893"/>
          <a:ext cx="877516" cy="16611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i="1">
              <a:latin typeface="Verdana" pitchFamily="34" charset="0"/>
            </a:rPr>
            <a:t>Females</a:t>
          </a:r>
        </a:p>
      </cdr:txBody>
    </cdr:sp>
  </cdr:relSizeAnchor>
  <cdr:relSizeAnchor xmlns:cdr="http://schemas.openxmlformats.org/drawingml/2006/chartDrawing">
    <cdr:from>
      <cdr:x>0.36941</cdr:x>
      <cdr:y>0.24223</cdr:y>
    </cdr:from>
    <cdr:to>
      <cdr:x>0.36941</cdr:x>
      <cdr:y>0.24223</cdr:y>
    </cdr:to>
    <cdr:grpSp>
      <cdr:nvGrpSpPr>
        <cdr:cNvPr id="15" name="Group 14"/>
        <cdr:cNvGrpSpPr/>
      </cdr:nvGrpSpPr>
      <cdr:grpSpPr>
        <a:xfrm xmlns:a="http://schemas.openxmlformats.org/drawingml/2006/main" rot="18464278">
          <a:off x="1931728" y="828299"/>
          <a:ext cx="0" cy="0"/>
          <a:chOff x="1931728" y="828299"/>
          <a:chExt cx="0" cy="0"/>
        </a:xfrm>
      </cdr:grpSpPr>
    </cdr:grpSp>
  </cdr:relSizeAnchor>
  <cdr:relSizeAnchor xmlns:cdr="http://schemas.openxmlformats.org/drawingml/2006/chartDrawing">
    <cdr:from>
      <cdr:x>0.50643</cdr:x>
      <cdr:y>0.21174</cdr:y>
    </cdr:from>
    <cdr:to>
      <cdr:x>0.85723</cdr:x>
      <cdr:y>0.27687</cdr:y>
    </cdr:to>
    <cdr:grpSp>
      <cdr:nvGrpSpPr>
        <cdr:cNvPr id="21" name="Group 20"/>
        <cdr:cNvGrpSpPr/>
      </cdr:nvGrpSpPr>
      <cdr:grpSpPr>
        <a:xfrm xmlns:a="http://schemas.openxmlformats.org/drawingml/2006/main">
          <a:off x="2648237" y="724040"/>
          <a:ext cx="1834412" cy="222710"/>
          <a:chOff x="3832116" y="553334"/>
          <a:chExt cx="1835654" cy="223446"/>
        </a:xfrm>
      </cdr:grpSpPr>
      <cdr:grpSp>
        <cdr:nvGrpSpPr>
          <cdr:cNvPr id="14" name="Group 13"/>
          <cdr:cNvGrpSpPr/>
        </cdr:nvGrpSpPr>
        <cdr:grpSpPr>
          <a:xfrm xmlns:a="http://schemas.openxmlformats.org/drawingml/2006/main">
            <a:off x="3832116" y="553334"/>
            <a:ext cx="1835654" cy="223446"/>
            <a:chOff x="1851030" y="365622"/>
            <a:chExt cx="1209919" cy="1538323"/>
          </a:xfrm>
        </cdr:grpSpPr>
        <cdr:sp macro="" textlink="">
          <cdr:nvSpPr>
            <cdr:cNvPr id="17" name="TextBox 20"/>
            <cdr:cNvSpPr txBox="1"/>
          </cdr:nvSpPr>
          <cdr:spPr>
            <a:xfrm xmlns:a="http://schemas.openxmlformats.org/drawingml/2006/main">
              <a:off x="1851030" y="365622"/>
              <a:ext cx="1209919" cy="153832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i="0">
                  <a:solidFill>
                    <a:srgbClr val="8624B2"/>
                  </a:solidFill>
                  <a:latin typeface="Verdana" pitchFamily="34" charset="0"/>
                </a:rPr>
                <a:t>Inequality</a:t>
              </a:r>
              <a:r>
                <a:rPr lang="en-GB" sz="900" i="0" baseline="0">
                  <a:solidFill>
                    <a:srgbClr val="8624B2"/>
                  </a:solidFill>
                  <a:latin typeface="Verdana" pitchFamily="34" charset="0"/>
                </a:rPr>
                <a:t> gap (SII in years)</a:t>
              </a:r>
              <a:endParaRPr lang="en-GB" sz="900" i="0">
                <a:solidFill>
                  <a:srgbClr val="8624B2"/>
                </a:solidFill>
                <a:latin typeface="Verdana" pitchFamily="34" charset="0"/>
              </a:endParaRPr>
            </a:p>
          </cdr:txBody>
        </cdr:sp>
      </cdr:grpSp>
    </cdr:grpSp>
  </cdr:relSizeAnchor>
  <cdr:relSizeAnchor xmlns:cdr="http://schemas.openxmlformats.org/drawingml/2006/chartDrawing">
    <cdr:from>
      <cdr:x>0</cdr:x>
      <cdr:y>0</cdr:y>
    </cdr:from>
    <cdr:to>
      <cdr:x>1</cdr:x>
      <cdr:y>0.1144</cdr:y>
    </cdr:to>
    <cdr:sp macro="" textlink="'Sii data controls'!$B$51">
      <cdr:nvSpPr>
        <cdr:cNvPr id="18" name="TextBox 17"/>
        <cdr:cNvSpPr txBox="1"/>
      </cdr:nvSpPr>
      <cdr:spPr>
        <a:xfrm xmlns:a="http://schemas.openxmlformats.org/drawingml/2006/main">
          <a:off x="0" y="0"/>
          <a:ext cx="5232839" cy="392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6FFEB38-3152-4A73-9168-77D683AB09FE}" type="TxLink">
            <a:rPr lang="en-US" sz="900" b="1" i="0" u="none" strike="noStrike">
              <a:solidFill>
                <a:srgbClr val="000000"/>
              </a:solidFill>
              <a:latin typeface="Verdana" pitchFamily="34" charset="0"/>
              <a:ea typeface="Verdana" pitchFamily="34" charset="0"/>
              <a:cs typeface="Verdana" pitchFamily="34" charset="0"/>
            </a:rPr>
            <a:pPr/>
            <a:t>Comparison of life expectancy and healthy life expectancy at birth, with Slope Index of Inequality (SII), Cardiff, 2005-09 and 2010-14</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0.08598</cdr:y>
    </cdr:from>
    <cdr:to>
      <cdr:x>1</cdr:x>
      <cdr:y>0.14727</cdr:y>
    </cdr:to>
    <cdr:sp macro="" textlink="">
      <cdr:nvSpPr>
        <cdr:cNvPr id="19" name="TextBox 18"/>
        <cdr:cNvSpPr txBox="1"/>
      </cdr:nvSpPr>
      <cdr:spPr>
        <a:xfrm xmlns:a="http://schemas.openxmlformats.org/drawingml/2006/main">
          <a:off x="0" y="293995"/>
          <a:ext cx="5229226" cy="20957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en-GB" sz="800">
              <a:latin typeface="Verdana" pitchFamily="34" charset="0"/>
              <a:ea typeface="Verdana" pitchFamily="34" charset="0"/>
              <a:cs typeface="Verdana" pitchFamily="34" charset="0"/>
            </a:rPr>
            <a:t>Produced</a:t>
          </a:r>
          <a:r>
            <a:rPr lang="en-GB" sz="800" baseline="0">
              <a:latin typeface="Verdana" pitchFamily="34" charset="0"/>
              <a:ea typeface="Verdana" pitchFamily="34" charset="0"/>
              <a:cs typeface="Verdana" pitchFamily="34" charset="0"/>
            </a:rPr>
            <a:t> by Public Health Wales Observatory, using PHM &amp; MYE (ONS), WHS &amp; WIMD 2014 (WG)</a:t>
          </a:r>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0.45355</cdr:x>
      <cdr:y>0.1532</cdr:y>
    </cdr:from>
    <cdr:to>
      <cdr:x>0.83607</cdr:x>
      <cdr:y>0.22284</cdr:y>
    </cdr:to>
    <cdr:grpSp>
      <cdr:nvGrpSpPr>
        <cdr:cNvPr id="16" name="Group 15"/>
        <cdr:cNvGrpSpPr/>
      </cdr:nvGrpSpPr>
      <cdr:grpSpPr>
        <a:xfrm xmlns:a="http://schemas.openxmlformats.org/drawingml/2006/main">
          <a:off x="2371715" y="523864"/>
          <a:ext cx="2000284" cy="238132"/>
          <a:chOff x="0" y="0"/>
          <a:chExt cx="2000252" cy="313790"/>
        </a:xfrm>
      </cdr:grpSpPr>
      <cdr:sp macro="" textlink="">
        <cdr:nvSpPr>
          <cdr:cNvPr id="20" name="TextBox 16"/>
          <cdr:cNvSpPr txBox="1"/>
        </cdr:nvSpPr>
        <cdr:spPr>
          <a:xfrm xmlns:a="http://schemas.openxmlformats.org/drawingml/2006/main" rot="5400000">
            <a:off x="58487" y="-14555"/>
            <a:ext cx="225928" cy="34290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1800">
                <a:latin typeface="Courier New" pitchFamily="49" charset="0"/>
                <a:cs typeface="Courier New" pitchFamily="49" charset="0"/>
              </a:rPr>
              <a:t>I</a:t>
            </a:r>
          </a:p>
        </cdr:txBody>
      </cdr:sp>
      <cdr:sp macro="" textlink="">
        <cdr:nvSpPr>
          <cdr:cNvPr id="23" name="TextBox 17"/>
          <cdr:cNvSpPr txBox="1"/>
        </cdr:nvSpPr>
        <cdr:spPr>
          <a:xfrm xmlns:a="http://schemas.openxmlformats.org/drawingml/2006/main">
            <a:off x="257177" y="0"/>
            <a:ext cx="1743075" cy="31379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grpSp>
  </cdr:relSizeAnchor>
  <cdr:relSizeAnchor xmlns:cdr="http://schemas.openxmlformats.org/drawingml/2006/chartDrawing">
    <cdr:from>
      <cdr:x>0.46623</cdr:x>
      <cdr:y>0.2363</cdr:y>
    </cdr:from>
    <cdr:to>
      <cdr:x>0.5119</cdr:x>
      <cdr:y>0.26252</cdr:y>
    </cdr:to>
    <cdr:sp macro="" textlink="">
      <cdr:nvSpPr>
        <cdr:cNvPr id="22" name="Rectangle 21"/>
        <cdr:cNvSpPr/>
      </cdr:nvSpPr>
      <cdr:spPr>
        <a:xfrm xmlns:a="http://schemas.openxmlformats.org/drawingml/2006/main">
          <a:off x="2442482" y="809626"/>
          <a:ext cx="239257" cy="89851"/>
        </a:xfrm>
        <a:prstGeom xmlns:a="http://schemas.openxmlformats.org/drawingml/2006/main" prst="rect">
          <a:avLst/>
        </a:prstGeom>
        <a:solidFill xmlns:a="http://schemas.openxmlformats.org/drawingml/2006/main">
          <a:srgbClr val="864CB2">
            <a:alpha val="65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GB" sz="1100"/>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10</xdr:col>
      <xdr:colOff>180975</xdr:colOff>
      <xdr:row>9</xdr:row>
      <xdr:rowOff>48181</xdr:rowOff>
    </xdr:from>
    <xdr:to>
      <xdr:col>16</xdr:col>
      <xdr:colOff>95251</xdr:colOff>
      <xdr:row>29</xdr:row>
      <xdr:rowOff>123044</xdr:rowOff>
    </xdr:to>
    <xdr:grpSp>
      <xdr:nvGrpSpPr>
        <xdr:cNvPr id="54" name="Group 53"/>
        <xdr:cNvGrpSpPr/>
      </xdr:nvGrpSpPr>
      <xdr:grpSpPr>
        <a:xfrm>
          <a:off x="7267575" y="1505506"/>
          <a:ext cx="4029076" cy="3313363"/>
          <a:chOff x="8524875" y="1914524"/>
          <a:chExt cx="4029076" cy="3313363"/>
        </a:xfrm>
      </xdr:grpSpPr>
      <xdr:grpSp>
        <xdr:nvGrpSpPr>
          <xdr:cNvPr id="12" name="Group 18"/>
          <xdr:cNvGrpSpPr/>
        </xdr:nvGrpSpPr>
        <xdr:grpSpPr>
          <a:xfrm>
            <a:off x="8524875" y="1914524"/>
            <a:ext cx="4029076" cy="3313363"/>
            <a:chOff x="7705725" y="638174"/>
            <a:chExt cx="4029076" cy="3313429"/>
          </a:xfrm>
        </xdr:grpSpPr>
        <xdr:graphicFrame macro="">
          <xdr:nvGraphicFramePr>
            <xdr:cNvPr id="16" name="Chart 12"/>
            <xdr:cNvGraphicFramePr/>
          </xdr:nvGraphicFramePr>
          <xdr:xfrm>
            <a:off x="7800975" y="1118951"/>
            <a:ext cx="3423872" cy="2832652"/>
          </xdr:xfrm>
          <a:graphic>
            <a:graphicData uri="http://schemas.openxmlformats.org/drawingml/2006/chart">
              <c:chart xmlns:c="http://schemas.openxmlformats.org/drawingml/2006/chart" xmlns:r="http://schemas.openxmlformats.org/officeDocument/2006/relationships" r:id="rId1"/>
            </a:graphicData>
          </a:graphic>
        </xdr:graphicFrame>
        <xdr:sp macro="" textlink="'Fifth data controls'!B49">
          <xdr:nvSpPr>
            <xdr:cNvPr id="17" name="TextBox 16"/>
            <xdr:cNvSpPr txBox="1"/>
          </xdr:nvSpPr>
          <xdr:spPr>
            <a:xfrm>
              <a:off x="7705725" y="638174"/>
              <a:ext cx="4029076"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DD3210E8-42F3-4E56-9850-30116DE6BF44}" type="TxLink">
                <a:rPr lang="en-US" sz="900" b="1" i="0" u="none" strike="noStrike">
                  <a:solidFill>
                    <a:srgbClr val="000000"/>
                  </a:solidFill>
                  <a:latin typeface="Verdana" pitchFamily="34" charset="0"/>
                  <a:ea typeface="Verdana" pitchFamily="34" charset="0"/>
                  <a:cs typeface="Verdana" pitchFamily="34" charset="0"/>
                </a:rPr>
                <a:pPr/>
                <a:t>Percentage of life expectancy in good health by deprivation fifth, males, Newport, 2005-09 and 2010-14</a:t>
              </a:fld>
              <a:endParaRPr lang="en-GB" sz="900" b="1">
                <a:latin typeface="Verdana" pitchFamily="34" charset="0"/>
                <a:ea typeface="Verdana" pitchFamily="34" charset="0"/>
                <a:cs typeface="Verdana" pitchFamily="34" charset="0"/>
              </a:endParaRPr>
            </a:p>
          </xdr:txBody>
        </xdr:sp>
        <xdr:sp macro="" textlink="">
          <xdr:nvSpPr>
            <xdr:cNvPr id="18" name="TextBox 17"/>
            <xdr:cNvSpPr txBox="1"/>
          </xdr:nvSpPr>
          <xdr:spPr>
            <a:xfrm>
              <a:off x="7705725" y="911546"/>
              <a:ext cx="39052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solidFill>
                    <a:schemeClr val="dk1"/>
                  </a:solidFill>
                  <a:latin typeface="Verdana" pitchFamily="34" charset="0"/>
                  <a:ea typeface="Verdana" pitchFamily="34" charset="0"/>
                  <a:cs typeface="Verdana" pitchFamily="34" charset="0"/>
                </a:rPr>
                <a:t>Produced</a:t>
              </a:r>
              <a:r>
                <a:rPr lang="en-GB" sz="800" baseline="0">
                  <a:solidFill>
                    <a:schemeClr val="dk1"/>
                  </a:solidFill>
                  <a:latin typeface="Verdana" pitchFamily="34" charset="0"/>
                  <a:ea typeface="Verdana" pitchFamily="34" charset="0"/>
                  <a:cs typeface="Verdana" pitchFamily="34" charset="0"/>
                </a:rPr>
                <a:t> by Public Health Wales Observatory, using PHM &amp; MYE (ONS), WHS &amp; WIMD 2014 (WG)</a:t>
              </a:r>
              <a:endParaRPr lang="en-GB" sz="800">
                <a:solidFill>
                  <a:schemeClr val="dk1"/>
                </a:solidFill>
                <a:latin typeface="Verdana" pitchFamily="34" charset="0"/>
                <a:ea typeface="Verdana" pitchFamily="34" charset="0"/>
                <a:cs typeface="Verdana" pitchFamily="34" charset="0"/>
              </a:endParaRPr>
            </a:p>
          </xdr:txBody>
        </xdr:sp>
      </xdr:grpSp>
      <xdr:grpSp>
        <xdr:nvGrpSpPr>
          <xdr:cNvPr id="23" name="Group 22"/>
          <xdr:cNvGrpSpPr/>
        </xdr:nvGrpSpPr>
        <xdr:grpSpPr>
          <a:xfrm>
            <a:off x="10306050" y="2495552"/>
            <a:ext cx="1962152" cy="342901"/>
            <a:chOff x="4562474" y="1143002"/>
            <a:chExt cx="1962152" cy="342901"/>
          </a:xfrm>
        </xdr:grpSpPr>
        <xdr:sp macro="" textlink="">
          <xdr:nvSpPr>
            <xdr:cNvPr id="24" name="TextBox 23"/>
            <xdr:cNvSpPr txBox="1"/>
          </xdr:nvSpPr>
          <xdr:spPr>
            <a:xfrm>
              <a:off x="4781551" y="1195388"/>
              <a:ext cx="17430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xdr:txBody>
        </xdr:sp>
        <xdr:sp macro="" textlink="">
          <xdr:nvSpPr>
            <xdr:cNvPr id="25" name="TextBox 24"/>
            <xdr:cNvSpPr txBox="1"/>
          </xdr:nvSpPr>
          <xdr:spPr>
            <a:xfrm rot="5400000">
              <a:off x="4524373" y="1181103"/>
              <a:ext cx="342901"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800">
                  <a:latin typeface="Courier New" pitchFamily="49" charset="0"/>
                  <a:cs typeface="Courier New" pitchFamily="49" charset="0"/>
                </a:rPr>
                <a:t>I</a:t>
              </a:r>
            </a:p>
          </xdr:txBody>
        </xdr:sp>
      </xdr:grpSp>
    </xdr:grpSp>
    <xdr:clientData/>
  </xdr:twoCellAnchor>
  <xdr:twoCellAnchor>
    <xdr:from>
      <xdr:col>0</xdr:col>
      <xdr:colOff>0</xdr:colOff>
      <xdr:row>9</xdr:row>
      <xdr:rowOff>0</xdr:rowOff>
    </xdr:from>
    <xdr:to>
      <xdr:col>1</xdr:col>
      <xdr:colOff>533400</xdr:colOff>
      <xdr:row>14</xdr:row>
      <xdr:rowOff>146050</xdr:rowOff>
    </xdr:to>
    <xdr:sp macro="" textlink="">
      <xdr:nvSpPr>
        <xdr:cNvPr id="53" name="TextBox 52"/>
        <xdr:cNvSpPr txBox="1"/>
      </xdr:nvSpPr>
      <xdr:spPr>
        <a:xfrm>
          <a:off x="0" y="1457325"/>
          <a:ext cx="1419225" cy="955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parameters:</a:t>
          </a:r>
        </a:p>
      </xdr:txBody>
    </xdr:sp>
    <xdr:clientData/>
  </xdr:twoCellAnchor>
  <xdr:twoCellAnchor>
    <xdr:from>
      <xdr:col>2</xdr:col>
      <xdr:colOff>146958</xdr:colOff>
      <xdr:row>9</xdr:row>
      <xdr:rowOff>57150</xdr:rowOff>
    </xdr:from>
    <xdr:to>
      <xdr:col>10</xdr:col>
      <xdr:colOff>224549</xdr:colOff>
      <xdr:row>29</xdr:row>
      <xdr:rowOff>137078</xdr:rowOff>
    </xdr:to>
    <xdr:grpSp>
      <xdr:nvGrpSpPr>
        <xdr:cNvPr id="49" name="Group 48"/>
        <xdr:cNvGrpSpPr/>
      </xdr:nvGrpSpPr>
      <xdr:grpSpPr>
        <a:xfrm>
          <a:off x="1718583" y="1514475"/>
          <a:ext cx="5592566" cy="3318428"/>
          <a:chOff x="1718583" y="1514475"/>
          <a:chExt cx="5592566" cy="3318428"/>
        </a:xfrm>
      </xdr:grpSpPr>
      <xdr:grpSp>
        <xdr:nvGrpSpPr>
          <xdr:cNvPr id="38" name="Group 37"/>
          <xdr:cNvGrpSpPr/>
        </xdr:nvGrpSpPr>
        <xdr:grpSpPr>
          <a:xfrm>
            <a:off x="1718583" y="1514475"/>
            <a:ext cx="5592566" cy="3318428"/>
            <a:chOff x="2183666" y="1544692"/>
            <a:chExt cx="5670736" cy="3364411"/>
          </a:xfrm>
        </xdr:grpSpPr>
        <xdr:graphicFrame macro="">
          <xdr:nvGraphicFramePr>
            <xdr:cNvPr id="7" name="Chart 6"/>
            <xdr:cNvGraphicFramePr/>
          </xdr:nvGraphicFramePr>
          <xdr:xfrm>
            <a:off x="2219376" y="2037199"/>
            <a:ext cx="3424261" cy="2871904"/>
          </xdr:xfrm>
          <a:graphic>
            <a:graphicData uri="http://schemas.openxmlformats.org/drawingml/2006/chart">
              <c:chart xmlns:c="http://schemas.openxmlformats.org/drawingml/2006/chart" xmlns:r="http://schemas.openxmlformats.org/officeDocument/2006/relationships" r:id="rId2"/>
            </a:graphicData>
          </a:graphic>
        </xdr:graphicFrame>
        <xdr:sp macro="" textlink="'Fifth data controls'!B48">
          <xdr:nvSpPr>
            <xdr:cNvPr id="8" name="TextBox 7"/>
            <xdr:cNvSpPr txBox="1"/>
          </xdr:nvSpPr>
          <xdr:spPr>
            <a:xfrm>
              <a:off x="2189105" y="1544692"/>
              <a:ext cx="5555705" cy="4209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B0708ADF-57DE-4AF7-BFDE-CECDE3C704FB}" type="TxLink">
                <a:rPr lang="en-US" sz="900" b="1" i="0" u="none" strike="noStrike">
                  <a:solidFill>
                    <a:srgbClr val="000000"/>
                  </a:solidFill>
                  <a:latin typeface="Verdana" pitchFamily="34" charset="0"/>
                  <a:ea typeface="Verdana" pitchFamily="34" charset="0"/>
                  <a:cs typeface="Verdana" pitchFamily="34" charset="0"/>
                </a:rPr>
                <a:pPr/>
                <a:t>Life expectancy and healthy life expectancy at birth by deprivation fifth, males, Newport, 2005-09 and 2010-14</a:t>
              </a:fld>
              <a:endParaRPr lang="en-GB" sz="900" b="1">
                <a:latin typeface="Verdana" pitchFamily="34" charset="0"/>
                <a:ea typeface="Verdana" pitchFamily="34" charset="0"/>
                <a:cs typeface="Verdana" pitchFamily="34" charset="0"/>
              </a:endParaRPr>
            </a:p>
          </xdr:txBody>
        </xdr:sp>
        <xdr:sp macro="" textlink="">
          <xdr:nvSpPr>
            <xdr:cNvPr id="9" name="TextBox 8"/>
            <xdr:cNvSpPr txBox="1"/>
          </xdr:nvSpPr>
          <xdr:spPr>
            <a:xfrm>
              <a:off x="2183666" y="1832351"/>
              <a:ext cx="5212989" cy="224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GB" sz="800">
                  <a:solidFill>
                    <a:schemeClr val="dk1"/>
                  </a:solidFill>
                  <a:latin typeface="Verdana" pitchFamily="34" charset="0"/>
                  <a:ea typeface="Verdana" pitchFamily="34" charset="0"/>
                  <a:cs typeface="Verdana" pitchFamily="34" charset="0"/>
                </a:rPr>
                <a:t>Produced</a:t>
              </a:r>
              <a:r>
                <a:rPr lang="en-GB" sz="800" baseline="0">
                  <a:solidFill>
                    <a:schemeClr val="dk1"/>
                  </a:solidFill>
                  <a:latin typeface="Verdana" pitchFamily="34" charset="0"/>
                  <a:ea typeface="Verdana" pitchFamily="34" charset="0"/>
                  <a:cs typeface="Verdana" pitchFamily="34" charset="0"/>
                </a:rPr>
                <a:t> by Public Health Wales Observatory, using PHM &amp; MYE (ONS), WHS &amp; WIMD 2014 (WG)</a:t>
              </a:r>
              <a:endParaRPr lang="en-GB" sz="800">
                <a:solidFill>
                  <a:schemeClr val="dk1"/>
                </a:solidFill>
                <a:latin typeface="Verdana" pitchFamily="34" charset="0"/>
                <a:ea typeface="Verdana" pitchFamily="34" charset="0"/>
                <a:cs typeface="Verdana" pitchFamily="34" charset="0"/>
              </a:endParaRPr>
            </a:p>
          </xdr:txBody>
        </xdr:sp>
        <xdr:graphicFrame macro="">
          <xdr:nvGraphicFramePr>
            <xdr:cNvPr id="10" name="Chart 9"/>
            <xdr:cNvGraphicFramePr/>
          </xdr:nvGraphicFramePr>
          <xdr:xfrm>
            <a:off x="4872334" y="2037199"/>
            <a:ext cx="2982068" cy="2871904"/>
          </xdr:xfrm>
          <a:graphic>
            <a:graphicData uri="http://schemas.openxmlformats.org/drawingml/2006/chart">
              <c:chart xmlns:c="http://schemas.openxmlformats.org/drawingml/2006/chart" xmlns:r="http://schemas.openxmlformats.org/officeDocument/2006/relationships" r:id="rId3"/>
            </a:graphicData>
          </a:graphic>
        </xdr:graphicFrame>
      </xdr:grpSp>
      <xdr:grpSp>
        <xdr:nvGrpSpPr>
          <xdr:cNvPr id="20" name="Group 19"/>
          <xdr:cNvGrpSpPr/>
        </xdr:nvGrpSpPr>
        <xdr:grpSpPr>
          <a:xfrm>
            <a:off x="4715201" y="2038184"/>
            <a:ext cx="1798481" cy="343055"/>
            <a:chOff x="4381499" y="1066801"/>
            <a:chExt cx="1971677" cy="342901"/>
          </a:xfrm>
        </xdr:grpSpPr>
        <xdr:sp macro="" textlink="">
          <xdr:nvSpPr>
            <xdr:cNvPr id="21" name="TextBox 20"/>
            <xdr:cNvSpPr txBox="1"/>
          </xdr:nvSpPr>
          <xdr:spPr>
            <a:xfrm>
              <a:off x="4610101" y="1119188"/>
              <a:ext cx="17430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xdr:txBody>
        </xdr:sp>
        <xdr:sp macro="" textlink="">
          <xdr:nvSpPr>
            <xdr:cNvPr id="22" name="TextBox 21"/>
            <xdr:cNvSpPr txBox="1"/>
          </xdr:nvSpPr>
          <xdr:spPr>
            <a:xfrm rot="5400000">
              <a:off x="4343398" y="1104902"/>
              <a:ext cx="342901"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800">
                  <a:latin typeface="Courier New" pitchFamily="49" charset="0"/>
                  <a:cs typeface="Courier New" pitchFamily="49" charset="0"/>
                </a:rPr>
                <a:t>I</a:t>
              </a:r>
            </a:p>
          </xdr:txBody>
        </xdr:sp>
      </xdr:grpSp>
    </xdr:grpSp>
    <xdr:clientData/>
  </xdr:twoCellAnchor>
  <xdr:twoCellAnchor editAs="absolute">
    <xdr:from>
      <xdr:col>0</xdr:col>
      <xdr:colOff>0</xdr:colOff>
      <xdr:row>0</xdr:row>
      <xdr:rowOff>0</xdr:rowOff>
    </xdr:from>
    <xdr:to>
      <xdr:col>20</xdr:col>
      <xdr:colOff>543421</xdr:colOff>
      <xdr:row>8</xdr:row>
      <xdr:rowOff>76200</xdr:rowOff>
    </xdr:to>
    <xdr:grpSp>
      <xdr:nvGrpSpPr>
        <xdr:cNvPr id="35" name="Group 34"/>
        <xdr:cNvGrpSpPr/>
      </xdr:nvGrpSpPr>
      <xdr:grpSpPr>
        <a:xfrm>
          <a:off x="0" y="0"/>
          <a:ext cx="14488021" cy="1371600"/>
          <a:chOff x="0" y="0"/>
          <a:chExt cx="14488021" cy="1371600"/>
        </a:xfrm>
      </xdr:grpSpPr>
      <xdr:pic>
        <xdr:nvPicPr>
          <xdr:cNvPr id="2"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pic>
        <xdr:nvPicPr>
          <xdr:cNvPr id="34" name="Picture 33" descr="20151015_Inequalities_C4_BP_v0j.jpg"/>
          <xdr:cNvPicPr>
            <a:picLocks/>
          </xdr:cNvPicPr>
        </xdr:nvPicPr>
        <xdr:blipFill>
          <a:blip xmlns:r="http://schemas.openxmlformats.org/officeDocument/2006/relationships" r:embed="rId5" cstate="print"/>
          <a:srcRect l="195" t="12599" b="28933"/>
          <a:stretch>
            <a:fillRect/>
          </a:stretch>
        </xdr:blipFill>
        <xdr:spPr>
          <a:xfrm>
            <a:off x="0" y="0"/>
            <a:ext cx="14488021" cy="971550"/>
          </a:xfrm>
          <a:prstGeom prst="rect">
            <a:avLst/>
          </a:prstGeom>
        </xdr:spPr>
      </xdr:pic>
      <xdr:sp macro="" textlink="">
        <xdr:nvSpPr>
          <xdr:cNvPr id="37" name="Rectangle 36">
            <a:hlinkClick xmlns:r="http://schemas.openxmlformats.org/officeDocument/2006/relationships" r:id="rId6" tooltip="Summary for single area"/>
          </xdr:cNvPr>
          <xdr:cNvSpPr/>
        </xdr:nvSpPr>
        <xdr:spPr>
          <a:xfrm>
            <a:off x="1370007"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7" tooltip="Deprivation fifths"/>
          </xdr:cNvPr>
          <xdr:cNvSpPr/>
        </xdr:nvSpPr>
        <xdr:spPr>
          <a:xfrm>
            <a:off x="245422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8" tooltip="Area comparison"/>
          </xdr:cNvPr>
          <xdr:cNvSpPr/>
        </xdr:nvSpPr>
        <xdr:spPr>
          <a:xfrm>
            <a:off x="3519471"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9" tooltip="How to copy charts &amp; tables"/>
          </xdr:cNvPr>
          <xdr:cNvSpPr/>
        </xdr:nvSpPr>
        <xdr:spPr>
          <a:xfrm>
            <a:off x="7789957"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0" tooltip="Technical guide"/>
          </xdr:cNvPr>
          <xdr:cNvSpPr/>
        </xdr:nvSpPr>
        <xdr:spPr>
          <a:xfrm>
            <a:off x="8874173"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1" tooltip="Interpretation guide"/>
          </xdr:cNvPr>
          <xdr:cNvSpPr/>
        </xdr:nvSpPr>
        <xdr:spPr>
          <a:xfrm>
            <a:off x="9939421"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2" tooltip="Introduction"/>
          </xdr:cNvPr>
          <xdr:cNvSpPr/>
        </xdr:nvSpPr>
        <xdr:spPr>
          <a:xfrm>
            <a:off x="29527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TextBox 30"/>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twoCellAnchor editAs="absolute">
    <xdr:from>
      <xdr:col>16</xdr:col>
      <xdr:colOff>66675</xdr:colOff>
      <xdr:row>17</xdr:row>
      <xdr:rowOff>47625</xdr:rowOff>
    </xdr:from>
    <xdr:to>
      <xdr:col>18</xdr:col>
      <xdr:colOff>85724</xdr:colOff>
      <xdr:row>21</xdr:row>
      <xdr:rowOff>28575</xdr:rowOff>
    </xdr:to>
    <xdr:sp macro="" textlink="">
      <xdr:nvSpPr>
        <xdr:cNvPr id="33" name="Rectangle 32">
          <a:hlinkClick xmlns:r="http://schemas.openxmlformats.org/officeDocument/2006/relationships" r:id="rId13" tooltip="Click here to view the data in a table"/>
        </xdr:cNvPr>
        <xdr:cNvSpPr/>
      </xdr:nvSpPr>
      <xdr:spPr>
        <a:xfrm>
          <a:off x="11268075" y="2800350"/>
          <a:ext cx="1390649" cy="628650"/>
        </a:xfrm>
        <a:prstGeom prst="rect">
          <a:avLst/>
        </a:prstGeom>
        <a:solidFill>
          <a:srgbClr val="77A1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0">
              <a:latin typeface="Verdana" pitchFamily="34" charset="0"/>
              <a:ea typeface="Verdana" pitchFamily="34" charset="0"/>
              <a:cs typeface="Verdana" pitchFamily="34" charset="0"/>
            </a:rPr>
            <a:t>Click</a:t>
          </a:r>
          <a:r>
            <a:rPr lang="en-GB" sz="1000" b="0" baseline="0">
              <a:latin typeface="Verdana" pitchFamily="34" charset="0"/>
              <a:ea typeface="Verdana" pitchFamily="34" charset="0"/>
              <a:cs typeface="Verdana" pitchFamily="34" charset="0"/>
            </a:rPr>
            <a:t> here to view the data in a table</a:t>
          </a:r>
          <a:endParaRPr lang="en-GB" sz="1000" b="0">
            <a:latin typeface="Verdana" pitchFamily="34" charset="0"/>
            <a:ea typeface="Verdana" pitchFamily="34" charset="0"/>
            <a:cs typeface="Verdana" pitchFamily="34" charset="0"/>
          </a:endParaRPr>
        </a:p>
      </xdr:txBody>
    </xdr:sp>
    <xdr:clientData/>
  </xdr:twoCellAnchor>
  <xdr:oneCellAnchor>
    <xdr:from>
      <xdr:col>10</xdr:col>
      <xdr:colOff>400050</xdr:colOff>
      <xdr:row>31</xdr:row>
      <xdr:rowOff>66675</xdr:rowOff>
    </xdr:from>
    <xdr:ext cx="3790950" cy="1657350"/>
    <xdr:sp macro="" textlink="">
      <xdr:nvSpPr>
        <xdr:cNvPr id="32" name="TextBox 31">
          <a:hlinkClick xmlns:r="http://schemas.openxmlformats.org/officeDocument/2006/relationships" r:id="rId14"/>
        </xdr:cNvPr>
        <xdr:cNvSpPr txBox="1"/>
      </xdr:nvSpPr>
      <xdr:spPr>
        <a:xfrm>
          <a:off x="7486650" y="5086350"/>
          <a:ext cx="3790950" cy="16573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editAs="oneCell">
        <xdr:from>
          <xdr:col>0</xdr:col>
          <xdr:colOff>180975</xdr:colOff>
          <xdr:row>11</xdr:row>
          <xdr:rowOff>133350</xdr:rowOff>
        </xdr:from>
        <xdr:to>
          <xdr:col>1</xdr:col>
          <xdr:colOff>561975</xdr:colOff>
          <xdr:row>13</xdr:row>
          <xdr:rowOff>95250</xdr:rowOff>
        </xdr:to>
        <xdr:sp macro="" textlink="">
          <xdr:nvSpPr>
            <xdr:cNvPr id="11265" name="List Box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14</xdr:row>
          <xdr:rowOff>28575</xdr:rowOff>
        </xdr:from>
        <xdr:to>
          <xdr:col>1</xdr:col>
          <xdr:colOff>561975</xdr:colOff>
          <xdr:row>34</xdr:row>
          <xdr:rowOff>0</xdr:rowOff>
        </xdr:to>
        <xdr:sp macro="" textlink="">
          <xdr:nvSpPr>
            <xdr:cNvPr id="11266" name="List Box 2"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0.27465</cdr:x>
      <cdr:y>0.14187</cdr:y>
    </cdr:from>
    <cdr:to>
      <cdr:x>0.52763</cdr:x>
      <cdr:y>0.20631</cdr:y>
    </cdr:to>
    <cdr:sp macro="" textlink="">
      <cdr:nvSpPr>
        <cdr:cNvPr id="5" name="TextBox 16"/>
        <cdr:cNvSpPr txBox="1"/>
      </cdr:nvSpPr>
      <cdr:spPr>
        <a:xfrm xmlns:a="http://schemas.openxmlformats.org/drawingml/2006/main">
          <a:off x="940367" y="401876"/>
          <a:ext cx="866171" cy="18253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a:latin typeface="Verdana" pitchFamily="34" charset="0"/>
              <a:ea typeface="Verdana" pitchFamily="34" charset="0"/>
              <a:cs typeface="Verdana" pitchFamily="34" charset="0"/>
            </a:rPr>
            <a:t>2005-09</a:t>
          </a:r>
        </a:p>
      </cdr:txBody>
    </cdr:sp>
  </cdr:relSizeAnchor>
</c:userShapes>
</file>

<file path=xl/drawings/drawing6.xml><?xml version="1.0" encoding="utf-8"?>
<c:userShapes xmlns:c="http://schemas.openxmlformats.org/drawingml/2006/chart">
  <cdr:relSizeAnchor xmlns:cdr="http://schemas.openxmlformats.org/drawingml/2006/chartDrawing">
    <cdr:from>
      <cdr:x>0.20907</cdr:x>
      <cdr:y>0.13925</cdr:y>
    </cdr:from>
    <cdr:to>
      <cdr:x>0.5082</cdr:x>
      <cdr:y>0.19961</cdr:y>
    </cdr:to>
    <cdr:sp macro="" textlink="">
      <cdr:nvSpPr>
        <cdr:cNvPr id="5" name="TextBox 16"/>
        <cdr:cNvSpPr txBox="1"/>
      </cdr:nvSpPr>
      <cdr:spPr>
        <a:xfrm xmlns:a="http://schemas.openxmlformats.org/drawingml/2006/main">
          <a:off x="615769" y="391629"/>
          <a:ext cx="881063" cy="1697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b="1">
              <a:latin typeface="Verdana" pitchFamily="34" charset="0"/>
              <a:ea typeface="Verdana" pitchFamily="34" charset="0"/>
              <a:cs typeface="Verdana" pitchFamily="34" charset="0"/>
            </a:rPr>
            <a:t>2010-14</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9</xdr:row>
      <xdr:rowOff>47625</xdr:rowOff>
    </xdr:from>
    <xdr:to>
      <xdr:col>2</xdr:col>
      <xdr:colOff>552450</xdr:colOff>
      <xdr:row>12</xdr:row>
      <xdr:rowOff>79375</xdr:rowOff>
    </xdr:to>
    <xdr:sp macro="" textlink="">
      <xdr:nvSpPr>
        <xdr:cNvPr id="17" name="TextBox 16"/>
        <xdr:cNvSpPr txBox="1"/>
      </xdr:nvSpPr>
      <xdr:spPr>
        <a:xfrm>
          <a:off x="0" y="1457325"/>
          <a:ext cx="1476375" cy="5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parameters:</a:t>
          </a:r>
        </a:p>
      </xdr:txBody>
    </xdr:sp>
    <xdr:clientData/>
  </xdr:twoCellAnchor>
  <xdr:twoCellAnchor editAs="absolute">
    <xdr:from>
      <xdr:col>3</xdr:col>
      <xdr:colOff>121838</xdr:colOff>
      <xdr:row>9</xdr:row>
      <xdr:rowOff>84740</xdr:rowOff>
    </xdr:from>
    <xdr:to>
      <xdr:col>9</xdr:col>
      <xdr:colOff>769539</xdr:colOff>
      <xdr:row>38</xdr:row>
      <xdr:rowOff>138772</xdr:rowOff>
    </xdr:to>
    <xdr:grpSp>
      <xdr:nvGrpSpPr>
        <xdr:cNvPr id="21" name="Group 20"/>
        <xdr:cNvGrpSpPr/>
      </xdr:nvGrpSpPr>
      <xdr:grpSpPr>
        <a:xfrm>
          <a:off x="1731563" y="1494440"/>
          <a:ext cx="4762501" cy="6188132"/>
          <a:chOff x="2147507" y="1618965"/>
          <a:chExt cx="4772440" cy="6208838"/>
        </a:xfrm>
      </xdr:grpSpPr>
      <xdr:graphicFrame macro="">
        <xdr:nvGraphicFramePr>
          <xdr:cNvPr id="3" name="Chart 2"/>
          <xdr:cNvGraphicFramePr/>
        </xdr:nvGraphicFramePr>
        <xdr:xfrm>
          <a:off x="2147507" y="1618965"/>
          <a:ext cx="4772440" cy="596220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0" name="TextBox 19"/>
          <xdr:cNvSpPr txBox="1"/>
        </xdr:nvSpPr>
        <xdr:spPr>
          <a:xfrm>
            <a:off x="3442741" y="7537175"/>
            <a:ext cx="2254975" cy="29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l"/>
            <a:r>
              <a:rPr lang="en-GB" sz="800">
                <a:latin typeface="Verdana" pitchFamily="34" charset="0"/>
                <a:ea typeface="Verdana" pitchFamily="34" charset="0"/>
                <a:cs typeface="Verdana" pitchFamily="34" charset="0"/>
              </a:rPr>
              <a:t>Axis has</a:t>
            </a:r>
            <a:r>
              <a:rPr lang="en-GB" sz="800" baseline="0">
                <a:latin typeface="Verdana" pitchFamily="34" charset="0"/>
                <a:ea typeface="Verdana" pitchFamily="34" charset="0"/>
                <a:cs typeface="Verdana" pitchFamily="34" charset="0"/>
              </a:rPr>
              <a:t> </a:t>
            </a:r>
            <a:r>
              <a:rPr lang="en-GB" sz="800">
                <a:latin typeface="Verdana" pitchFamily="34" charset="0"/>
                <a:ea typeface="Verdana" pitchFamily="34" charset="0"/>
                <a:cs typeface="Verdana" pitchFamily="34" charset="0"/>
              </a:rPr>
              <a:t>been adjusted to start at 45 </a:t>
            </a:r>
          </a:p>
        </xdr:txBody>
      </xdr:sp>
    </xdr:grpSp>
    <xdr:clientData/>
  </xdr:twoCellAnchor>
  <xdr:twoCellAnchor>
    <xdr:from>
      <xdr:col>0</xdr:col>
      <xdr:colOff>0</xdr:colOff>
      <xdr:row>0</xdr:row>
      <xdr:rowOff>0</xdr:rowOff>
    </xdr:from>
    <xdr:to>
      <xdr:col>20</xdr:col>
      <xdr:colOff>467221</xdr:colOff>
      <xdr:row>8</xdr:row>
      <xdr:rowOff>76200</xdr:rowOff>
    </xdr:to>
    <xdr:grpSp>
      <xdr:nvGrpSpPr>
        <xdr:cNvPr id="19" name="Group 18"/>
        <xdr:cNvGrpSpPr/>
      </xdr:nvGrpSpPr>
      <xdr:grpSpPr>
        <a:xfrm>
          <a:off x="0" y="0"/>
          <a:ext cx="14488021" cy="1371600"/>
          <a:chOff x="0" y="0"/>
          <a:chExt cx="14488021" cy="1371600"/>
        </a:xfrm>
      </xdr:grpSpPr>
      <xdr:pic>
        <xdr:nvPicPr>
          <xdr:cNvPr id="2"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487525" cy="409575"/>
          </a:xfrm>
          <a:prstGeom prst="rect">
            <a:avLst/>
          </a:prstGeom>
          <a:noFill/>
        </xdr:spPr>
      </xdr:pic>
      <xdr:pic>
        <xdr:nvPicPr>
          <xdr:cNvPr id="29" name="Picture 28"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sp macro="" textlink="">
        <xdr:nvSpPr>
          <xdr:cNvPr id="31" name="Rectangle 30">
            <a:hlinkClick xmlns:r="http://schemas.openxmlformats.org/officeDocument/2006/relationships" r:id="rId4" tooltip="Summary for single area"/>
          </xdr:cNvPr>
          <xdr:cNvSpPr/>
        </xdr:nvSpPr>
        <xdr:spPr>
          <a:xfrm>
            <a:off x="135095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5" tooltip="Deprivation fifths"/>
          </xdr:cNvPr>
          <xdr:cNvSpPr/>
        </xdr:nvSpPr>
        <xdr:spPr>
          <a:xfrm>
            <a:off x="243517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6" tooltip="Area comparison"/>
          </xdr:cNvPr>
          <xdr:cNvSpPr/>
        </xdr:nvSpPr>
        <xdr:spPr>
          <a:xfrm>
            <a:off x="3500421"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7" tooltip="How to copy charts &amp; tables"/>
          </xdr:cNvPr>
          <xdr:cNvSpPr/>
        </xdr:nvSpPr>
        <xdr:spPr>
          <a:xfrm>
            <a:off x="777090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8" tooltip="Technical guide"/>
          </xdr:cNvPr>
          <xdr:cNvSpPr/>
        </xdr:nvSpPr>
        <xdr:spPr>
          <a:xfrm>
            <a:off x="8855123"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9" tooltip="Interpretation guide"/>
          </xdr:cNvPr>
          <xdr:cNvSpPr/>
        </xdr:nvSpPr>
        <xdr:spPr>
          <a:xfrm>
            <a:off x="9920371"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10" tooltip="Introduction"/>
          </xdr:cNvPr>
          <xdr:cNvSpPr/>
        </xdr:nvSpPr>
        <xdr:spPr>
          <a:xfrm>
            <a:off x="276225"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TextBox 21"/>
          <xdr:cNvSpPr txBox="1"/>
        </xdr:nvSpPr>
        <xdr:spPr>
          <a:xfrm>
            <a:off x="5019675" y="371475"/>
            <a:ext cx="48672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Life expectancy &amp; healthy life expectancy</a:t>
            </a:r>
          </a:p>
        </xdr:txBody>
      </xdr:sp>
    </xdr:grpSp>
    <xdr:clientData/>
  </xdr:twoCellAnchor>
  <xdr:oneCellAnchor>
    <xdr:from>
      <xdr:col>3</xdr:col>
      <xdr:colOff>95249</xdr:colOff>
      <xdr:row>38</xdr:row>
      <xdr:rowOff>180975</xdr:rowOff>
    </xdr:from>
    <xdr:ext cx="4657725" cy="1190625"/>
    <xdr:sp macro="" textlink="">
      <xdr:nvSpPr>
        <xdr:cNvPr id="18" name="TextBox 17">
          <a:hlinkClick xmlns:r="http://schemas.openxmlformats.org/officeDocument/2006/relationships" r:id="rId11"/>
        </xdr:cNvPr>
        <xdr:cNvSpPr txBox="1"/>
      </xdr:nvSpPr>
      <xdr:spPr>
        <a:xfrm>
          <a:off x="1704974" y="7724775"/>
          <a:ext cx="4657725" cy="1190625"/>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editAs="absolute">
        <xdr:from>
          <xdr:col>0</xdr:col>
          <xdr:colOff>180975</xdr:colOff>
          <xdr:row>11</xdr:row>
          <xdr:rowOff>47625</xdr:rowOff>
        </xdr:from>
        <xdr:to>
          <xdr:col>2</xdr:col>
          <xdr:colOff>523875</xdr:colOff>
          <xdr:row>12</xdr:row>
          <xdr:rowOff>276225</xdr:rowOff>
        </xdr:to>
        <xdr:sp macro="" textlink="">
          <xdr:nvSpPr>
            <xdr:cNvPr id="7169" name="List Box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180975</xdr:colOff>
          <xdr:row>12</xdr:row>
          <xdr:rowOff>371475</xdr:rowOff>
        </xdr:from>
        <xdr:to>
          <xdr:col>2</xdr:col>
          <xdr:colOff>523875</xdr:colOff>
          <xdr:row>13</xdr:row>
          <xdr:rowOff>66675</xdr:rowOff>
        </xdr:to>
        <xdr:sp macro="" textlink="">
          <xdr:nvSpPr>
            <xdr:cNvPr id="7170" name="List Box 2" hidden="1">
              <a:extLst>
                <a:ext uri="{63B3BB69-23CF-44E3-9099-C40C66FF867C}">
                  <a14:compatExt spid="_x0000_s7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180975</xdr:colOff>
          <xdr:row>13</xdr:row>
          <xdr:rowOff>161925</xdr:rowOff>
        </xdr:from>
        <xdr:to>
          <xdr:col>2</xdr:col>
          <xdr:colOff>523875</xdr:colOff>
          <xdr:row>15</xdr:row>
          <xdr:rowOff>66675</xdr:rowOff>
        </xdr:to>
        <xdr:sp macro="" textlink="">
          <xdr:nvSpPr>
            <xdr:cNvPr id="7171" name="List Box 3" hidden="1">
              <a:extLst>
                <a:ext uri="{63B3BB69-23CF-44E3-9099-C40C66FF867C}">
                  <a14:compatExt spid="_x0000_s7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cdr:x>
      <cdr:y>0.05604</cdr:y>
    </cdr:from>
    <cdr:to>
      <cdr:x>1</cdr:x>
      <cdr:y>0.10288</cdr:y>
    </cdr:to>
    <cdr:sp macro="" textlink="">
      <cdr:nvSpPr>
        <cdr:cNvPr id="5" name="TextBox 21"/>
        <cdr:cNvSpPr txBox="1"/>
      </cdr:nvSpPr>
      <cdr:spPr>
        <a:xfrm xmlns:a="http://schemas.openxmlformats.org/drawingml/2006/main">
          <a:off x="0" y="332882"/>
          <a:ext cx="4762501" cy="27823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800">
              <a:latin typeface="Verdana" pitchFamily="34" charset="0"/>
              <a:ea typeface="Verdana" pitchFamily="34" charset="0"/>
              <a:cs typeface="Verdana" pitchFamily="34" charset="0"/>
            </a:rPr>
            <a:t>Produced by Public Health Wales Observatory, using PHM &amp; MYE (ONS), WHS &amp; WIMD 2014 (WG)</a:t>
          </a:r>
        </a:p>
      </cdr:txBody>
    </cdr:sp>
  </cdr:relSizeAnchor>
  <cdr:relSizeAnchor xmlns:cdr="http://schemas.openxmlformats.org/drawingml/2006/chartDrawing">
    <cdr:from>
      <cdr:x>0.70184</cdr:x>
      <cdr:y>0.08474</cdr:y>
    </cdr:from>
    <cdr:to>
      <cdr:x>0.93725</cdr:x>
      <cdr:y>0.11579</cdr:y>
    </cdr:to>
    <cdr:sp macro="" textlink="'Area chart controls'!$A$25">
      <cdr:nvSpPr>
        <cdr:cNvPr id="2" name="TextBox 1"/>
        <cdr:cNvSpPr txBox="1"/>
      </cdr:nvSpPr>
      <cdr:spPr>
        <a:xfrm xmlns:a="http://schemas.openxmlformats.org/drawingml/2006/main">
          <a:off x="3342514" y="503331"/>
          <a:ext cx="1121140" cy="1844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51FEE88-26D2-4217-AACE-AD0BF32B1770}" type="TxLink">
            <a:rPr lang="en-US" sz="900" b="1" i="0" u="none" strike="noStrike">
              <a:solidFill>
                <a:srgbClr val="FF0000"/>
              </a:solidFill>
              <a:latin typeface="Verdana" pitchFamily="34" charset="0"/>
              <a:ea typeface="Verdana" pitchFamily="34" charset="0"/>
              <a:cs typeface="Verdana" pitchFamily="34" charset="0"/>
            </a:rPr>
            <a:pPr/>
            <a:t>Wales = 81.4</a:t>
          </a:fld>
          <a:endParaRPr lang="en-GB" sz="900" b="1">
            <a:solidFill>
              <a:srgbClr val="FF0000"/>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cdr:y>
    </cdr:from>
    <cdr:to>
      <cdr:x>1</cdr:x>
      <cdr:y>0.0663</cdr:y>
    </cdr:to>
    <cdr:sp macro="" textlink="'Area chart controls'!$B$48">
      <cdr:nvSpPr>
        <cdr:cNvPr id="3" name="TextBox 2"/>
        <cdr:cNvSpPr txBox="1"/>
      </cdr:nvSpPr>
      <cdr:spPr>
        <a:xfrm xmlns:a="http://schemas.openxmlformats.org/drawingml/2006/main">
          <a:off x="0" y="0"/>
          <a:ext cx="4762501" cy="3939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EB1AFF7-A136-4D29-B8F3-FAE7D2C7CB00}" type="TxLink">
            <a:rPr lang="en-US" sz="900" b="1" i="0" u="none" strike="noStrike">
              <a:solidFill>
                <a:srgbClr val="000000"/>
              </a:solidFill>
              <a:latin typeface="Verdana" pitchFamily="34" charset="0"/>
              <a:ea typeface="Verdana" pitchFamily="34" charset="0"/>
              <a:cs typeface="Verdana" pitchFamily="34" charset="0"/>
            </a:rPr>
            <a:pPr/>
            <a:t>Life expectancy at birth, females, Wales health boards and local authorities, 2005-09</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0.296</cdr:x>
      <cdr:y>0.07697</cdr:y>
    </cdr:from>
    <cdr:to>
      <cdr:x>0.702</cdr:x>
      <cdr:y>0.1347</cdr:y>
    </cdr:to>
    <cdr:grpSp>
      <cdr:nvGrpSpPr>
        <cdr:cNvPr id="10" name="Group 9"/>
        <cdr:cNvGrpSpPr/>
      </cdr:nvGrpSpPr>
      <cdr:grpSpPr>
        <a:xfrm xmlns:a="http://schemas.openxmlformats.org/drawingml/2006/main">
          <a:off x="1409700" y="457381"/>
          <a:ext cx="1933576" cy="343050"/>
          <a:chOff x="0" y="0"/>
          <a:chExt cx="1933577" cy="342901"/>
        </a:xfrm>
      </cdr:grpSpPr>
      <cdr:sp macro="" textlink="">
        <cdr:nvSpPr>
          <cdr:cNvPr id="11" name="TextBox 26"/>
          <cdr:cNvSpPr txBox="1"/>
        </cdr:nvSpPr>
        <cdr:spPr>
          <a:xfrm xmlns:a="http://schemas.openxmlformats.org/drawingml/2006/main">
            <a:off x="190502" y="52388"/>
            <a:ext cx="1743075" cy="23812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latin typeface="Verdana" pitchFamily="34" charset="0"/>
                <a:ea typeface="Verdana" pitchFamily="34" charset="0"/>
                <a:cs typeface="Verdana" pitchFamily="34" charset="0"/>
              </a:rPr>
              <a:t>95% confidence</a:t>
            </a:r>
            <a:r>
              <a:rPr lang="en-GB" sz="900" baseline="0">
                <a:latin typeface="Verdana" pitchFamily="34" charset="0"/>
                <a:ea typeface="Verdana" pitchFamily="34" charset="0"/>
                <a:cs typeface="Verdana" pitchFamily="34" charset="0"/>
              </a:rPr>
              <a:t> interval</a:t>
            </a:r>
            <a:endParaRPr lang="en-GB" sz="900">
              <a:latin typeface="Verdana" pitchFamily="34" charset="0"/>
              <a:ea typeface="Verdana" pitchFamily="34" charset="0"/>
              <a:cs typeface="Verdana" pitchFamily="34" charset="0"/>
            </a:endParaRPr>
          </a:p>
        </cdr:txBody>
      </cdr:sp>
      <cdr:sp macro="" textlink="">
        <cdr:nvSpPr>
          <cdr:cNvPr id="12" name="TextBox 25"/>
          <cdr:cNvSpPr txBox="1"/>
        </cdr:nvSpPr>
        <cdr:spPr>
          <a:xfrm xmlns:a="http://schemas.openxmlformats.org/drawingml/2006/main" rot="5400000">
            <a:off x="-38101" y="38101"/>
            <a:ext cx="342901" cy="2667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GB" sz="1800">
                <a:latin typeface="Courier New" pitchFamily="49" charset="0"/>
                <a:cs typeface="Courier New" pitchFamily="49" charset="0"/>
              </a:rPr>
              <a:t>I</a:t>
            </a:r>
          </a:p>
        </cdr:txBody>
      </cdr:sp>
    </cdr:grpSp>
  </cdr:relSizeAnchor>
</c:userShapes>
</file>

<file path=xl/drawings/drawing9.xml><?xml version="1.0" encoding="utf-8"?>
<xdr:wsDr xmlns:xdr="http://schemas.openxmlformats.org/drawingml/2006/spreadsheetDrawing" xmlns:a="http://schemas.openxmlformats.org/drawingml/2006/main">
  <xdr:twoCellAnchor>
    <xdr:from>
      <xdr:col>8</xdr:col>
      <xdr:colOff>324971</xdr:colOff>
      <xdr:row>45</xdr:row>
      <xdr:rowOff>89647</xdr:rowOff>
    </xdr:from>
    <xdr:to>
      <xdr:col>23</xdr:col>
      <xdr:colOff>212911</xdr:colOff>
      <xdr:row>72</xdr:row>
      <xdr:rowOff>11206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wales.nhs.uk/measuring-inequalities-2016-files" TargetMode="External"/><Relationship Id="rId1" Type="http://schemas.openxmlformats.org/officeDocument/2006/relationships/hyperlink" Target="http://www.publichealthwalesobservatory.wales.nhs.uk/measuring-inequalities-2016-fil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7" Type="http://schemas.openxmlformats.org/officeDocument/2006/relationships/drawing" Target="../drawings/drawing12.xml"/><Relationship Id="rId2" Type="http://schemas.openxmlformats.org/officeDocument/2006/relationships/hyperlink" Target="http://www.publichealthwalesobservatory.wales.nhs.uk/PHM" TargetMode="External"/><Relationship Id="rId1" Type="http://schemas.openxmlformats.org/officeDocument/2006/relationships/hyperlink" Target="http://www2.nphs.wales.nhs.uk:8080/PubHObservatoryProjDocs.nsf/85c50756737f79ac80256f2700534ea3/297792ca5a14123080257ff60051cab6/$FILE/MeasuringInequalities2016_TechnicalGuide_InternalRelease_v1.pdf" TargetMode="External"/><Relationship Id="rId6" Type="http://schemas.openxmlformats.org/officeDocument/2006/relationships/printerSettings" Target="../printerSettings/printerSettings12.bin"/><Relationship Id="rId5" Type="http://schemas.openxmlformats.org/officeDocument/2006/relationships/hyperlink" Target="http://www.publichealthwalesobservatory.wales.nhs.uk/welsh-health-survey" TargetMode="External"/><Relationship Id="rId4" Type="http://schemas.openxmlformats.org/officeDocument/2006/relationships/hyperlink" Target="http://www.publichealthwalesobservatory.wales.nhs.uk/wimd"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0:V29"/>
  <sheetViews>
    <sheetView showGridLines="0" showRowColHeaders="0" zoomScaleNormal="100" workbookViewId="0"/>
  </sheetViews>
  <sheetFormatPr defaultRowHeight="15" customHeight="1"/>
  <cols>
    <col min="1" max="1" width="2.25" style="65" customWidth="1"/>
    <col min="2" max="4" width="9" style="65"/>
    <col min="5" max="5" width="17.5" style="65" customWidth="1"/>
    <col min="6" max="16384" width="9" style="65"/>
  </cols>
  <sheetData>
    <row r="10" spans="6:17" ht="15" customHeight="1">
      <c r="F10" s="155" t="s">
        <v>1614</v>
      </c>
      <c r="G10" s="155"/>
      <c r="H10" s="155"/>
      <c r="I10" s="155"/>
      <c r="J10" s="155"/>
      <c r="K10" s="155"/>
      <c r="L10" s="155"/>
      <c r="M10" s="155"/>
      <c r="N10" s="155"/>
      <c r="O10" s="155"/>
      <c r="P10" s="151"/>
      <c r="Q10" s="151"/>
    </row>
    <row r="11" spans="6:17" ht="18.75" customHeight="1">
      <c r="F11" s="156" t="s">
        <v>1615</v>
      </c>
      <c r="G11" s="156"/>
      <c r="H11" s="156"/>
      <c r="I11" s="156"/>
      <c r="J11" s="156"/>
      <c r="K11" s="156"/>
      <c r="L11" s="156"/>
      <c r="M11" s="156"/>
      <c r="N11" s="156"/>
      <c r="O11" s="151"/>
      <c r="P11" s="151"/>
      <c r="Q11" s="151"/>
    </row>
    <row r="12" spans="6:17" ht="21" customHeight="1">
      <c r="F12" s="64" t="s">
        <v>133</v>
      </c>
    </row>
    <row r="13" spans="6:17" ht="4.5" customHeight="1">
      <c r="F13" s="63"/>
    </row>
    <row r="14" spans="6:17" ht="15" customHeight="1">
      <c r="F14" s="66" t="s">
        <v>167</v>
      </c>
      <c r="G14" s="67"/>
      <c r="H14" s="67"/>
      <c r="I14" s="67"/>
      <c r="J14" s="67"/>
      <c r="K14" s="67"/>
      <c r="L14" s="67"/>
      <c r="M14" s="67"/>
    </row>
    <row r="15" spans="6:17" ht="15" customHeight="1">
      <c r="F15" s="66" t="s">
        <v>168</v>
      </c>
      <c r="G15" s="67"/>
      <c r="H15" s="67"/>
      <c r="I15" s="67"/>
      <c r="J15" s="67"/>
      <c r="K15" s="67"/>
      <c r="L15" s="67"/>
      <c r="M15" s="67"/>
    </row>
    <row r="16" spans="6:17" ht="15" customHeight="1">
      <c r="F16" s="66" t="s">
        <v>169</v>
      </c>
      <c r="G16" s="67"/>
      <c r="H16" s="67"/>
      <c r="I16" s="67"/>
      <c r="J16" s="67"/>
      <c r="K16" s="67"/>
      <c r="L16" s="67"/>
      <c r="M16" s="67"/>
    </row>
    <row r="17" spans="2:22" ht="15" customHeight="1">
      <c r="G17" s="67"/>
      <c r="H17" s="67"/>
      <c r="I17" s="67"/>
      <c r="J17" s="67"/>
      <c r="K17" s="67"/>
      <c r="L17" s="67"/>
      <c r="M17" s="67"/>
    </row>
    <row r="18" spans="2:22" ht="15" customHeight="1">
      <c r="F18" s="68" t="s">
        <v>158</v>
      </c>
    </row>
    <row r="20" spans="2:22" ht="15" customHeight="1">
      <c r="F20" s="64" t="s">
        <v>134</v>
      </c>
    </row>
    <row r="21" spans="2:22" ht="15" customHeight="1">
      <c r="F21" s="64" t="s">
        <v>135</v>
      </c>
    </row>
    <row r="22" spans="2:22" ht="20.25" customHeight="1"/>
    <row r="23" spans="2:22" ht="15" customHeight="1">
      <c r="F23" s="69" t="s">
        <v>170</v>
      </c>
    </row>
    <row r="24" spans="2:22" ht="12" customHeight="1"/>
    <row r="25" spans="2:22" ht="51" customHeight="1">
      <c r="F25" s="154" t="s">
        <v>171</v>
      </c>
      <c r="G25" s="154"/>
      <c r="H25" s="154"/>
      <c r="I25" s="154"/>
      <c r="J25" s="154"/>
      <c r="K25" s="154"/>
      <c r="L25" s="154"/>
      <c r="M25" s="154"/>
      <c r="N25" s="154"/>
      <c r="O25" s="154"/>
      <c r="P25" s="154"/>
      <c r="Q25" s="154"/>
      <c r="R25" s="70"/>
      <c r="S25" s="70"/>
      <c r="T25" s="70"/>
      <c r="U25" s="70"/>
      <c r="V25" s="70"/>
    </row>
    <row r="28" spans="2:22" ht="15" customHeight="1">
      <c r="B28" s="71"/>
    </row>
    <row r="29" spans="2:22" ht="38.25" customHeight="1"/>
  </sheetData>
  <mergeCells count="3">
    <mergeCell ref="F25:Q25"/>
    <mergeCell ref="F10:O10"/>
    <mergeCell ref="F11:N11"/>
  </mergeCells>
  <hyperlinks>
    <hyperlink ref="F11" r:id="rId1"/>
    <hyperlink ref="F11:N11" r:id="rId2" display="http://www.publichealthwalesobservatory.wales.nhs.uk/measuring-inequalities-2016-files"/>
  </hyperlinks>
  <pageMargins left="0.70866141732283472" right="0.70866141732283472" top="0.74803149606299213" bottom="0.74803149606299213" header="0.31496062992125984" footer="0.31496062992125984"/>
  <pageSetup paperSize="9" scale="7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52"/>
  <sheetViews>
    <sheetView workbookViewId="0">
      <pane ySplit="1" topLeftCell="A1402" activePane="bottomLeft" state="frozen"/>
      <selection activeCell="F37" sqref="F37"/>
      <selection pane="bottomLeft" activeCell="F37" sqref="F37"/>
    </sheetView>
  </sheetViews>
  <sheetFormatPr defaultRowHeight="12.75"/>
  <cols>
    <col min="1" max="1" width="35.375" bestFit="1" customWidth="1"/>
    <col min="3" max="3" width="17.125" bestFit="1" customWidth="1"/>
  </cols>
  <sheetData>
    <row r="1" spans="1:14" ht="15">
      <c r="A1" s="2" t="s">
        <v>0</v>
      </c>
      <c r="B1" s="2" t="s">
        <v>1</v>
      </c>
      <c r="C1" s="2" t="s">
        <v>3</v>
      </c>
      <c r="D1" s="2" t="s">
        <v>2</v>
      </c>
      <c r="E1" s="2" t="s">
        <v>4</v>
      </c>
      <c r="F1" s="2" t="s">
        <v>5</v>
      </c>
      <c r="G1" s="2" t="s">
        <v>6</v>
      </c>
      <c r="H1" t="s">
        <v>87</v>
      </c>
      <c r="I1" t="s">
        <v>88</v>
      </c>
      <c r="J1" t="s">
        <v>9</v>
      </c>
      <c r="K1" t="s">
        <v>85</v>
      </c>
      <c r="L1" t="s">
        <v>86</v>
      </c>
    </row>
    <row r="2" spans="1:14" ht="15">
      <c r="A2" s="2" t="s">
        <v>174</v>
      </c>
      <c r="B2" s="2" t="s">
        <v>74</v>
      </c>
      <c r="C2" s="2" t="s">
        <v>10</v>
      </c>
      <c r="D2" s="2" t="s">
        <v>94</v>
      </c>
      <c r="E2" s="2">
        <v>0</v>
      </c>
      <c r="F2" s="2" t="s">
        <v>11</v>
      </c>
      <c r="G2" s="2">
        <v>63.510881936443297</v>
      </c>
      <c r="H2" s="2">
        <v>63.239061812072997</v>
      </c>
      <c r="I2" s="2">
        <v>63.782702060813499</v>
      </c>
      <c r="J2" s="2">
        <v>19.015239999999999</v>
      </c>
      <c r="K2" s="2">
        <v>14.11595</v>
      </c>
      <c r="L2" s="2">
        <v>23.914529999999999</v>
      </c>
    </row>
    <row r="3" spans="1:14" ht="15">
      <c r="A3" s="2" t="s">
        <v>175</v>
      </c>
      <c r="B3" s="2" t="s">
        <v>74</v>
      </c>
      <c r="C3" s="2" t="s">
        <v>10</v>
      </c>
      <c r="D3" s="2" t="s">
        <v>94</v>
      </c>
      <c r="E3" s="2">
        <v>1</v>
      </c>
      <c r="F3" s="2" t="s">
        <v>11</v>
      </c>
      <c r="G3" s="2">
        <v>70.337310968710597</v>
      </c>
      <c r="H3" s="2">
        <v>69.769936059641196</v>
      </c>
      <c r="I3" s="2">
        <v>70.904685877780096</v>
      </c>
      <c r="J3" s="2">
        <v>0</v>
      </c>
      <c r="K3" s="2">
        <v>0</v>
      </c>
      <c r="L3" s="2">
        <v>0</v>
      </c>
    </row>
    <row r="4" spans="1:14" ht="15">
      <c r="A4" s="2" t="s">
        <v>176</v>
      </c>
      <c r="B4" s="2" t="s">
        <v>74</v>
      </c>
      <c r="C4" s="2" t="s">
        <v>10</v>
      </c>
      <c r="D4" s="2" t="s">
        <v>94</v>
      </c>
      <c r="E4" s="2">
        <v>2</v>
      </c>
      <c r="F4" s="2" t="s">
        <v>11</v>
      </c>
      <c r="G4" s="2">
        <v>67.561900680583406</v>
      </c>
      <c r="H4" s="2">
        <v>66.985284744110103</v>
      </c>
      <c r="I4" s="2">
        <v>68.138516617056695</v>
      </c>
      <c r="J4" s="2">
        <v>0</v>
      </c>
      <c r="K4" s="2">
        <v>0</v>
      </c>
      <c r="L4" s="2">
        <v>0</v>
      </c>
    </row>
    <row r="5" spans="1:14" ht="15">
      <c r="A5" s="2" t="s">
        <v>177</v>
      </c>
      <c r="B5" s="2" t="s">
        <v>74</v>
      </c>
      <c r="C5" s="2" t="s">
        <v>10</v>
      </c>
      <c r="D5" s="2" t="s">
        <v>94</v>
      </c>
      <c r="E5" s="2">
        <v>3</v>
      </c>
      <c r="F5" s="2" t="s">
        <v>11</v>
      </c>
      <c r="G5" s="2">
        <v>64.601404451989097</v>
      </c>
      <c r="H5" s="2">
        <v>64.040131578757894</v>
      </c>
      <c r="I5" s="2">
        <v>65.162677325220301</v>
      </c>
      <c r="J5" s="2">
        <v>0</v>
      </c>
      <c r="K5" s="2">
        <v>0</v>
      </c>
      <c r="L5" s="2">
        <v>0</v>
      </c>
    </row>
    <row r="6" spans="1:14" ht="15">
      <c r="A6" s="2" t="s">
        <v>178</v>
      </c>
      <c r="B6" s="2" t="s">
        <v>74</v>
      </c>
      <c r="C6" s="2" t="s">
        <v>10</v>
      </c>
      <c r="D6" s="2" t="s">
        <v>94</v>
      </c>
      <c r="E6" s="2">
        <v>4</v>
      </c>
      <c r="F6" s="2" t="s">
        <v>11</v>
      </c>
      <c r="G6" s="2">
        <v>59.803433284040402</v>
      </c>
      <c r="H6" s="2">
        <v>59.174645501978503</v>
      </c>
      <c r="I6" s="2">
        <v>60.432221066102201</v>
      </c>
      <c r="J6" s="2">
        <v>0</v>
      </c>
      <c r="K6" s="2">
        <v>0</v>
      </c>
      <c r="L6" s="2">
        <v>0</v>
      </c>
    </row>
    <row r="7" spans="1:14" ht="15">
      <c r="A7" s="2" t="s">
        <v>179</v>
      </c>
      <c r="B7" s="2" t="s">
        <v>74</v>
      </c>
      <c r="C7" s="2" t="s">
        <v>10</v>
      </c>
      <c r="D7" s="2" t="s">
        <v>94</v>
      </c>
      <c r="E7" s="2">
        <v>5</v>
      </c>
      <c r="F7" s="2" t="s">
        <v>11</v>
      </c>
      <c r="G7" s="2">
        <v>55.017972290805197</v>
      </c>
      <c r="H7" s="2">
        <v>54.328476328495</v>
      </c>
      <c r="I7" s="2">
        <v>55.707468253115401</v>
      </c>
      <c r="J7" s="2">
        <v>0</v>
      </c>
      <c r="K7" s="2">
        <v>0</v>
      </c>
      <c r="L7" s="2">
        <v>0</v>
      </c>
    </row>
    <row r="8" spans="1:14" ht="15">
      <c r="A8" s="2" t="s">
        <v>180</v>
      </c>
      <c r="B8" s="2" t="s">
        <v>75</v>
      </c>
      <c r="C8" s="2" t="s">
        <v>10</v>
      </c>
      <c r="D8" s="2" t="s">
        <v>94</v>
      </c>
      <c r="E8" s="2">
        <v>0</v>
      </c>
      <c r="F8" s="2" t="s">
        <v>11</v>
      </c>
      <c r="G8" s="2">
        <v>65.297775005530099</v>
      </c>
      <c r="H8" s="2">
        <v>65.015997881989705</v>
      </c>
      <c r="I8" s="2">
        <v>65.579552129070393</v>
      </c>
      <c r="J8" s="2">
        <v>17.96819</v>
      </c>
      <c r="K8" s="2">
        <v>14.04355</v>
      </c>
      <c r="L8" s="2">
        <v>21.89283</v>
      </c>
      <c r="N8" s="150"/>
    </row>
    <row r="9" spans="1:14" ht="15">
      <c r="A9" s="2" t="s">
        <v>181</v>
      </c>
      <c r="B9" s="2" t="s">
        <v>75</v>
      </c>
      <c r="C9" s="2" t="s">
        <v>10</v>
      </c>
      <c r="D9" s="2" t="s">
        <v>94</v>
      </c>
      <c r="E9" s="2">
        <v>1</v>
      </c>
      <c r="F9" s="2" t="s">
        <v>11</v>
      </c>
      <c r="G9" s="2">
        <v>71.894974398567797</v>
      </c>
      <c r="H9" s="2">
        <v>71.295231736645107</v>
      </c>
      <c r="I9" s="2">
        <v>72.494717060490501</v>
      </c>
      <c r="J9" s="2">
        <v>0</v>
      </c>
      <c r="K9" s="2">
        <v>0</v>
      </c>
      <c r="L9" s="2">
        <v>0</v>
      </c>
    </row>
    <row r="10" spans="1:14" ht="15">
      <c r="A10" s="2" t="s">
        <v>182</v>
      </c>
      <c r="B10" s="2" t="s">
        <v>75</v>
      </c>
      <c r="C10" s="2" t="s">
        <v>10</v>
      </c>
      <c r="D10" s="2" t="s">
        <v>94</v>
      </c>
      <c r="E10" s="2">
        <v>2</v>
      </c>
      <c r="F10" s="2" t="s">
        <v>11</v>
      </c>
      <c r="G10" s="2">
        <v>68.911546862173594</v>
      </c>
      <c r="H10" s="2">
        <v>68.306940933159794</v>
      </c>
      <c r="I10" s="2">
        <v>69.516152791187395</v>
      </c>
      <c r="J10" s="2">
        <v>0</v>
      </c>
      <c r="K10" s="2">
        <v>0</v>
      </c>
      <c r="L10" s="2">
        <v>0</v>
      </c>
    </row>
    <row r="11" spans="1:14" ht="15">
      <c r="A11" s="2" t="s">
        <v>183</v>
      </c>
      <c r="B11" s="2" t="s">
        <v>75</v>
      </c>
      <c r="C11" s="2" t="s">
        <v>10</v>
      </c>
      <c r="D11" s="2" t="s">
        <v>94</v>
      </c>
      <c r="E11" s="2">
        <v>3</v>
      </c>
      <c r="F11" s="2" t="s">
        <v>11</v>
      </c>
      <c r="G11" s="2">
        <v>66.231071337586101</v>
      </c>
      <c r="H11" s="2">
        <v>65.646331241321803</v>
      </c>
      <c r="I11" s="2">
        <v>66.815811433850399</v>
      </c>
      <c r="J11" s="2">
        <v>0</v>
      </c>
      <c r="K11" s="2">
        <v>0</v>
      </c>
      <c r="L11" s="2">
        <v>0</v>
      </c>
    </row>
    <row r="12" spans="1:14" ht="15">
      <c r="A12" s="2" t="s">
        <v>184</v>
      </c>
      <c r="B12" s="2" t="s">
        <v>75</v>
      </c>
      <c r="C12" s="2" t="s">
        <v>10</v>
      </c>
      <c r="D12" s="2" t="s">
        <v>94</v>
      </c>
      <c r="E12" s="2">
        <v>4</v>
      </c>
      <c r="F12" s="2" t="s">
        <v>11</v>
      </c>
      <c r="G12" s="2">
        <v>61.7564950075787</v>
      </c>
      <c r="H12" s="2">
        <v>61.107386585073201</v>
      </c>
      <c r="I12" s="2">
        <v>62.405603430084298</v>
      </c>
      <c r="J12" s="2">
        <v>0</v>
      </c>
      <c r="K12" s="2">
        <v>0</v>
      </c>
      <c r="L12" s="2">
        <v>0</v>
      </c>
    </row>
    <row r="13" spans="1:14" ht="15">
      <c r="A13" s="2" t="s">
        <v>185</v>
      </c>
      <c r="B13" s="2" t="s">
        <v>75</v>
      </c>
      <c r="C13" s="2" t="s">
        <v>10</v>
      </c>
      <c r="D13" s="2" t="s">
        <v>94</v>
      </c>
      <c r="E13" s="2">
        <v>5</v>
      </c>
      <c r="F13" s="2" t="s">
        <v>11</v>
      </c>
      <c r="G13" s="2">
        <v>57.383911716313001</v>
      </c>
      <c r="H13" s="2">
        <v>56.679821347861797</v>
      </c>
      <c r="I13" s="2">
        <v>58.088002084764199</v>
      </c>
      <c r="J13" s="2">
        <v>0</v>
      </c>
      <c r="K13" s="2">
        <v>0</v>
      </c>
      <c r="L13" s="2">
        <v>0</v>
      </c>
    </row>
    <row r="14" spans="1:14" ht="15">
      <c r="A14" s="2" t="s">
        <v>186</v>
      </c>
      <c r="B14" s="2" t="s">
        <v>74</v>
      </c>
      <c r="C14" s="2" t="s">
        <v>10</v>
      </c>
      <c r="D14" s="2" t="s">
        <v>122</v>
      </c>
      <c r="E14" s="2">
        <v>0</v>
      </c>
      <c r="F14" s="2" t="s">
        <v>11</v>
      </c>
      <c r="G14" s="2">
        <v>65.251177237928502</v>
      </c>
      <c r="H14" s="2">
        <v>64.994068718507506</v>
      </c>
      <c r="I14" s="2">
        <v>65.508285757349498</v>
      </c>
      <c r="J14" s="2">
        <v>18.668099999999999</v>
      </c>
      <c r="K14" s="2">
        <v>14.289630000000001</v>
      </c>
      <c r="L14" s="2">
        <v>23.046579999999999</v>
      </c>
    </row>
    <row r="15" spans="1:14" ht="15">
      <c r="A15" s="2" t="s">
        <v>187</v>
      </c>
      <c r="B15" s="2" t="s">
        <v>74</v>
      </c>
      <c r="C15" s="2" t="s">
        <v>10</v>
      </c>
      <c r="D15" s="2" t="s">
        <v>122</v>
      </c>
      <c r="E15" s="2">
        <v>1</v>
      </c>
      <c r="F15" s="2" t="s">
        <v>11</v>
      </c>
      <c r="G15" s="2">
        <v>72.110786299638505</v>
      </c>
      <c r="H15" s="2">
        <v>71.592206537973397</v>
      </c>
      <c r="I15" s="2">
        <v>72.629366061303699</v>
      </c>
      <c r="J15" s="2">
        <v>0</v>
      </c>
      <c r="K15" s="2">
        <v>0</v>
      </c>
      <c r="L15" s="2">
        <v>0</v>
      </c>
    </row>
    <row r="16" spans="1:14" ht="15">
      <c r="A16" s="2" t="s">
        <v>188</v>
      </c>
      <c r="B16" s="2" t="s">
        <v>74</v>
      </c>
      <c r="C16" s="2" t="s">
        <v>10</v>
      </c>
      <c r="D16" s="2" t="s">
        <v>122</v>
      </c>
      <c r="E16" s="2">
        <v>2</v>
      </c>
      <c r="F16" s="2" t="s">
        <v>11</v>
      </c>
      <c r="G16" s="2">
        <v>68.927966830122898</v>
      </c>
      <c r="H16" s="2">
        <v>68.384759136059998</v>
      </c>
      <c r="I16" s="2">
        <v>69.471174524185798</v>
      </c>
      <c r="J16" s="2">
        <v>0</v>
      </c>
      <c r="K16" s="2">
        <v>0</v>
      </c>
      <c r="L16" s="2">
        <v>0</v>
      </c>
    </row>
    <row r="17" spans="1:12" ht="15">
      <c r="A17" s="2" t="s">
        <v>189</v>
      </c>
      <c r="B17" s="2" t="s">
        <v>74</v>
      </c>
      <c r="C17" s="2" t="s">
        <v>10</v>
      </c>
      <c r="D17" s="2" t="s">
        <v>122</v>
      </c>
      <c r="E17" s="2">
        <v>3</v>
      </c>
      <c r="F17" s="2" t="s">
        <v>11</v>
      </c>
      <c r="G17" s="2">
        <v>66.213140228469399</v>
      </c>
      <c r="H17" s="2">
        <v>65.673393398454905</v>
      </c>
      <c r="I17" s="2">
        <v>66.752887058484006</v>
      </c>
      <c r="J17" s="2">
        <v>0</v>
      </c>
      <c r="K17" s="2">
        <v>0</v>
      </c>
      <c r="L17" s="2">
        <v>0</v>
      </c>
    </row>
    <row r="18" spans="1:12" ht="15">
      <c r="A18" s="2" t="s">
        <v>190</v>
      </c>
      <c r="B18" s="2" t="s">
        <v>74</v>
      </c>
      <c r="C18" s="2" t="s">
        <v>10</v>
      </c>
      <c r="D18" s="2" t="s">
        <v>122</v>
      </c>
      <c r="E18" s="2">
        <v>4</v>
      </c>
      <c r="F18" s="2" t="s">
        <v>11</v>
      </c>
      <c r="G18" s="2">
        <v>61.677634797029803</v>
      </c>
      <c r="H18" s="2">
        <v>61.082831026379701</v>
      </c>
      <c r="I18" s="2">
        <v>62.272438567679899</v>
      </c>
      <c r="J18" s="2">
        <v>0</v>
      </c>
      <c r="K18" s="2">
        <v>0</v>
      </c>
      <c r="L18" s="2">
        <v>0</v>
      </c>
    </row>
    <row r="19" spans="1:12" ht="15">
      <c r="A19" s="2" t="s">
        <v>191</v>
      </c>
      <c r="B19" s="2" t="s">
        <v>74</v>
      </c>
      <c r="C19" s="2" t="s">
        <v>10</v>
      </c>
      <c r="D19" s="2" t="s">
        <v>122</v>
      </c>
      <c r="E19" s="2">
        <v>5</v>
      </c>
      <c r="F19" s="2" t="s">
        <v>11</v>
      </c>
      <c r="G19" s="2">
        <v>56.885815562319998</v>
      </c>
      <c r="H19" s="2">
        <v>56.2384859959366</v>
      </c>
      <c r="I19" s="2">
        <v>57.533145128703502</v>
      </c>
      <c r="J19" s="2">
        <v>0</v>
      </c>
      <c r="K19" s="2">
        <v>0</v>
      </c>
      <c r="L19" s="2">
        <v>0</v>
      </c>
    </row>
    <row r="20" spans="1:12" ht="15">
      <c r="A20" s="2" t="s">
        <v>192</v>
      </c>
      <c r="B20" s="2" t="s">
        <v>75</v>
      </c>
      <c r="C20" s="2" t="s">
        <v>10</v>
      </c>
      <c r="D20" s="2" t="s">
        <v>122</v>
      </c>
      <c r="E20" s="2">
        <v>0</v>
      </c>
      <c r="F20" s="2" t="s">
        <v>11</v>
      </c>
      <c r="G20" s="2">
        <v>66.717144517837099</v>
      </c>
      <c r="H20" s="2">
        <v>66.448366200693002</v>
      </c>
      <c r="I20" s="2">
        <v>66.985922834981295</v>
      </c>
      <c r="J20" s="2">
        <v>18.208169999999999</v>
      </c>
      <c r="K20" s="2">
        <v>12.934990000000001</v>
      </c>
      <c r="L20" s="2">
        <v>23.481349999999999</v>
      </c>
    </row>
    <row r="21" spans="1:12" ht="15">
      <c r="A21" s="2" t="s">
        <v>193</v>
      </c>
      <c r="B21" s="2" t="s">
        <v>75</v>
      </c>
      <c r="C21" s="2" t="s">
        <v>10</v>
      </c>
      <c r="D21" s="2" t="s">
        <v>122</v>
      </c>
      <c r="E21" s="2">
        <v>1</v>
      </c>
      <c r="F21" s="2" t="s">
        <v>11</v>
      </c>
      <c r="G21" s="2">
        <v>73.019143756505301</v>
      </c>
      <c r="H21" s="2">
        <v>72.452363419683493</v>
      </c>
      <c r="I21" s="2">
        <v>73.585924093327094</v>
      </c>
      <c r="J21" s="2">
        <v>0</v>
      </c>
      <c r="K21" s="2">
        <v>0</v>
      </c>
      <c r="L21" s="2">
        <v>0</v>
      </c>
    </row>
    <row r="22" spans="1:12" ht="15">
      <c r="A22" s="2" t="s">
        <v>194</v>
      </c>
      <c r="B22" s="2" t="s">
        <v>75</v>
      </c>
      <c r="C22" s="2" t="s">
        <v>10</v>
      </c>
      <c r="D22" s="2" t="s">
        <v>122</v>
      </c>
      <c r="E22" s="2">
        <v>2</v>
      </c>
      <c r="F22" s="2" t="s">
        <v>11</v>
      </c>
      <c r="G22" s="2">
        <v>70.542544821941206</v>
      </c>
      <c r="H22" s="2">
        <v>69.970830628802702</v>
      </c>
      <c r="I22" s="2">
        <v>71.114259015079597</v>
      </c>
      <c r="J22" s="2">
        <v>0</v>
      </c>
      <c r="K22" s="2">
        <v>0</v>
      </c>
      <c r="L22" s="2">
        <v>0</v>
      </c>
    </row>
    <row r="23" spans="1:12" ht="15">
      <c r="A23" s="2" t="s">
        <v>195</v>
      </c>
      <c r="B23" s="2" t="s">
        <v>75</v>
      </c>
      <c r="C23" s="2" t="s">
        <v>10</v>
      </c>
      <c r="D23" s="2" t="s">
        <v>122</v>
      </c>
      <c r="E23" s="2">
        <v>3</v>
      </c>
      <c r="F23" s="2" t="s">
        <v>11</v>
      </c>
      <c r="G23" s="2">
        <v>67.402483136837702</v>
      </c>
      <c r="H23" s="2">
        <v>66.840846929786593</v>
      </c>
      <c r="I23" s="2">
        <v>67.964119343888797</v>
      </c>
      <c r="J23" s="2">
        <v>0</v>
      </c>
      <c r="K23" s="2">
        <v>0</v>
      </c>
      <c r="L23" s="2">
        <v>0</v>
      </c>
    </row>
    <row r="24" spans="1:12" ht="15">
      <c r="A24" s="2" t="s">
        <v>196</v>
      </c>
      <c r="B24" s="2" t="s">
        <v>75</v>
      </c>
      <c r="C24" s="2" t="s">
        <v>10</v>
      </c>
      <c r="D24" s="2" t="s">
        <v>122</v>
      </c>
      <c r="E24" s="2">
        <v>4</v>
      </c>
      <c r="F24" s="2" t="s">
        <v>11</v>
      </c>
      <c r="G24" s="2">
        <v>63.555563528422297</v>
      </c>
      <c r="H24" s="2">
        <v>62.929954902193501</v>
      </c>
      <c r="I24" s="2">
        <v>64.181172154651094</v>
      </c>
      <c r="J24" s="2">
        <v>0</v>
      </c>
      <c r="K24" s="2">
        <v>0</v>
      </c>
      <c r="L24" s="2">
        <v>0</v>
      </c>
    </row>
    <row r="25" spans="1:12" ht="15">
      <c r="A25" s="2" t="s">
        <v>197</v>
      </c>
      <c r="B25" s="2" t="s">
        <v>75</v>
      </c>
      <c r="C25" s="2" t="s">
        <v>10</v>
      </c>
      <c r="D25" s="2" t="s">
        <v>122</v>
      </c>
      <c r="E25" s="2">
        <v>5</v>
      </c>
      <c r="F25" s="2" t="s">
        <v>11</v>
      </c>
      <c r="G25" s="2">
        <v>58.165899497865901</v>
      </c>
      <c r="H25" s="2">
        <v>57.497540652087501</v>
      </c>
      <c r="I25" s="2">
        <v>58.834258343644201</v>
      </c>
      <c r="J25" s="2">
        <v>0</v>
      </c>
      <c r="K25" s="2">
        <v>0</v>
      </c>
      <c r="L25" s="2">
        <v>0</v>
      </c>
    </row>
    <row r="26" spans="1:12" ht="15">
      <c r="A26" s="2" t="s">
        <v>198</v>
      </c>
      <c r="B26" s="2" t="s">
        <v>74</v>
      </c>
      <c r="C26" s="2" t="s">
        <v>56</v>
      </c>
      <c r="D26" s="2" t="s">
        <v>94</v>
      </c>
      <c r="E26" s="2">
        <v>0</v>
      </c>
      <c r="F26" s="2" t="s">
        <v>11</v>
      </c>
      <c r="G26" s="2">
        <v>61.792797104197199</v>
      </c>
      <c r="H26" s="2">
        <v>61.112919420979203</v>
      </c>
      <c r="I26" s="2">
        <v>62.472674787415201</v>
      </c>
      <c r="J26" s="2">
        <v>20.678979999999999</v>
      </c>
      <c r="K26" s="2">
        <v>18.907869999999999</v>
      </c>
      <c r="L26" s="2">
        <v>22.450099999999999</v>
      </c>
    </row>
    <row r="27" spans="1:12" ht="15">
      <c r="A27" s="2" t="s">
        <v>199</v>
      </c>
      <c r="B27" s="2" t="s">
        <v>74</v>
      </c>
      <c r="C27" s="2" t="s">
        <v>56</v>
      </c>
      <c r="D27" s="2" t="s">
        <v>94</v>
      </c>
      <c r="E27" s="2">
        <v>1</v>
      </c>
      <c r="F27" s="2" t="s">
        <v>11</v>
      </c>
      <c r="G27" s="2">
        <v>70.539529724581897</v>
      </c>
      <c r="H27" s="2">
        <v>69.125910999011595</v>
      </c>
      <c r="I27" s="2">
        <v>71.953148450152199</v>
      </c>
      <c r="J27" s="2">
        <v>0</v>
      </c>
      <c r="K27" s="2">
        <v>0</v>
      </c>
      <c r="L27" s="2">
        <v>0</v>
      </c>
    </row>
    <row r="28" spans="1:12" ht="15">
      <c r="A28" s="2" t="s">
        <v>200</v>
      </c>
      <c r="B28" s="2" t="s">
        <v>74</v>
      </c>
      <c r="C28" s="2" t="s">
        <v>56</v>
      </c>
      <c r="D28" s="2" t="s">
        <v>94</v>
      </c>
      <c r="E28" s="2">
        <v>2</v>
      </c>
      <c r="F28" s="2" t="s">
        <v>11</v>
      </c>
      <c r="G28" s="2">
        <v>65.655576054182205</v>
      </c>
      <c r="H28" s="2">
        <v>64.106374884401404</v>
      </c>
      <c r="I28" s="2">
        <v>67.204777223963106</v>
      </c>
      <c r="J28" s="2">
        <v>0</v>
      </c>
      <c r="K28" s="2">
        <v>0</v>
      </c>
      <c r="L28" s="2">
        <v>0</v>
      </c>
    </row>
    <row r="29" spans="1:12" ht="15">
      <c r="A29" s="2" t="s">
        <v>201</v>
      </c>
      <c r="B29" s="2" t="s">
        <v>74</v>
      </c>
      <c r="C29" s="2" t="s">
        <v>56</v>
      </c>
      <c r="D29" s="2" t="s">
        <v>94</v>
      </c>
      <c r="E29" s="2">
        <v>3</v>
      </c>
      <c r="F29" s="2" t="s">
        <v>11</v>
      </c>
      <c r="G29" s="2">
        <v>61.852195404524998</v>
      </c>
      <c r="H29" s="2">
        <v>60.437125023225597</v>
      </c>
      <c r="I29" s="2">
        <v>63.267265785824399</v>
      </c>
      <c r="J29" s="2">
        <v>0</v>
      </c>
      <c r="K29" s="2">
        <v>0</v>
      </c>
      <c r="L29" s="2">
        <v>0</v>
      </c>
    </row>
    <row r="30" spans="1:12" ht="15">
      <c r="A30" s="2" t="s">
        <v>202</v>
      </c>
      <c r="B30" s="2" t="s">
        <v>74</v>
      </c>
      <c r="C30" s="2" t="s">
        <v>56</v>
      </c>
      <c r="D30" s="2" t="s">
        <v>94</v>
      </c>
      <c r="E30" s="2">
        <v>4</v>
      </c>
      <c r="F30" s="2" t="s">
        <v>11</v>
      </c>
      <c r="G30" s="2">
        <v>58.059500900588198</v>
      </c>
      <c r="H30" s="2">
        <v>56.502039286446298</v>
      </c>
      <c r="I30" s="2">
        <v>59.616962514729998</v>
      </c>
      <c r="J30" s="2">
        <v>0</v>
      </c>
      <c r="K30" s="2">
        <v>0</v>
      </c>
      <c r="L30" s="2">
        <v>0</v>
      </c>
    </row>
    <row r="31" spans="1:12" ht="15">
      <c r="A31" s="2" t="s">
        <v>203</v>
      </c>
      <c r="B31" s="2" t="s">
        <v>74</v>
      </c>
      <c r="C31" s="2" t="s">
        <v>56</v>
      </c>
      <c r="D31" s="2" t="s">
        <v>94</v>
      </c>
      <c r="E31" s="2">
        <v>5</v>
      </c>
      <c r="F31" s="2" t="s">
        <v>11</v>
      </c>
      <c r="G31" s="2">
        <v>53.566902655033601</v>
      </c>
      <c r="H31" s="2">
        <v>51.986817915378197</v>
      </c>
      <c r="I31" s="2">
        <v>55.146987394688999</v>
      </c>
      <c r="J31" s="2">
        <v>0</v>
      </c>
      <c r="K31" s="2">
        <v>0</v>
      </c>
      <c r="L31" s="2">
        <v>0</v>
      </c>
    </row>
    <row r="32" spans="1:12" ht="15">
      <c r="A32" s="2" t="s">
        <v>204</v>
      </c>
      <c r="B32" s="2" t="s">
        <v>74</v>
      </c>
      <c r="C32" s="2" t="s">
        <v>84</v>
      </c>
      <c r="D32" s="2" t="s">
        <v>94</v>
      </c>
      <c r="E32" s="2">
        <v>0</v>
      </c>
      <c r="F32" s="2" t="s">
        <v>11</v>
      </c>
      <c r="G32" s="2">
        <v>62.017970493443201</v>
      </c>
      <c r="H32" s="2">
        <v>61.439813089822898</v>
      </c>
      <c r="I32" s="2">
        <v>62.596127897063496</v>
      </c>
      <c r="J32" s="2">
        <v>20.66686</v>
      </c>
      <c r="K32" s="2">
        <v>18.415050000000001</v>
      </c>
      <c r="L32" s="2">
        <v>22.918659999999999</v>
      </c>
    </row>
    <row r="33" spans="1:12" ht="15">
      <c r="A33" s="2" t="s">
        <v>205</v>
      </c>
      <c r="B33" s="2" t="s">
        <v>74</v>
      </c>
      <c r="C33" s="2" t="s">
        <v>84</v>
      </c>
      <c r="D33" s="2" t="s">
        <v>94</v>
      </c>
      <c r="E33" s="2">
        <v>1</v>
      </c>
      <c r="F33" s="2" t="s">
        <v>11</v>
      </c>
      <c r="G33" s="2">
        <v>70.405618745902402</v>
      </c>
      <c r="H33" s="2">
        <v>69.210029978221897</v>
      </c>
      <c r="I33" s="2">
        <v>71.601207513582807</v>
      </c>
      <c r="J33" s="2">
        <v>0</v>
      </c>
      <c r="K33" s="2">
        <v>0</v>
      </c>
      <c r="L33" s="2">
        <v>0</v>
      </c>
    </row>
    <row r="34" spans="1:12" ht="15">
      <c r="A34" s="2" t="s">
        <v>206</v>
      </c>
      <c r="B34" s="2" t="s">
        <v>74</v>
      </c>
      <c r="C34" s="2" t="s">
        <v>84</v>
      </c>
      <c r="D34" s="2" t="s">
        <v>94</v>
      </c>
      <c r="E34" s="2">
        <v>2</v>
      </c>
      <c r="F34" s="2" t="s">
        <v>11</v>
      </c>
      <c r="G34" s="2">
        <v>66.543554810676696</v>
      </c>
      <c r="H34" s="2">
        <v>65.303095086444401</v>
      </c>
      <c r="I34" s="2">
        <v>67.784014534908906</v>
      </c>
      <c r="J34" s="2">
        <v>0</v>
      </c>
      <c r="K34" s="2">
        <v>0</v>
      </c>
      <c r="L34" s="2">
        <v>0</v>
      </c>
    </row>
    <row r="35" spans="1:12" ht="15">
      <c r="A35" s="2" t="s">
        <v>207</v>
      </c>
      <c r="B35" s="2" t="s">
        <v>74</v>
      </c>
      <c r="C35" s="2" t="s">
        <v>84</v>
      </c>
      <c r="D35" s="2" t="s">
        <v>94</v>
      </c>
      <c r="E35" s="2">
        <v>3</v>
      </c>
      <c r="F35" s="2" t="s">
        <v>11</v>
      </c>
      <c r="G35" s="2">
        <v>61.950141202862099</v>
      </c>
      <c r="H35" s="2">
        <v>60.629636818986903</v>
      </c>
      <c r="I35" s="2">
        <v>63.270645586737302</v>
      </c>
      <c r="J35" s="2">
        <v>0</v>
      </c>
      <c r="K35" s="2">
        <v>0</v>
      </c>
      <c r="L35" s="2">
        <v>0</v>
      </c>
    </row>
    <row r="36" spans="1:12" ht="15">
      <c r="A36" s="2" t="s">
        <v>208</v>
      </c>
      <c r="B36" s="2" t="s">
        <v>74</v>
      </c>
      <c r="C36" s="2" t="s">
        <v>84</v>
      </c>
      <c r="D36" s="2" t="s">
        <v>94</v>
      </c>
      <c r="E36" s="2">
        <v>4</v>
      </c>
      <c r="F36" s="2" t="s">
        <v>11</v>
      </c>
      <c r="G36" s="2">
        <v>57.342499776899103</v>
      </c>
      <c r="H36" s="2">
        <v>56.086121194039698</v>
      </c>
      <c r="I36" s="2">
        <v>58.598878359758402</v>
      </c>
      <c r="J36" s="2">
        <v>0</v>
      </c>
      <c r="K36" s="2">
        <v>0</v>
      </c>
      <c r="L36" s="2">
        <v>0</v>
      </c>
    </row>
    <row r="37" spans="1:12" ht="15">
      <c r="A37" s="2" t="s">
        <v>209</v>
      </c>
      <c r="B37" s="2" t="s">
        <v>74</v>
      </c>
      <c r="C37" s="2" t="s">
        <v>84</v>
      </c>
      <c r="D37" s="2" t="s">
        <v>94</v>
      </c>
      <c r="E37" s="2">
        <v>5</v>
      </c>
      <c r="F37" s="2" t="s">
        <v>11</v>
      </c>
      <c r="G37" s="2">
        <v>54.256627109757297</v>
      </c>
      <c r="H37" s="2">
        <v>52.8394298344436</v>
      </c>
      <c r="I37" s="2">
        <v>55.673824385071001</v>
      </c>
      <c r="J37" s="2">
        <v>0</v>
      </c>
      <c r="K37" s="2">
        <v>0</v>
      </c>
      <c r="L37" s="2">
        <v>0</v>
      </c>
    </row>
    <row r="38" spans="1:12" ht="15">
      <c r="A38" s="2" t="s">
        <v>210</v>
      </c>
      <c r="B38" s="2" t="s">
        <v>74</v>
      </c>
      <c r="C38" s="2" t="s">
        <v>43</v>
      </c>
      <c r="D38" s="2" t="s">
        <v>94</v>
      </c>
      <c r="E38" s="2">
        <v>0</v>
      </c>
      <c r="F38" s="2" t="s">
        <v>11</v>
      </c>
      <c r="G38" s="2">
        <v>65.7636138377067</v>
      </c>
      <c r="H38" s="2">
        <v>65.284357841237906</v>
      </c>
      <c r="I38" s="2">
        <v>66.242869834175394</v>
      </c>
      <c r="J38" s="2">
        <v>14.36337</v>
      </c>
      <c r="K38" s="2">
        <v>8.5955180000000002</v>
      </c>
      <c r="L38" s="2">
        <v>20.131219999999999</v>
      </c>
    </row>
    <row r="39" spans="1:12" ht="15">
      <c r="A39" s="2" t="s">
        <v>211</v>
      </c>
      <c r="B39" s="2" t="s">
        <v>74</v>
      </c>
      <c r="C39" s="2" t="s">
        <v>43</v>
      </c>
      <c r="D39" s="2" t="s">
        <v>94</v>
      </c>
      <c r="E39" s="2">
        <v>1</v>
      </c>
      <c r="F39" s="2" t="s">
        <v>11</v>
      </c>
      <c r="G39" s="2">
        <v>70.531421899561096</v>
      </c>
      <c r="H39" s="2">
        <v>69.507827891642293</v>
      </c>
      <c r="I39" s="2">
        <v>71.555015907479898</v>
      </c>
      <c r="J39" s="2">
        <v>0</v>
      </c>
      <c r="K39" s="2">
        <v>0</v>
      </c>
      <c r="L39" s="2">
        <v>0</v>
      </c>
    </row>
    <row r="40" spans="1:12" ht="15">
      <c r="A40" s="2" t="s">
        <v>212</v>
      </c>
      <c r="B40" s="2" t="s">
        <v>74</v>
      </c>
      <c r="C40" s="2" t="s">
        <v>43</v>
      </c>
      <c r="D40" s="2" t="s">
        <v>94</v>
      </c>
      <c r="E40" s="2">
        <v>2</v>
      </c>
      <c r="F40" s="2" t="s">
        <v>11</v>
      </c>
      <c r="G40" s="2">
        <v>69.199501750989697</v>
      </c>
      <c r="H40" s="2">
        <v>68.182661633730206</v>
      </c>
      <c r="I40" s="2">
        <v>70.216341868249202</v>
      </c>
      <c r="J40" s="2">
        <v>0</v>
      </c>
      <c r="K40" s="2">
        <v>0</v>
      </c>
      <c r="L40" s="2">
        <v>0</v>
      </c>
    </row>
    <row r="41" spans="1:12" ht="15">
      <c r="A41" s="2" t="s">
        <v>213</v>
      </c>
      <c r="B41" s="2" t="s">
        <v>74</v>
      </c>
      <c r="C41" s="2" t="s">
        <v>43</v>
      </c>
      <c r="D41" s="2" t="s">
        <v>94</v>
      </c>
      <c r="E41" s="2">
        <v>3</v>
      </c>
      <c r="F41" s="2" t="s">
        <v>11</v>
      </c>
      <c r="G41" s="2">
        <v>66.366371200344105</v>
      </c>
      <c r="H41" s="2">
        <v>65.372137820615805</v>
      </c>
      <c r="I41" s="2">
        <v>67.360604580072405</v>
      </c>
      <c r="J41" s="2">
        <v>0</v>
      </c>
      <c r="K41" s="2">
        <v>0</v>
      </c>
      <c r="L41" s="2">
        <v>0</v>
      </c>
    </row>
    <row r="42" spans="1:12" ht="15">
      <c r="A42" s="2" t="s">
        <v>214</v>
      </c>
      <c r="B42" s="2" t="s">
        <v>74</v>
      </c>
      <c r="C42" s="2" t="s">
        <v>43</v>
      </c>
      <c r="D42" s="2" t="s">
        <v>94</v>
      </c>
      <c r="E42" s="2">
        <v>4</v>
      </c>
      <c r="F42" s="2" t="s">
        <v>11</v>
      </c>
      <c r="G42" s="2">
        <v>63.819687326691998</v>
      </c>
      <c r="H42" s="2">
        <v>62.745416608534001</v>
      </c>
      <c r="I42" s="2">
        <v>64.893958044849995</v>
      </c>
      <c r="J42" s="2">
        <v>0</v>
      </c>
      <c r="K42" s="2">
        <v>0</v>
      </c>
      <c r="L42" s="2">
        <v>0</v>
      </c>
    </row>
    <row r="43" spans="1:12" ht="15">
      <c r="A43" s="2" t="s">
        <v>215</v>
      </c>
      <c r="B43" s="2" t="s">
        <v>74</v>
      </c>
      <c r="C43" s="2" t="s">
        <v>43</v>
      </c>
      <c r="D43" s="2" t="s">
        <v>94</v>
      </c>
      <c r="E43" s="2">
        <v>5</v>
      </c>
      <c r="F43" s="2" t="s">
        <v>11</v>
      </c>
      <c r="G43" s="2">
        <v>58.817212549573803</v>
      </c>
      <c r="H43" s="2">
        <v>57.567762284684399</v>
      </c>
      <c r="I43" s="2">
        <v>60.0666628144632</v>
      </c>
      <c r="J43" s="2">
        <v>0</v>
      </c>
      <c r="K43" s="2">
        <v>0</v>
      </c>
      <c r="L43" s="2">
        <v>0</v>
      </c>
    </row>
    <row r="44" spans="1:12" ht="15">
      <c r="A44" s="2" t="s">
        <v>216</v>
      </c>
      <c r="B44" s="2" t="s">
        <v>74</v>
      </c>
      <c r="C44" s="2" t="s">
        <v>61</v>
      </c>
      <c r="D44" s="2" t="s">
        <v>94</v>
      </c>
      <c r="E44" s="2">
        <v>0</v>
      </c>
      <c r="F44" s="2" t="s">
        <v>11</v>
      </c>
      <c r="G44" s="2">
        <v>64.230163992602101</v>
      </c>
      <c r="H44" s="2">
        <v>63.467182583367503</v>
      </c>
      <c r="I44" s="2">
        <v>64.9931454018366</v>
      </c>
      <c r="J44" s="2">
        <v>21.081610000000001</v>
      </c>
      <c r="K44" s="2">
        <v>14.88144</v>
      </c>
      <c r="L44" s="2">
        <v>27.281780000000001</v>
      </c>
    </row>
    <row r="45" spans="1:12" ht="15">
      <c r="A45" s="2" t="s">
        <v>217</v>
      </c>
      <c r="B45" s="2" t="s">
        <v>74</v>
      </c>
      <c r="C45" s="2" t="s">
        <v>61</v>
      </c>
      <c r="D45" s="2" t="s">
        <v>94</v>
      </c>
      <c r="E45" s="2">
        <v>1</v>
      </c>
      <c r="F45" s="2" t="s">
        <v>11</v>
      </c>
      <c r="G45" s="2">
        <v>72.124947200462898</v>
      </c>
      <c r="H45" s="2">
        <v>70.566111307070102</v>
      </c>
      <c r="I45" s="2">
        <v>73.683783093855595</v>
      </c>
      <c r="J45" s="2">
        <v>0</v>
      </c>
      <c r="K45" s="2">
        <v>0</v>
      </c>
      <c r="L45" s="2">
        <v>0</v>
      </c>
    </row>
    <row r="46" spans="1:12" ht="15">
      <c r="A46" s="2" t="s">
        <v>218</v>
      </c>
      <c r="B46" s="2" t="s">
        <v>74</v>
      </c>
      <c r="C46" s="2" t="s">
        <v>61</v>
      </c>
      <c r="D46" s="2" t="s">
        <v>94</v>
      </c>
      <c r="E46" s="2">
        <v>2</v>
      </c>
      <c r="F46" s="2" t="s">
        <v>11</v>
      </c>
      <c r="G46" s="2">
        <v>67.494859999234606</v>
      </c>
      <c r="H46" s="2">
        <v>65.8985872419792</v>
      </c>
      <c r="I46" s="2">
        <v>69.091132756490097</v>
      </c>
      <c r="J46" s="2">
        <v>0</v>
      </c>
      <c r="K46" s="2">
        <v>0</v>
      </c>
      <c r="L46" s="2">
        <v>0</v>
      </c>
    </row>
    <row r="47" spans="1:12" ht="15">
      <c r="A47" s="2" t="s">
        <v>219</v>
      </c>
      <c r="B47" s="2" t="s">
        <v>74</v>
      </c>
      <c r="C47" s="2" t="s">
        <v>61</v>
      </c>
      <c r="D47" s="2" t="s">
        <v>94</v>
      </c>
      <c r="E47" s="2">
        <v>3</v>
      </c>
      <c r="F47" s="2" t="s">
        <v>11</v>
      </c>
      <c r="G47" s="2">
        <v>65.799346353291995</v>
      </c>
      <c r="H47" s="2">
        <v>64.0568633502984</v>
      </c>
      <c r="I47" s="2">
        <v>67.541829356285504</v>
      </c>
      <c r="J47" s="2">
        <v>0</v>
      </c>
      <c r="K47" s="2">
        <v>0</v>
      </c>
      <c r="L47" s="2">
        <v>0</v>
      </c>
    </row>
    <row r="48" spans="1:12" ht="15">
      <c r="A48" s="2" t="s">
        <v>220</v>
      </c>
      <c r="B48" s="2" t="s">
        <v>74</v>
      </c>
      <c r="C48" s="2" t="s">
        <v>61</v>
      </c>
      <c r="D48" s="2" t="s">
        <v>94</v>
      </c>
      <c r="E48" s="2">
        <v>4</v>
      </c>
      <c r="F48" s="2" t="s">
        <v>11</v>
      </c>
      <c r="G48" s="2">
        <v>59.7798655276885</v>
      </c>
      <c r="H48" s="2">
        <v>57.959779275478603</v>
      </c>
      <c r="I48" s="2">
        <v>61.599951779898298</v>
      </c>
      <c r="J48" s="2">
        <v>0</v>
      </c>
      <c r="K48" s="2">
        <v>0</v>
      </c>
      <c r="L48" s="2">
        <v>0</v>
      </c>
    </row>
    <row r="49" spans="1:12" ht="15">
      <c r="A49" s="2" t="s">
        <v>221</v>
      </c>
      <c r="B49" s="2" t="s">
        <v>74</v>
      </c>
      <c r="C49" s="2" t="s">
        <v>61</v>
      </c>
      <c r="D49" s="2" t="s">
        <v>94</v>
      </c>
      <c r="E49" s="2">
        <v>5</v>
      </c>
      <c r="F49" s="2" t="s">
        <v>11</v>
      </c>
      <c r="G49" s="2">
        <v>54.788889243075197</v>
      </c>
      <c r="H49" s="2">
        <v>52.866796979861</v>
      </c>
      <c r="I49" s="2">
        <v>56.7109815062894</v>
      </c>
      <c r="J49" s="2">
        <v>0</v>
      </c>
      <c r="K49" s="2">
        <v>0</v>
      </c>
      <c r="L49" s="2">
        <v>0</v>
      </c>
    </row>
    <row r="50" spans="1:12" ht="15">
      <c r="A50" s="2" t="s">
        <v>222</v>
      </c>
      <c r="B50" s="2" t="s">
        <v>74</v>
      </c>
      <c r="C50" s="2" t="s">
        <v>83</v>
      </c>
      <c r="D50" s="2" t="s">
        <v>94</v>
      </c>
      <c r="E50" s="2">
        <v>0</v>
      </c>
      <c r="F50" s="2" t="s">
        <v>11</v>
      </c>
      <c r="G50" s="2">
        <v>59.987001000920799</v>
      </c>
      <c r="H50" s="2">
        <v>59.182141948568201</v>
      </c>
      <c r="I50" s="2">
        <v>60.791860053273403</v>
      </c>
      <c r="J50" s="2">
        <v>16.314920000000001</v>
      </c>
      <c r="K50" s="2">
        <v>8.3884129999999999</v>
      </c>
      <c r="L50" s="2">
        <v>24.241430000000001</v>
      </c>
    </row>
    <row r="51" spans="1:12" ht="15">
      <c r="A51" s="2" t="s">
        <v>223</v>
      </c>
      <c r="B51" s="2" t="s">
        <v>74</v>
      </c>
      <c r="C51" s="2" t="s">
        <v>83</v>
      </c>
      <c r="D51" s="2" t="s">
        <v>94</v>
      </c>
      <c r="E51" s="2">
        <v>1</v>
      </c>
      <c r="F51" s="2" t="s">
        <v>11</v>
      </c>
      <c r="G51" s="2">
        <v>66.587559757399603</v>
      </c>
      <c r="H51" s="2">
        <v>64.674289737432304</v>
      </c>
      <c r="I51" s="2">
        <v>68.500829777367002</v>
      </c>
      <c r="J51" s="2">
        <v>0</v>
      </c>
      <c r="K51" s="2">
        <v>0</v>
      </c>
      <c r="L51" s="2">
        <v>0</v>
      </c>
    </row>
    <row r="52" spans="1:12" ht="15">
      <c r="A52" s="2" t="s">
        <v>224</v>
      </c>
      <c r="B52" s="2" t="s">
        <v>74</v>
      </c>
      <c r="C52" s="2" t="s">
        <v>83</v>
      </c>
      <c r="D52" s="2" t="s">
        <v>94</v>
      </c>
      <c r="E52" s="2">
        <v>2</v>
      </c>
      <c r="F52" s="2" t="s">
        <v>11</v>
      </c>
      <c r="G52" s="2">
        <v>63.1833352085958</v>
      </c>
      <c r="H52" s="2">
        <v>61.526361217485203</v>
      </c>
      <c r="I52" s="2">
        <v>64.840309199706496</v>
      </c>
      <c r="J52" s="2">
        <v>0</v>
      </c>
      <c r="K52" s="2">
        <v>0</v>
      </c>
      <c r="L52" s="2">
        <v>0</v>
      </c>
    </row>
    <row r="53" spans="1:12" ht="15">
      <c r="A53" s="2" t="s">
        <v>225</v>
      </c>
      <c r="B53" s="2" t="s">
        <v>74</v>
      </c>
      <c r="C53" s="2" t="s">
        <v>83</v>
      </c>
      <c r="D53" s="2" t="s">
        <v>94</v>
      </c>
      <c r="E53" s="2">
        <v>3</v>
      </c>
      <c r="F53" s="2" t="s">
        <v>11</v>
      </c>
      <c r="G53" s="2">
        <v>59.117444602725698</v>
      </c>
      <c r="H53" s="2">
        <v>57.163227974539502</v>
      </c>
      <c r="I53" s="2">
        <v>61.0716612309119</v>
      </c>
      <c r="J53" s="2">
        <v>0</v>
      </c>
      <c r="K53" s="2">
        <v>0</v>
      </c>
      <c r="L53" s="2">
        <v>0</v>
      </c>
    </row>
    <row r="54" spans="1:12" ht="15">
      <c r="A54" s="2" t="s">
        <v>226</v>
      </c>
      <c r="B54" s="2" t="s">
        <v>74</v>
      </c>
      <c r="C54" s="2" t="s">
        <v>83</v>
      </c>
      <c r="D54" s="2" t="s">
        <v>94</v>
      </c>
      <c r="E54" s="2">
        <v>4</v>
      </c>
      <c r="F54" s="2" t="s">
        <v>11</v>
      </c>
      <c r="G54" s="2">
        <v>58.97985321206</v>
      </c>
      <c r="H54" s="2">
        <v>57.190553241579998</v>
      </c>
      <c r="I54" s="2">
        <v>60.769153182540101</v>
      </c>
      <c r="J54" s="2">
        <v>0</v>
      </c>
      <c r="K54" s="2">
        <v>0</v>
      </c>
      <c r="L54" s="2">
        <v>0</v>
      </c>
    </row>
    <row r="55" spans="1:12" ht="15">
      <c r="A55" s="2" t="s">
        <v>227</v>
      </c>
      <c r="B55" s="2" t="s">
        <v>74</v>
      </c>
      <c r="C55" s="2" t="s">
        <v>83</v>
      </c>
      <c r="D55" s="2" t="s">
        <v>94</v>
      </c>
      <c r="E55" s="2">
        <v>5</v>
      </c>
      <c r="F55" s="2" t="s">
        <v>11</v>
      </c>
      <c r="G55" s="2">
        <v>52.271948966009298</v>
      </c>
      <c r="H55" s="2">
        <v>50.461806203351699</v>
      </c>
      <c r="I55" s="2">
        <v>54.082091728666803</v>
      </c>
      <c r="J55" s="2">
        <v>0</v>
      </c>
      <c r="K55" s="2">
        <v>0</v>
      </c>
      <c r="L55" s="2">
        <v>0</v>
      </c>
    </row>
    <row r="56" spans="1:12" ht="15">
      <c r="A56" s="2" t="s">
        <v>228</v>
      </c>
      <c r="B56" s="2" t="s">
        <v>74</v>
      </c>
      <c r="C56" s="2" t="s">
        <v>82</v>
      </c>
      <c r="D56" s="2" t="s">
        <v>94</v>
      </c>
      <c r="E56" s="2">
        <v>0</v>
      </c>
      <c r="F56" s="2" t="s">
        <v>11</v>
      </c>
      <c r="G56" s="2">
        <v>64.083082368789405</v>
      </c>
      <c r="H56" s="2">
        <v>63.404397077671</v>
      </c>
      <c r="I56" s="2">
        <v>64.761767659907804</v>
      </c>
      <c r="J56" s="2">
        <v>12.565569999999999</v>
      </c>
      <c r="K56" s="2">
        <v>2.7134149999999999</v>
      </c>
      <c r="L56" s="2">
        <v>22.417719999999999</v>
      </c>
    </row>
    <row r="57" spans="1:12" ht="15">
      <c r="A57" s="2" t="s">
        <v>229</v>
      </c>
      <c r="B57" s="2" t="s">
        <v>74</v>
      </c>
      <c r="C57" s="2" t="s">
        <v>82</v>
      </c>
      <c r="D57" s="2" t="s">
        <v>94</v>
      </c>
      <c r="E57" s="2">
        <v>1</v>
      </c>
      <c r="F57" s="2" t="s">
        <v>11</v>
      </c>
      <c r="G57" s="2">
        <v>68.547361625671499</v>
      </c>
      <c r="H57" s="2">
        <v>67.139897786747497</v>
      </c>
      <c r="I57" s="2">
        <v>69.954825464595601</v>
      </c>
      <c r="J57" s="2">
        <v>0</v>
      </c>
      <c r="K57" s="2">
        <v>0</v>
      </c>
      <c r="L57" s="2">
        <v>0</v>
      </c>
    </row>
    <row r="58" spans="1:12" ht="15">
      <c r="A58" s="2" t="s">
        <v>230</v>
      </c>
      <c r="B58" s="2" t="s">
        <v>74</v>
      </c>
      <c r="C58" s="2" t="s">
        <v>82</v>
      </c>
      <c r="D58" s="2" t="s">
        <v>94</v>
      </c>
      <c r="E58" s="2">
        <v>2</v>
      </c>
      <c r="F58" s="2" t="s">
        <v>11</v>
      </c>
      <c r="G58" s="2">
        <v>66.425057140559602</v>
      </c>
      <c r="H58" s="2">
        <v>64.983589437850199</v>
      </c>
      <c r="I58" s="2">
        <v>67.866524843268905</v>
      </c>
      <c r="J58" s="2">
        <v>0</v>
      </c>
      <c r="K58" s="2">
        <v>0</v>
      </c>
      <c r="L58" s="2">
        <v>0</v>
      </c>
    </row>
    <row r="59" spans="1:12" ht="15">
      <c r="A59" s="2" t="s">
        <v>231</v>
      </c>
      <c r="B59" s="2" t="s">
        <v>74</v>
      </c>
      <c r="C59" s="2" t="s">
        <v>82</v>
      </c>
      <c r="D59" s="2" t="s">
        <v>94</v>
      </c>
      <c r="E59" s="2">
        <v>3</v>
      </c>
      <c r="F59" s="2" t="s">
        <v>11</v>
      </c>
      <c r="G59" s="2">
        <v>64.0545492012686</v>
      </c>
      <c r="H59" s="2">
        <v>62.518374377189197</v>
      </c>
      <c r="I59" s="2">
        <v>65.590724025348095</v>
      </c>
      <c r="J59" s="2">
        <v>0</v>
      </c>
      <c r="K59" s="2">
        <v>0</v>
      </c>
      <c r="L59" s="2">
        <v>0</v>
      </c>
    </row>
    <row r="60" spans="1:12" ht="15">
      <c r="A60" s="2" t="s">
        <v>232</v>
      </c>
      <c r="B60" s="2" t="s">
        <v>74</v>
      </c>
      <c r="C60" s="2" t="s">
        <v>82</v>
      </c>
      <c r="D60" s="2" t="s">
        <v>94</v>
      </c>
      <c r="E60" s="2">
        <v>4</v>
      </c>
      <c r="F60" s="2" t="s">
        <v>11</v>
      </c>
      <c r="G60" s="2">
        <v>64.1138570374073</v>
      </c>
      <c r="H60" s="2">
        <v>62.687643015890501</v>
      </c>
      <c r="I60" s="2">
        <v>65.540071058924099</v>
      </c>
      <c r="J60" s="2">
        <v>0</v>
      </c>
      <c r="K60" s="2">
        <v>0</v>
      </c>
      <c r="L60" s="2">
        <v>0</v>
      </c>
    </row>
    <row r="61" spans="1:12" ht="15">
      <c r="A61" s="2" t="s">
        <v>233</v>
      </c>
      <c r="B61" s="2" t="s">
        <v>74</v>
      </c>
      <c r="C61" s="2" t="s">
        <v>82</v>
      </c>
      <c r="D61" s="2" t="s">
        <v>94</v>
      </c>
      <c r="E61" s="2">
        <v>5</v>
      </c>
      <c r="F61" s="2" t="s">
        <v>11</v>
      </c>
      <c r="G61" s="2">
        <v>56.940103598853398</v>
      </c>
      <c r="H61" s="2">
        <v>55.042956348731003</v>
      </c>
      <c r="I61" s="2">
        <v>58.837250848975799</v>
      </c>
      <c r="J61" s="2">
        <v>0</v>
      </c>
      <c r="K61" s="2">
        <v>0</v>
      </c>
      <c r="L61" s="2">
        <v>0</v>
      </c>
    </row>
    <row r="62" spans="1:12" ht="15">
      <c r="A62" s="2" t="s">
        <v>234</v>
      </c>
      <c r="B62" s="2" t="s">
        <v>74</v>
      </c>
      <c r="C62" s="2" t="s">
        <v>81</v>
      </c>
      <c r="D62" s="2" t="s">
        <v>94</v>
      </c>
      <c r="E62" s="2">
        <v>0</v>
      </c>
      <c r="F62" s="2" t="s">
        <v>11</v>
      </c>
      <c r="G62" s="2">
        <v>67.645172752734695</v>
      </c>
      <c r="H62" s="2">
        <v>66.502850085219194</v>
      </c>
      <c r="I62" s="2">
        <v>68.787495420250195</v>
      </c>
      <c r="J62" s="2">
        <v>5.9459989999999996</v>
      </c>
      <c r="K62" s="2">
        <v>-3.0947049999999998</v>
      </c>
      <c r="L62" s="2">
        <v>14.986700000000001</v>
      </c>
    </row>
    <row r="63" spans="1:12" ht="15">
      <c r="A63" s="2" t="s">
        <v>235</v>
      </c>
      <c r="B63" s="2" t="s">
        <v>74</v>
      </c>
      <c r="C63" s="2" t="s">
        <v>81</v>
      </c>
      <c r="D63" s="2" t="s">
        <v>94</v>
      </c>
      <c r="E63" s="2">
        <v>1</v>
      </c>
      <c r="F63" s="2" t="s">
        <v>11</v>
      </c>
      <c r="G63" s="2">
        <v>68.406515366519599</v>
      </c>
      <c r="H63" s="2">
        <v>65.872199454703093</v>
      </c>
      <c r="I63" s="2">
        <v>70.940831278336205</v>
      </c>
      <c r="J63" s="2">
        <v>0</v>
      </c>
      <c r="K63" s="2">
        <v>0</v>
      </c>
      <c r="L63" s="2">
        <v>0</v>
      </c>
    </row>
    <row r="64" spans="1:12" ht="15">
      <c r="A64" s="2" t="s">
        <v>236</v>
      </c>
      <c r="B64" s="2" t="s">
        <v>74</v>
      </c>
      <c r="C64" s="2" t="s">
        <v>81</v>
      </c>
      <c r="D64" s="2" t="s">
        <v>94</v>
      </c>
      <c r="E64" s="2">
        <v>2</v>
      </c>
      <c r="F64" s="2" t="s">
        <v>11</v>
      </c>
      <c r="G64" s="2">
        <v>68.859811889267107</v>
      </c>
      <c r="H64" s="2">
        <v>65.657477456330497</v>
      </c>
      <c r="I64" s="2">
        <v>72.062146322203802</v>
      </c>
      <c r="J64" s="2">
        <v>0</v>
      </c>
      <c r="K64" s="2">
        <v>0</v>
      </c>
      <c r="L64" s="2">
        <v>0</v>
      </c>
    </row>
    <row r="65" spans="1:12" ht="15">
      <c r="A65" s="2" t="s">
        <v>237</v>
      </c>
      <c r="B65" s="2" t="s">
        <v>74</v>
      </c>
      <c r="C65" s="2" t="s">
        <v>81</v>
      </c>
      <c r="D65" s="2" t="s">
        <v>94</v>
      </c>
      <c r="E65" s="2">
        <v>3</v>
      </c>
      <c r="F65" s="2" t="s">
        <v>11</v>
      </c>
      <c r="G65" s="2">
        <v>69.826020261351005</v>
      </c>
      <c r="H65" s="2">
        <v>67.115628012893495</v>
      </c>
      <c r="I65" s="2">
        <v>72.5364125098085</v>
      </c>
      <c r="J65" s="2">
        <v>0</v>
      </c>
      <c r="K65" s="2">
        <v>0</v>
      </c>
      <c r="L65" s="2">
        <v>0</v>
      </c>
    </row>
    <row r="66" spans="1:12" ht="15">
      <c r="A66" s="2" t="s">
        <v>238</v>
      </c>
      <c r="B66" s="2" t="s">
        <v>74</v>
      </c>
      <c r="C66" s="2" t="s">
        <v>81</v>
      </c>
      <c r="D66" s="2" t="s">
        <v>94</v>
      </c>
      <c r="E66" s="2">
        <v>4</v>
      </c>
      <c r="F66" s="2" t="s">
        <v>11</v>
      </c>
      <c r="G66" s="2">
        <v>66.763547994697305</v>
      </c>
      <c r="H66" s="2">
        <v>64.633434340913297</v>
      </c>
      <c r="I66" s="2">
        <v>68.893661648481299</v>
      </c>
      <c r="J66" s="2">
        <v>0</v>
      </c>
      <c r="K66" s="2">
        <v>0</v>
      </c>
      <c r="L66" s="2">
        <v>0</v>
      </c>
    </row>
    <row r="67" spans="1:12" ht="15">
      <c r="A67" s="2" t="s">
        <v>239</v>
      </c>
      <c r="B67" s="2" t="s">
        <v>74</v>
      </c>
      <c r="C67" s="2" t="s">
        <v>81</v>
      </c>
      <c r="D67" s="2" t="s">
        <v>94</v>
      </c>
      <c r="E67" s="2">
        <v>5</v>
      </c>
      <c r="F67" s="2" t="s">
        <v>11</v>
      </c>
      <c r="G67" s="2">
        <v>63.4873389948187</v>
      </c>
      <c r="H67" s="2">
        <v>61.118734590476897</v>
      </c>
      <c r="I67" s="2">
        <v>65.855943399160495</v>
      </c>
      <c r="J67" s="2">
        <v>0</v>
      </c>
      <c r="K67" s="2">
        <v>0</v>
      </c>
      <c r="L67" s="2">
        <v>0</v>
      </c>
    </row>
    <row r="68" spans="1:12" ht="15">
      <c r="A68" s="2" t="s">
        <v>240</v>
      </c>
      <c r="B68" s="2" t="s">
        <v>75</v>
      </c>
      <c r="C68" s="2" t="s">
        <v>56</v>
      </c>
      <c r="D68" s="2" t="s">
        <v>94</v>
      </c>
      <c r="E68" s="2">
        <v>0</v>
      </c>
      <c r="F68" s="2" t="s">
        <v>11</v>
      </c>
      <c r="G68" s="2">
        <v>64.542979533212502</v>
      </c>
      <c r="H68" s="2">
        <v>63.847821790012098</v>
      </c>
      <c r="I68" s="2">
        <v>65.2381372764129</v>
      </c>
      <c r="J68" s="2">
        <v>16.204889999999999</v>
      </c>
      <c r="K68" s="2">
        <v>13.413029999999999</v>
      </c>
      <c r="L68" s="2">
        <v>18.996759999999998</v>
      </c>
    </row>
    <row r="69" spans="1:12" ht="15">
      <c r="A69" s="2" t="s">
        <v>241</v>
      </c>
      <c r="B69" s="2" t="s">
        <v>75</v>
      </c>
      <c r="C69" s="2" t="s">
        <v>56</v>
      </c>
      <c r="D69" s="2" t="s">
        <v>94</v>
      </c>
      <c r="E69" s="2">
        <v>1</v>
      </c>
      <c r="F69" s="2" t="s">
        <v>11</v>
      </c>
      <c r="G69" s="2">
        <v>71.587512267459005</v>
      </c>
      <c r="H69" s="2">
        <v>70.083969004873396</v>
      </c>
      <c r="I69" s="2">
        <v>73.091055530044599</v>
      </c>
      <c r="J69" s="2">
        <v>0</v>
      </c>
      <c r="K69" s="2">
        <v>0</v>
      </c>
      <c r="L69" s="2">
        <v>0</v>
      </c>
    </row>
    <row r="70" spans="1:12" ht="15">
      <c r="A70" s="2" t="s">
        <v>242</v>
      </c>
      <c r="B70" s="2" t="s">
        <v>75</v>
      </c>
      <c r="C70" s="2" t="s">
        <v>56</v>
      </c>
      <c r="D70" s="2" t="s">
        <v>94</v>
      </c>
      <c r="E70" s="2">
        <v>2</v>
      </c>
      <c r="F70" s="2" t="s">
        <v>11</v>
      </c>
      <c r="G70" s="2">
        <v>67.039868525385998</v>
      </c>
      <c r="H70" s="2">
        <v>65.475144901451202</v>
      </c>
      <c r="I70" s="2">
        <v>68.604592149320695</v>
      </c>
      <c r="J70" s="2">
        <v>0</v>
      </c>
      <c r="K70" s="2">
        <v>0</v>
      </c>
      <c r="L70" s="2">
        <v>0</v>
      </c>
    </row>
    <row r="71" spans="1:12" ht="15">
      <c r="A71" s="2" t="s">
        <v>243</v>
      </c>
      <c r="B71" s="2" t="s">
        <v>75</v>
      </c>
      <c r="C71" s="2" t="s">
        <v>56</v>
      </c>
      <c r="D71" s="2" t="s">
        <v>94</v>
      </c>
      <c r="E71" s="2">
        <v>3</v>
      </c>
      <c r="F71" s="2" t="s">
        <v>11</v>
      </c>
      <c r="G71" s="2">
        <v>64.236701188773907</v>
      </c>
      <c r="H71" s="2">
        <v>62.740974985759401</v>
      </c>
      <c r="I71" s="2">
        <v>65.732427391788406</v>
      </c>
      <c r="J71" s="2">
        <v>0</v>
      </c>
      <c r="K71" s="2">
        <v>0</v>
      </c>
      <c r="L71" s="2">
        <v>0</v>
      </c>
    </row>
    <row r="72" spans="1:12" ht="15">
      <c r="A72" s="2" t="s">
        <v>244</v>
      </c>
      <c r="B72" s="2" t="s">
        <v>75</v>
      </c>
      <c r="C72" s="2" t="s">
        <v>56</v>
      </c>
      <c r="D72" s="2" t="s">
        <v>94</v>
      </c>
      <c r="E72" s="2">
        <v>4</v>
      </c>
      <c r="F72" s="2" t="s">
        <v>11</v>
      </c>
      <c r="G72" s="2">
        <v>61.407742501262398</v>
      </c>
      <c r="H72" s="2">
        <v>59.809760136532098</v>
      </c>
      <c r="I72" s="2">
        <v>63.005724865992697</v>
      </c>
      <c r="J72" s="2">
        <v>0</v>
      </c>
      <c r="K72" s="2">
        <v>0</v>
      </c>
      <c r="L72" s="2">
        <v>0</v>
      </c>
    </row>
    <row r="73" spans="1:12" ht="15">
      <c r="A73" s="2" t="s">
        <v>245</v>
      </c>
      <c r="B73" s="2" t="s">
        <v>75</v>
      </c>
      <c r="C73" s="2" t="s">
        <v>56</v>
      </c>
      <c r="D73" s="2" t="s">
        <v>94</v>
      </c>
      <c r="E73" s="2">
        <v>5</v>
      </c>
      <c r="F73" s="2" t="s">
        <v>11</v>
      </c>
      <c r="G73" s="2">
        <v>58.226118334666701</v>
      </c>
      <c r="H73" s="2">
        <v>56.587411186285799</v>
      </c>
      <c r="I73" s="2">
        <v>59.864825483047603</v>
      </c>
      <c r="J73" s="2">
        <v>0</v>
      </c>
      <c r="K73" s="2">
        <v>0</v>
      </c>
      <c r="L73" s="2">
        <v>0</v>
      </c>
    </row>
    <row r="74" spans="1:12" ht="15">
      <c r="A74" s="2" t="s">
        <v>246</v>
      </c>
      <c r="B74" s="2" t="s">
        <v>75</v>
      </c>
      <c r="C74" s="2" t="s">
        <v>84</v>
      </c>
      <c r="D74" s="2" t="s">
        <v>94</v>
      </c>
      <c r="E74" s="2">
        <v>0</v>
      </c>
      <c r="F74" s="2" t="s">
        <v>11</v>
      </c>
      <c r="G74" s="2">
        <v>63.402766850549803</v>
      </c>
      <c r="H74" s="2">
        <v>62.8022609547182</v>
      </c>
      <c r="I74" s="2">
        <v>64.003272746381498</v>
      </c>
      <c r="J74" s="2">
        <v>19.37021</v>
      </c>
      <c r="K74" s="2">
        <v>16.5654</v>
      </c>
      <c r="L74" s="2">
        <v>22.17501</v>
      </c>
    </row>
    <row r="75" spans="1:12" ht="15">
      <c r="A75" s="2" t="s">
        <v>247</v>
      </c>
      <c r="B75" s="2" t="s">
        <v>75</v>
      </c>
      <c r="C75" s="2" t="s">
        <v>84</v>
      </c>
      <c r="D75" s="2" t="s">
        <v>94</v>
      </c>
      <c r="E75" s="2">
        <v>1</v>
      </c>
      <c r="F75" s="2" t="s">
        <v>11</v>
      </c>
      <c r="G75" s="2">
        <v>71.029616176272299</v>
      </c>
      <c r="H75" s="2">
        <v>69.697440936711104</v>
      </c>
      <c r="I75" s="2">
        <v>72.361791415833494</v>
      </c>
      <c r="J75" s="2">
        <v>0</v>
      </c>
      <c r="K75" s="2">
        <v>0</v>
      </c>
      <c r="L75" s="2">
        <v>0</v>
      </c>
    </row>
    <row r="76" spans="1:12" ht="15">
      <c r="A76" s="2" t="s">
        <v>248</v>
      </c>
      <c r="B76" s="2" t="s">
        <v>75</v>
      </c>
      <c r="C76" s="2" t="s">
        <v>84</v>
      </c>
      <c r="D76" s="2" t="s">
        <v>94</v>
      </c>
      <c r="E76" s="2">
        <v>2</v>
      </c>
      <c r="F76" s="2" t="s">
        <v>11</v>
      </c>
      <c r="G76" s="2">
        <v>68.082674727475606</v>
      </c>
      <c r="H76" s="2">
        <v>66.795180851272406</v>
      </c>
      <c r="I76" s="2">
        <v>69.370168603678806</v>
      </c>
      <c r="J76" s="2">
        <v>0</v>
      </c>
      <c r="K76" s="2">
        <v>0</v>
      </c>
      <c r="L76" s="2">
        <v>0</v>
      </c>
    </row>
    <row r="77" spans="1:12" ht="15">
      <c r="A77" s="2" t="s">
        <v>249</v>
      </c>
      <c r="B77" s="2" t="s">
        <v>75</v>
      </c>
      <c r="C77" s="2" t="s">
        <v>84</v>
      </c>
      <c r="D77" s="2" t="s">
        <v>94</v>
      </c>
      <c r="E77" s="2">
        <v>3</v>
      </c>
      <c r="F77" s="2" t="s">
        <v>11</v>
      </c>
      <c r="G77" s="2">
        <v>62.861200136660102</v>
      </c>
      <c r="H77" s="2">
        <v>61.553491833106698</v>
      </c>
      <c r="I77" s="2">
        <v>64.1689084402134</v>
      </c>
      <c r="J77" s="2">
        <v>0</v>
      </c>
      <c r="K77" s="2">
        <v>0</v>
      </c>
      <c r="L77" s="2">
        <v>0</v>
      </c>
    </row>
    <row r="78" spans="1:12" ht="15">
      <c r="A78" s="2" t="s">
        <v>250</v>
      </c>
      <c r="B78" s="2" t="s">
        <v>75</v>
      </c>
      <c r="C78" s="2" t="s">
        <v>84</v>
      </c>
      <c r="D78" s="2" t="s">
        <v>94</v>
      </c>
      <c r="E78" s="2">
        <v>4</v>
      </c>
      <c r="F78" s="2" t="s">
        <v>11</v>
      </c>
      <c r="G78" s="2">
        <v>59.737000173139698</v>
      </c>
      <c r="H78" s="2">
        <v>58.393382697060197</v>
      </c>
      <c r="I78" s="2">
        <v>61.080617649219299</v>
      </c>
      <c r="J78" s="2">
        <v>0</v>
      </c>
      <c r="K78" s="2">
        <v>0</v>
      </c>
      <c r="L78" s="2">
        <v>0</v>
      </c>
    </row>
    <row r="79" spans="1:12" ht="15">
      <c r="A79" s="2" t="s">
        <v>251</v>
      </c>
      <c r="B79" s="2" t="s">
        <v>75</v>
      </c>
      <c r="C79" s="2" t="s">
        <v>84</v>
      </c>
      <c r="D79" s="2" t="s">
        <v>94</v>
      </c>
      <c r="E79" s="2">
        <v>5</v>
      </c>
      <c r="F79" s="2" t="s">
        <v>11</v>
      </c>
      <c r="G79" s="2">
        <v>55.740474920634902</v>
      </c>
      <c r="H79" s="2">
        <v>54.331752366276099</v>
      </c>
      <c r="I79" s="2">
        <v>57.149197474993599</v>
      </c>
      <c r="J79" s="2">
        <v>0</v>
      </c>
      <c r="K79" s="2">
        <v>0</v>
      </c>
      <c r="L79" s="2">
        <v>0</v>
      </c>
    </row>
    <row r="80" spans="1:12" ht="15">
      <c r="A80" s="2" t="s">
        <v>252</v>
      </c>
      <c r="B80" s="2" t="s">
        <v>75</v>
      </c>
      <c r="C80" s="2" t="s">
        <v>43</v>
      </c>
      <c r="D80" s="2" t="s">
        <v>94</v>
      </c>
      <c r="E80" s="2">
        <v>0</v>
      </c>
      <c r="F80" s="2" t="s">
        <v>11</v>
      </c>
      <c r="G80" s="2">
        <v>67.922408959218799</v>
      </c>
      <c r="H80" s="2">
        <v>67.425640240762903</v>
      </c>
      <c r="I80" s="2">
        <v>68.419177677674696</v>
      </c>
      <c r="J80" s="2">
        <v>13.966390000000001</v>
      </c>
      <c r="K80" s="2">
        <v>8.0738330000000005</v>
      </c>
      <c r="L80" s="2">
        <v>19.85894</v>
      </c>
    </row>
    <row r="81" spans="1:12" ht="15">
      <c r="A81" s="2" t="s">
        <v>253</v>
      </c>
      <c r="B81" s="2" t="s">
        <v>75</v>
      </c>
      <c r="C81" s="2" t="s">
        <v>43</v>
      </c>
      <c r="D81" s="2" t="s">
        <v>94</v>
      </c>
      <c r="E81" s="2">
        <v>1</v>
      </c>
      <c r="F81" s="2" t="s">
        <v>11</v>
      </c>
      <c r="G81" s="2">
        <v>72.689937610453796</v>
      </c>
      <c r="H81" s="2">
        <v>71.610424646120805</v>
      </c>
      <c r="I81" s="2">
        <v>73.769450574786703</v>
      </c>
      <c r="J81" s="2">
        <v>0</v>
      </c>
      <c r="K81" s="2">
        <v>0</v>
      </c>
      <c r="L81" s="2">
        <v>0</v>
      </c>
    </row>
    <row r="82" spans="1:12" ht="15">
      <c r="A82" s="2" t="s">
        <v>254</v>
      </c>
      <c r="B82" s="2" t="s">
        <v>75</v>
      </c>
      <c r="C82" s="2" t="s">
        <v>43</v>
      </c>
      <c r="D82" s="2" t="s">
        <v>94</v>
      </c>
      <c r="E82" s="2">
        <v>2</v>
      </c>
      <c r="F82" s="2" t="s">
        <v>11</v>
      </c>
      <c r="G82" s="2">
        <v>70.435271766150706</v>
      </c>
      <c r="H82" s="2">
        <v>69.369227280882697</v>
      </c>
      <c r="I82" s="2">
        <v>71.5013162514188</v>
      </c>
      <c r="J82" s="2">
        <v>0</v>
      </c>
      <c r="K82" s="2">
        <v>0</v>
      </c>
      <c r="L82" s="2">
        <v>0</v>
      </c>
    </row>
    <row r="83" spans="1:12" ht="15">
      <c r="A83" s="2" t="s">
        <v>255</v>
      </c>
      <c r="B83" s="2" t="s">
        <v>75</v>
      </c>
      <c r="C83" s="2" t="s">
        <v>43</v>
      </c>
      <c r="D83" s="2" t="s">
        <v>94</v>
      </c>
      <c r="E83" s="2">
        <v>3</v>
      </c>
      <c r="F83" s="2" t="s">
        <v>11</v>
      </c>
      <c r="G83" s="2">
        <v>68.796381154740104</v>
      </c>
      <c r="H83" s="2">
        <v>67.727978746278296</v>
      </c>
      <c r="I83" s="2">
        <v>69.864783563201996</v>
      </c>
      <c r="J83" s="2">
        <v>0</v>
      </c>
      <c r="K83" s="2">
        <v>0</v>
      </c>
      <c r="L83" s="2">
        <v>0</v>
      </c>
    </row>
    <row r="84" spans="1:12" ht="15">
      <c r="A84" s="2" t="s">
        <v>256</v>
      </c>
      <c r="B84" s="2" t="s">
        <v>75</v>
      </c>
      <c r="C84" s="2" t="s">
        <v>43</v>
      </c>
      <c r="D84" s="2" t="s">
        <v>94</v>
      </c>
      <c r="E84" s="2">
        <v>4</v>
      </c>
      <c r="F84" s="2" t="s">
        <v>11</v>
      </c>
      <c r="G84" s="2">
        <v>65.990088719665906</v>
      </c>
      <c r="H84" s="2">
        <v>64.856432426649107</v>
      </c>
      <c r="I84" s="2">
        <v>67.123745012682804</v>
      </c>
      <c r="J84" s="2">
        <v>0</v>
      </c>
      <c r="K84" s="2">
        <v>0</v>
      </c>
      <c r="L84" s="2">
        <v>0</v>
      </c>
    </row>
    <row r="85" spans="1:12" ht="15">
      <c r="A85" s="2" t="s">
        <v>257</v>
      </c>
      <c r="B85" s="2" t="s">
        <v>75</v>
      </c>
      <c r="C85" s="2" t="s">
        <v>43</v>
      </c>
      <c r="D85" s="2" t="s">
        <v>94</v>
      </c>
      <c r="E85" s="2">
        <v>5</v>
      </c>
      <c r="F85" s="2" t="s">
        <v>11</v>
      </c>
      <c r="G85" s="2">
        <v>60.923901879598603</v>
      </c>
      <c r="H85" s="2">
        <v>59.662532252818799</v>
      </c>
      <c r="I85" s="2">
        <v>62.185271506378399</v>
      </c>
      <c r="J85" s="2">
        <v>0</v>
      </c>
      <c r="K85" s="2">
        <v>0</v>
      </c>
      <c r="L85" s="2">
        <v>0</v>
      </c>
    </row>
    <row r="86" spans="1:12" ht="15">
      <c r="A86" s="2" t="s">
        <v>258</v>
      </c>
      <c r="B86" s="2" t="s">
        <v>75</v>
      </c>
      <c r="C86" s="2" t="s">
        <v>61</v>
      </c>
      <c r="D86" s="2" t="s">
        <v>94</v>
      </c>
      <c r="E86" s="2">
        <v>0</v>
      </c>
      <c r="F86" s="2" t="s">
        <v>11</v>
      </c>
      <c r="G86" s="2">
        <v>66.325108722737994</v>
      </c>
      <c r="H86" s="2">
        <v>65.512631090342396</v>
      </c>
      <c r="I86" s="2">
        <v>67.137586355133607</v>
      </c>
      <c r="J86" s="2">
        <v>21.271719999999998</v>
      </c>
      <c r="K86" s="2">
        <v>15.665800000000001</v>
      </c>
      <c r="L86" s="2">
        <v>26.87763</v>
      </c>
    </row>
    <row r="87" spans="1:12" ht="15">
      <c r="A87" s="2" t="s">
        <v>259</v>
      </c>
      <c r="B87" s="2" t="s">
        <v>75</v>
      </c>
      <c r="C87" s="2" t="s">
        <v>61</v>
      </c>
      <c r="D87" s="2" t="s">
        <v>94</v>
      </c>
      <c r="E87" s="2">
        <v>1</v>
      </c>
      <c r="F87" s="2" t="s">
        <v>11</v>
      </c>
      <c r="G87" s="2">
        <v>73.6022703685598</v>
      </c>
      <c r="H87" s="2">
        <v>71.923124412051394</v>
      </c>
      <c r="I87" s="2">
        <v>75.281416325068093</v>
      </c>
      <c r="J87" s="2">
        <v>0</v>
      </c>
      <c r="K87" s="2">
        <v>0</v>
      </c>
      <c r="L87" s="2">
        <v>0</v>
      </c>
    </row>
    <row r="88" spans="1:12" ht="15">
      <c r="A88" s="2" t="s">
        <v>260</v>
      </c>
      <c r="B88" s="2" t="s">
        <v>75</v>
      </c>
      <c r="C88" s="2" t="s">
        <v>61</v>
      </c>
      <c r="D88" s="2" t="s">
        <v>94</v>
      </c>
      <c r="E88" s="2">
        <v>2</v>
      </c>
      <c r="F88" s="2" t="s">
        <v>11</v>
      </c>
      <c r="G88" s="2">
        <v>71.447201564583693</v>
      </c>
      <c r="H88" s="2">
        <v>69.818821334670403</v>
      </c>
      <c r="I88" s="2">
        <v>73.075581794497097</v>
      </c>
      <c r="J88" s="2">
        <v>0</v>
      </c>
      <c r="K88" s="2">
        <v>0</v>
      </c>
      <c r="L88" s="2">
        <v>0</v>
      </c>
    </row>
    <row r="89" spans="1:12" ht="15">
      <c r="A89" s="2" t="s">
        <v>261</v>
      </c>
      <c r="B89" s="2" t="s">
        <v>75</v>
      </c>
      <c r="C89" s="2" t="s">
        <v>61</v>
      </c>
      <c r="D89" s="2" t="s">
        <v>94</v>
      </c>
      <c r="E89" s="2">
        <v>3</v>
      </c>
      <c r="F89" s="2" t="s">
        <v>11</v>
      </c>
      <c r="G89" s="2">
        <v>66.623039586311094</v>
      </c>
      <c r="H89" s="2">
        <v>64.737477839991897</v>
      </c>
      <c r="I89" s="2">
        <v>68.508601332630306</v>
      </c>
      <c r="J89" s="2">
        <v>0</v>
      </c>
      <c r="K89" s="2">
        <v>0</v>
      </c>
      <c r="L89" s="2">
        <v>0</v>
      </c>
    </row>
    <row r="90" spans="1:12" ht="15">
      <c r="A90" s="2" t="s">
        <v>262</v>
      </c>
      <c r="B90" s="2" t="s">
        <v>75</v>
      </c>
      <c r="C90" s="2" t="s">
        <v>61</v>
      </c>
      <c r="D90" s="2" t="s">
        <v>94</v>
      </c>
      <c r="E90" s="2">
        <v>4</v>
      </c>
      <c r="F90" s="2" t="s">
        <v>11</v>
      </c>
      <c r="G90" s="2">
        <v>62.545945482486601</v>
      </c>
      <c r="H90" s="2">
        <v>60.613508636181898</v>
      </c>
      <c r="I90" s="2">
        <v>64.478382328791398</v>
      </c>
      <c r="J90" s="2">
        <v>0</v>
      </c>
      <c r="K90" s="2">
        <v>0</v>
      </c>
      <c r="L90" s="2">
        <v>0</v>
      </c>
    </row>
    <row r="91" spans="1:12" ht="15">
      <c r="A91" s="2" t="s">
        <v>263</v>
      </c>
      <c r="B91" s="2" t="s">
        <v>75</v>
      </c>
      <c r="C91" s="2" t="s">
        <v>61</v>
      </c>
      <c r="D91" s="2" t="s">
        <v>94</v>
      </c>
      <c r="E91" s="2">
        <v>5</v>
      </c>
      <c r="F91" s="2" t="s">
        <v>11</v>
      </c>
      <c r="G91" s="2">
        <v>56.823300197532603</v>
      </c>
      <c r="H91" s="2">
        <v>54.852429518649203</v>
      </c>
      <c r="I91" s="2">
        <v>58.794170876416104</v>
      </c>
      <c r="J91" s="2">
        <v>0</v>
      </c>
      <c r="K91" s="2">
        <v>0</v>
      </c>
      <c r="L91" s="2">
        <v>0</v>
      </c>
    </row>
    <row r="92" spans="1:12" ht="15">
      <c r="A92" s="2" t="s">
        <v>264</v>
      </c>
      <c r="B92" s="2" t="s">
        <v>75</v>
      </c>
      <c r="C92" s="2" t="s">
        <v>83</v>
      </c>
      <c r="D92" s="2" t="s">
        <v>94</v>
      </c>
      <c r="E92" s="2">
        <v>0</v>
      </c>
      <c r="F92" s="2" t="s">
        <v>11</v>
      </c>
      <c r="G92" s="2">
        <v>60.618254529647899</v>
      </c>
      <c r="H92" s="2">
        <v>59.7551075785126</v>
      </c>
      <c r="I92" s="2">
        <v>61.481401480783198</v>
      </c>
      <c r="J92" s="2">
        <v>16.13212</v>
      </c>
      <c r="K92" s="2">
        <v>11.92431</v>
      </c>
      <c r="L92" s="2">
        <v>20.339929999999999</v>
      </c>
    </row>
    <row r="93" spans="1:12" ht="15">
      <c r="A93" s="2" t="s">
        <v>265</v>
      </c>
      <c r="B93" s="2" t="s">
        <v>75</v>
      </c>
      <c r="C93" s="2" t="s">
        <v>83</v>
      </c>
      <c r="D93" s="2" t="s">
        <v>94</v>
      </c>
      <c r="E93" s="2">
        <v>1</v>
      </c>
      <c r="F93" s="2" t="s">
        <v>11</v>
      </c>
      <c r="G93" s="2">
        <v>67.561397219579405</v>
      </c>
      <c r="H93" s="2">
        <v>65.566839935771</v>
      </c>
      <c r="I93" s="2">
        <v>69.555954503387696</v>
      </c>
      <c r="J93" s="2">
        <v>0</v>
      </c>
      <c r="K93" s="2">
        <v>0</v>
      </c>
      <c r="L93" s="2">
        <v>0</v>
      </c>
    </row>
    <row r="94" spans="1:12" ht="15">
      <c r="A94" s="2" t="s">
        <v>266</v>
      </c>
      <c r="B94" s="2" t="s">
        <v>75</v>
      </c>
      <c r="C94" s="2" t="s">
        <v>83</v>
      </c>
      <c r="D94" s="2" t="s">
        <v>94</v>
      </c>
      <c r="E94" s="2">
        <v>2</v>
      </c>
      <c r="F94" s="2" t="s">
        <v>11</v>
      </c>
      <c r="G94" s="2">
        <v>64.070302178111305</v>
      </c>
      <c r="H94" s="2">
        <v>62.3445886787663</v>
      </c>
      <c r="I94" s="2">
        <v>65.796015677456396</v>
      </c>
      <c r="J94" s="2">
        <v>0</v>
      </c>
      <c r="K94" s="2">
        <v>0</v>
      </c>
      <c r="L94" s="2">
        <v>0</v>
      </c>
    </row>
    <row r="95" spans="1:12" ht="15">
      <c r="A95" s="2" t="s">
        <v>267</v>
      </c>
      <c r="B95" s="2" t="s">
        <v>75</v>
      </c>
      <c r="C95" s="2" t="s">
        <v>83</v>
      </c>
      <c r="D95" s="2" t="s">
        <v>94</v>
      </c>
      <c r="E95" s="2">
        <v>3</v>
      </c>
      <c r="F95" s="2" t="s">
        <v>11</v>
      </c>
      <c r="G95" s="2">
        <v>59.5433768439975</v>
      </c>
      <c r="H95" s="2">
        <v>57.4117339739472</v>
      </c>
      <c r="I95" s="2">
        <v>61.675019714047899</v>
      </c>
      <c r="J95" s="2">
        <v>0</v>
      </c>
      <c r="K95" s="2">
        <v>0</v>
      </c>
      <c r="L95" s="2">
        <v>0</v>
      </c>
    </row>
    <row r="96" spans="1:12" ht="15">
      <c r="A96" s="2" t="s">
        <v>268</v>
      </c>
      <c r="B96" s="2" t="s">
        <v>75</v>
      </c>
      <c r="C96" s="2" t="s">
        <v>83</v>
      </c>
      <c r="D96" s="2" t="s">
        <v>94</v>
      </c>
      <c r="E96" s="2">
        <v>4</v>
      </c>
      <c r="F96" s="2" t="s">
        <v>11</v>
      </c>
      <c r="G96" s="2">
        <v>58.339085061390399</v>
      </c>
      <c r="H96" s="2">
        <v>56.3704881416459</v>
      </c>
      <c r="I96" s="2">
        <v>60.307681981134898</v>
      </c>
      <c r="J96" s="2">
        <v>0</v>
      </c>
      <c r="K96" s="2">
        <v>0</v>
      </c>
      <c r="L96" s="2">
        <v>0</v>
      </c>
    </row>
    <row r="97" spans="1:12" ht="15">
      <c r="A97" s="2" t="s">
        <v>269</v>
      </c>
      <c r="B97" s="2" t="s">
        <v>75</v>
      </c>
      <c r="C97" s="2" t="s">
        <v>83</v>
      </c>
      <c r="D97" s="2" t="s">
        <v>94</v>
      </c>
      <c r="E97" s="2">
        <v>5</v>
      </c>
      <c r="F97" s="2" t="s">
        <v>11</v>
      </c>
      <c r="G97" s="2">
        <v>54.2814370708426</v>
      </c>
      <c r="H97" s="2">
        <v>52.403486484144501</v>
      </c>
      <c r="I97" s="2">
        <v>56.159387657540698</v>
      </c>
      <c r="J97" s="2">
        <v>0</v>
      </c>
      <c r="K97" s="2">
        <v>0</v>
      </c>
      <c r="L97" s="2">
        <v>0</v>
      </c>
    </row>
    <row r="98" spans="1:12" ht="15">
      <c r="A98" s="2" t="s">
        <v>270</v>
      </c>
      <c r="B98" s="2" t="s">
        <v>75</v>
      </c>
      <c r="C98" s="2" t="s">
        <v>82</v>
      </c>
      <c r="D98" s="2" t="s">
        <v>94</v>
      </c>
      <c r="E98" s="2">
        <v>0</v>
      </c>
      <c r="F98" s="2" t="s">
        <v>11</v>
      </c>
      <c r="G98" s="2">
        <v>65.724324534903005</v>
      </c>
      <c r="H98" s="2">
        <v>64.987666130445007</v>
      </c>
      <c r="I98" s="2">
        <v>66.460982939361003</v>
      </c>
      <c r="J98" s="2">
        <v>11.79974</v>
      </c>
      <c r="K98" s="2">
        <v>6.3239559999999999</v>
      </c>
      <c r="L98" s="2">
        <v>17.27553</v>
      </c>
    </row>
    <row r="99" spans="1:12" ht="15">
      <c r="A99" s="2" t="s">
        <v>271</v>
      </c>
      <c r="B99" s="2" t="s">
        <v>75</v>
      </c>
      <c r="C99" s="2" t="s">
        <v>82</v>
      </c>
      <c r="D99" s="2" t="s">
        <v>94</v>
      </c>
      <c r="E99" s="2">
        <v>1</v>
      </c>
      <c r="F99" s="2" t="s">
        <v>11</v>
      </c>
      <c r="G99" s="2">
        <v>70.261720053639394</v>
      </c>
      <c r="H99" s="2">
        <v>68.721236843385597</v>
      </c>
      <c r="I99" s="2">
        <v>71.802203263893105</v>
      </c>
      <c r="J99" s="2">
        <v>0</v>
      </c>
      <c r="K99" s="2">
        <v>0</v>
      </c>
      <c r="L99" s="2">
        <v>0</v>
      </c>
    </row>
    <row r="100" spans="1:12" ht="15">
      <c r="A100" s="2" t="s">
        <v>272</v>
      </c>
      <c r="B100" s="2" t="s">
        <v>75</v>
      </c>
      <c r="C100" s="2" t="s">
        <v>82</v>
      </c>
      <c r="D100" s="2" t="s">
        <v>94</v>
      </c>
      <c r="E100" s="2">
        <v>2</v>
      </c>
      <c r="F100" s="2" t="s">
        <v>11</v>
      </c>
      <c r="G100" s="2">
        <v>67.270983346741104</v>
      </c>
      <c r="H100" s="2">
        <v>65.694543078853798</v>
      </c>
      <c r="I100" s="2">
        <v>68.847423614628397</v>
      </c>
      <c r="J100" s="2">
        <v>0</v>
      </c>
      <c r="K100" s="2">
        <v>0</v>
      </c>
      <c r="L100" s="2">
        <v>0</v>
      </c>
    </row>
    <row r="101" spans="1:12" ht="15">
      <c r="A101" s="2" t="s">
        <v>273</v>
      </c>
      <c r="B101" s="2" t="s">
        <v>75</v>
      </c>
      <c r="C101" s="2" t="s">
        <v>82</v>
      </c>
      <c r="D101" s="2" t="s">
        <v>94</v>
      </c>
      <c r="E101" s="2">
        <v>3</v>
      </c>
      <c r="F101" s="2" t="s">
        <v>11</v>
      </c>
      <c r="G101" s="2">
        <v>67.083479691851096</v>
      </c>
      <c r="H101" s="2">
        <v>65.546749812830498</v>
      </c>
      <c r="I101" s="2">
        <v>68.620209570871793</v>
      </c>
      <c r="J101" s="2">
        <v>0</v>
      </c>
      <c r="K101" s="2">
        <v>0</v>
      </c>
      <c r="L101" s="2">
        <v>0</v>
      </c>
    </row>
    <row r="102" spans="1:12" ht="15">
      <c r="A102" s="2" t="s">
        <v>274</v>
      </c>
      <c r="B102" s="2" t="s">
        <v>75</v>
      </c>
      <c r="C102" s="2" t="s">
        <v>82</v>
      </c>
      <c r="D102" s="2" t="s">
        <v>94</v>
      </c>
      <c r="E102" s="2">
        <v>4</v>
      </c>
      <c r="F102" s="2" t="s">
        <v>11</v>
      </c>
      <c r="G102" s="2">
        <v>63.684923349653097</v>
      </c>
      <c r="H102" s="2">
        <v>62.099226365188002</v>
      </c>
      <c r="I102" s="2">
        <v>65.270620334118206</v>
      </c>
      <c r="J102" s="2">
        <v>0</v>
      </c>
      <c r="K102" s="2">
        <v>0</v>
      </c>
      <c r="L102" s="2">
        <v>0</v>
      </c>
    </row>
    <row r="103" spans="1:12" ht="15">
      <c r="A103" s="2" t="s">
        <v>275</v>
      </c>
      <c r="B103" s="2" t="s">
        <v>75</v>
      </c>
      <c r="C103" s="2" t="s">
        <v>82</v>
      </c>
      <c r="D103" s="2" t="s">
        <v>94</v>
      </c>
      <c r="E103" s="2">
        <v>5</v>
      </c>
      <c r="F103" s="2" t="s">
        <v>11</v>
      </c>
      <c r="G103" s="2">
        <v>60.142141715433702</v>
      </c>
      <c r="H103" s="2">
        <v>58.107473753642203</v>
      </c>
      <c r="I103" s="2">
        <v>62.1768096772253</v>
      </c>
      <c r="J103" s="2">
        <v>0</v>
      </c>
      <c r="K103" s="2">
        <v>0</v>
      </c>
      <c r="L103" s="2">
        <v>0</v>
      </c>
    </row>
    <row r="104" spans="1:12" ht="15">
      <c r="A104" s="2" t="s">
        <v>276</v>
      </c>
      <c r="B104" s="2" t="s">
        <v>75</v>
      </c>
      <c r="C104" s="2" t="s">
        <v>81</v>
      </c>
      <c r="D104" s="2" t="s">
        <v>94</v>
      </c>
      <c r="E104" s="2">
        <v>0</v>
      </c>
      <c r="F104" s="2" t="s">
        <v>11</v>
      </c>
      <c r="G104" s="2">
        <v>67.4972500742536</v>
      </c>
      <c r="H104" s="2">
        <v>66.2426432107425</v>
      </c>
      <c r="I104" s="2">
        <v>68.7518569377647</v>
      </c>
      <c r="J104" s="2">
        <v>11.811730000000001</v>
      </c>
      <c r="K104" s="2">
        <v>7.5656129999999999</v>
      </c>
      <c r="L104" s="2">
        <v>16.057849999999998</v>
      </c>
    </row>
    <row r="105" spans="1:12" ht="15">
      <c r="A105" s="2" t="s">
        <v>277</v>
      </c>
      <c r="B105" s="2" t="s">
        <v>75</v>
      </c>
      <c r="C105" s="2" t="s">
        <v>81</v>
      </c>
      <c r="D105" s="2" t="s">
        <v>94</v>
      </c>
      <c r="E105" s="2">
        <v>1</v>
      </c>
      <c r="F105" s="2" t="s">
        <v>11</v>
      </c>
      <c r="G105" s="2">
        <v>71.552496087673802</v>
      </c>
      <c r="H105" s="2">
        <v>68.892680807756904</v>
      </c>
      <c r="I105" s="2">
        <v>74.212311367590601</v>
      </c>
      <c r="J105" s="2">
        <v>0</v>
      </c>
      <c r="K105" s="2">
        <v>0</v>
      </c>
      <c r="L105" s="2">
        <v>0</v>
      </c>
    </row>
    <row r="106" spans="1:12" ht="15">
      <c r="A106" s="2" t="s">
        <v>278</v>
      </c>
      <c r="B106" s="2" t="s">
        <v>75</v>
      </c>
      <c r="C106" s="2" t="s">
        <v>81</v>
      </c>
      <c r="D106" s="2" t="s">
        <v>94</v>
      </c>
      <c r="E106" s="2">
        <v>2</v>
      </c>
      <c r="F106" s="2" t="s">
        <v>11</v>
      </c>
      <c r="G106" s="2">
        <v>70.719592588097299</v>
      </c>
      <c r="H106" s="2">
        <v>66.9666749966689</v>
      </c>
      <c r="I106" s="2">
        <v>74.472510179525699</v>
      </c>
      <c r="J106" s="2">
        <v>0</v>
      </c>
      <c r="K106" s="2">
        <v>0</v>
      </c>
      <c r="L106" s="2">
        <v>0</v>
      </c>
    </row>
    <row r="107" spans="1:12" ht="15">
      <c r="A107" s="2" t="s">
        <v>279</v>
      </c>
      <c r="B107" s="2" t="s">
        <v>75</v>
      </c>
      <c r="C107" s="2" t="s">
        <v>81</v>
      </c>
      <c r="D107" s="2" t="s">
        <v>94</v>
      </c>
      <c r="E107" s="2">
        <v>3</v>
      </c>
      <c r="F107" s="2" t="s">
        <v>11</v>
      </c>
      <c r="G107" s="2">
        <v>68.744458458773195</v>
      </c>
      <c r="H107" s="2">
        <v>65.406039820317602</v>
      </c>
      <c r="I107" s="2">
        <v>72.082877097228902</v>
      </c>
      <c r="J107" s="2">
        <v>0</v>
      </c>
      <c r="K107" s="2">
        <v>0</v>
      </c>
      <c r="L107" s="2">
        <v>0</v>
      </c>
    </row>
    <row r="108" spans="1:12" ht="15">
      <c r="A108" s="2" t="s">
        <v>280</v>
      </c>
      <c r="B108" s="2" t="s">
        <v>75</v>
      </c>
      <c r="C108" s="2" t="s">
        <v>81</v>
      </c>
      <c r="D108" s="2" t="s">
        <v>94</v>
      </c>
      <c r="E108" s="2">
        <v>4</v>
      </c>
      <c r="F108" s="2" t="s">
        <v>11</v>
      </c>
      <c r="G108" s="2">
        <v>65.3084588063127</v>
      </c>
      <c r="H108" s="2">
        <v>62.640089145974201</v>
      </c>
      <c r="I108" s="2">
        <v>67.976828466651199</v>
      </c>
      <c r="J108" s="2">
        <v>0</v>
      </c>
      <c r="K108" s="2">
        <v>0</v>
      </c>
      <c r="L108" s="2">
        <v>0</v>
      </c>
    </row>
    <row r="109" spans="1:12" ht="15">
      <c r="A109" s="2" t="s">
        <v>281</v>
      </c>
      <c r="B109" s="2" t="s">
        <v>75</v>
      </c>
      <c r="C109" s="2" t="s">
        <v>81</v>
      </c>
      <c r="D109" s="2" t="s">
        <v>94</v>
      </c>
      <c r="E109" s="2">
        <v>5</v>
      </c>
      <c r="F109" s="2" t="s">
        <v>11</v>
      </c>
      <c r="G109" s="2">
        <v>62.420694141151102</v>
      </c>
      <c r="H109" s="2">
        <v>59.671049141166797</v>
      </c>
      <c r="I109" s="2">
        <v>65.1703391411355</v>
      </c>
      <c r="J109" s="2">
        <v>0</v>
      </c>
      <c r="K109" s="2">
        <v>0</v>
      </c>
      <c r="L109" s="2">
        <v>0</v>
      </c>
    </row>
    <row r="110" spans="1:12" ht="15">
      <c r="A110" s="2" t="s">
        <v>282</v>
      </c>
      <c r="B110" s="2" t="s">
        <v>74</v>
      </c>
      <c r="C110" s="2" t="s">
        <v>56</v>
      </c>
      <c r="D110" s="2" t="s">
        <v>122</v>
      </c>
      <c r="E110" s="2">
        <v>0</v>
      </c>
      <c r="F110" s="2" t="s">
        <v>11</v>
      </c>
      <c r="G110" s="2">
        <v>63.945200565291202</v>
      </c>
      <c r="H110" s="2">
        <v>63.295130871445302</v>
      </c>
      <c r="I110" s="2">
        <v>64.595270259136996</v>
      </c>
      <c r="J110" s="2">
        <v>20.828880000000002</v>
      </c>
      <c r="K110" s="2">
        <v>18.32264</v>
      </c>
      <c r="L110" s="2">
        <v>23.33512</v>
      </c>
    </row>
    <row r="111" spans="1:12" ht="15">
      <c r="A111" s="2" t="s">
        <v>283</v>
      </c>
      <c r="B111" s="2" t="s">
        <v>74</v>
      </c>
      <c r="C111" s="2" t="s">
        <v>56</v>
      </c>
      <c r="D111" s="2" t="s">
        <v>122</v>
      </c>
      <c r="E111" s="2">
        <v>1</v>
      </c>
      <c r="F111" s="2" t="s">
        <v>11</v>
      </c>
      <c r="G111" s="2">
        <v>72.284806174113797</v>
      </c>
      <c r="H111" s="2">
        <v>71.004637050482899</v>
      </c>
      <c r="I111" s="2">
        <v>73.564975297744695</v>
      </c>
      <c r="J111" s="2">
        <v>0</v>
      </c>
      <c r="K111" s="2">
        <v>0</v>
      </c>
      <c r="L111" s="2">
        <v>0</v>
      </c>
    </row>
    <row r="112" spans="1:12" ht="15">
      <c r="A112" s="2" t="s">
        <v>284</v>
      </c>
      <c r="B112" s="2" t="s">
        <v>74</v>
      </c>
      <c r="C112" s="2" t="s">
        <v>56</v>
      </c>
      <c r="D112" s="2" t="s">
        <v>122</v>
      </c>
      <c r="E112" s="2">
        <v>2</v>
      </c>
      <c r="F112" s="2" t="s">
        <v>11</v>
      </c>
      <c r="G112" s="2">
        <v>68.224771224456603</v>
      </c>
      <c r="H112" s="2">
        <v>66.839357374957899</v>
      </c>
      <c r="I112" s="2">
        <v>69.610185073955293</v>
      </c>
      <c r="J112" s="2">
        <v>0</v>
      </c>
      <c r="K112" s="2">
        <v>0</v>
      </c>
      <c r="L112" s="2">
        <v>0</v>
      </c>
    </row>
    <row r="113" spans="1:12" ht="15">
      <c r="A113" s="2" t="s">
        <v>285</v>
      </c>
      <c r="B113" s="2" t="s">
        <v>74</v>
      </c>
      <c r="C113" s="2" t="s">
        <v>56</v>
      </c>
      <c r="D113" s="2" t="s">
        <v>122</v>
      </c>
      <c r="E113" s="2">
        <v>3</v>
      </c>
      <c r="F113" s="2" t="s">
        <v>11</v>
      </c>
      <c r="G113" s="2">
        <v>64.501362820248005</v>
      </c>
      <c r="H113" s="2">
        <v>63.0583989846862</v>
      </c>
      <c r="I113" s="2">
        <v>65.944326655809704</v>
      </c>
      <c r="J113" s="2">
        <v>0</v>
      </c>
      <c r="K113" s="2">
        <v>0</v>
      </c>
      <c r="L113" s="2">
        <v>0</v>
      </c>
    </row>
    <row r="114" spans="1:12" ht="15">
      <c r="A114" s="2" t="s">
        <v>286</v>
      </c>
      <c r="B114" s="2" t="s">
        <v>74</v>
      </c>
      <c r="C114" s="2" t="s">
        <v>56</v>
      </c>
      <c r="D114" s="2" t="s">
        <v>122</v>
      </c>
      <c r="E114" s="2">
        <v>4</v>
      </c>
      <c r="F114" s="2" t="s">
        <v>11</v>
      </c>
      <c r="G114" s="2">
        <v>59.164530026608801</v>
      </c>
      <c r="H114" s="2">
        <v>57.694624407072297</v>
      </c>
      <c r="I114" s="2">
        <v>60.634435646145299</v>
      </c>
      <c r="J114" s="2">
        <v>0</v>
      </c>
      <c r="K114" s="2">
        <v>0</v>
      </c>
      <c r="L114" s="2">
        <v>0</v>
      </c>
    </row>
    <row r="115" spans="1:12" ht="15">
      <c r="A115" s="2" t="s">
        <v>287</v>
      </c>
      <c r="B115" s="2" t="s">
        <v>74</v>
      </c>
      <c r="C115" s="2" t="s">
        <v>56</v>
      </c>
      <c r="D115" s="2" t="s">
        <v>122</v>
      </c>
      <c r="E115" s="2">
        <v>5</v>
      </c>
      <c r="F115" s="2" t="s">
        <v>11</v>
      </c>
      <c r="G115" s="2">
        <v>55.860224176752297</v>
      </c>
      <c r="H115" s="2">
        <v>54.3047186155937</v>
      </c>
      <c r="I115" s="2">
        <v>57.415729737910802</v>
      </c>
      <c r="J115" s="2">
        <v>0</v>
      </c>
      <c r="K115" s="2">
        <v>0</v>
      </c>
      <c r="L115" s="2">
        <v>0</v>
      </c>
    </row>
    <row r="116" spans="1:12" ht="15">
      <c r="A116" s="2" t="s">
        <v>288</v>
      </c>
      <c r="B116" s="2" t="s">
        <v>74</v>
      </c>
      <c r="C116" s="2" t="s">
        <v>84</v>
      </c>
      <c r="D116" s="2" t="s">
        <v>122</v>
      </c>
      <c r="E116" s="2">
        <v>0</v>
      </c>
      <c r="F116" s="2" t="s">
        <v>11</v>
      </c>
      <c r="G116" s="2">
        <v>63.815441416326301</v>
      </c>
      <c r="H116" s="2">
        <v>63.269644089623803</v>
      </c>
      <c r="I116" s="2">
        <v>64.361238743028906</v>
      </c>
      <c r="J116" s="2">
        <v>18.29871</v>
      </c>
      <c r="K116" s="2">
        <v>14.06166</v>
      </c>
      <c r="L116" s="2">
        <v>22.53576</v>
      </c>
    </row>
    <row r="117" spans="1:12" ht="15">
      <c r="A117" s="2" t="s">
        <v>289</v>
      </c>
      <c r="B117" s="2" t="s">
        <v>74</v>
      </c>
      <c r="C117" s="2" t="s">
        <v>84</v>
      </c>
      <c r="D117" s="2" t="s">
        <v>122</v>
      </c>
      <c r="E117" s="2">
        <v>1</v>
      </c>
      <c r="F117" s="2" t="s">
        <v>11</v>
      </c>
      <c r="G117" s="2">
        <v>71.896217205945504</v>
      </c>
      <c r="H117" s="2">
        <v>70.770210014654197</v>
      </c>
      <c r="I117" s="2">
        <v>73.022224397236798</v>
      </c>
      <c r="J117" s="2">
        <v>0</v>
      </c>
      <c r="K117" s="2">
        <v>0</v>
      </c>
      <c r="L117" s="2">
        <v>0</v>
      </c>
    </row>
    <row r="118" spans="1:12" ht="15">
      <c r="A118" s="2" t="s">
        <v>290</v>
      </c>
      <c r="B118" s="2" t="s">
        <v>74</v>
      </c>
      <c r="C118" s="2" t="s">
        <v>84</v>
      </c>
      <c r="D118" s="2" t="s">
        <v>122</v>
      </c>
      <c r="E118" s="2">
        <v>2</v>
      </c>
      <c r="F118" s="2" t="s">
        <v>11</v>
      </c>
      <c r="G118" s="2">
        <v>66.430874134132694</v>
      </c>
      <c r="H118" s="2">
        <v>65.2475446717133</v>
      </c>
      <c r="I118" s="2">
        <v>67.614203596552002</v>
      </c>
      <c r="J118" s="2">
        <v>0</v>
      </c>
      <c r="K118" s="2">
        <v>0</v>
      </c>
      <c r="L118" s="2">
        <v>0</v>
      </c>
    </row>
    <row r="119" spans="1:12" ht="15">
      <c r="A119" s="2" t="s">
        <v>291</v>
      </c>
      <c r="B119" s="2" t="s">
        <v>74</v>
      </c>
      <c r="C119" s="2" t="s">
        <v>84</v>
      </c>
      <c r="D119" s="2" t="s">
        <v>122</v>
      </c>
      <c r="E119" s="2">
        <v>3</v>
      </c>
      <c r="F119" s="2" t="s">
        <v>11</v>
      </c>
      <c r="G119" s="2">
        <v>63.416528607714703</v>
      </c>
      <c r="H119" s="2">
        <v>62.219720170041199</v>
      </c>
      <c r="I119" s="2">
        <v>64.613337045388207</v>
      </c>
      <c r="J119" s="2">
        <v>0</v>
      </c>
      <c r="K119" s="2">
        <v>0</v>
      </c>
      <c r="L119" s="2">
        <v>0</v>
      </c>
    </row>
    <row r="120" spans="1:12" ht="15">
      <c r="A120" s="2" t="s">
        <v>292</v>
      </c>
      <c r="B120" s="2" t="s">
        <v>74</v>
      </c>
      <c r="C120" s="2" t="s">
        <v>84</v>
      </c>
      <c r="D120" s="2" t="s">
        <v>122</v>
      </c>
      <c r="E120" s="2">
        <v>4</v>
      </c>
      <c r="F120" s="2" t="s">
        <v>11</v>
      </c>
      <c r="G120" s="2">
        <v>60.628224284754801</v>
      </c>
      <c r="H120" s="2">
        <v>59.361912285696697</v>
      </c>
      <c r="I120" s="2">
        <v>61.894536283812897</v>
      </c>
      <c r="J120" s="2">
        <v>0</v>
      </c>
      <c r="K120" s="2">
        <v>0</v>
      </c>
      <c r="L120" s="2">
        <v>0</v>
      </c>
    </row>
    <row r="121" spans="1:12" ht="15">
      <c r="A121" s="2" t="s">
        <v>293</v>
      </c>
      <c r="B121" s="2" t="s">
        <v>74</v>
      </c>
      <c r="C121" s="2" t="s">
        <v>84</v>
      </c>
      <c r="D121" s="2" t="s">
        <v>122</v>
      </c>
      <c r="E121" s="2">
        <v>5</v>
      </c>
      <c r="F121" s="2" t="s">
        <v>11</v>
      </c>
      <c r="G121" s="2">
        <v>56.3726735025678</v>
      </c>
      <c r="H121" s="2">
        <v>55.079110536611701</v>
      </c>
      <c r="I121" s="2">
        <v>57.666236468523898</v>
      </c>
      <c r="J121" s="2">
        <v>0</v>
      </c>
      <c r="K121" s="2">
        <v>0</v>
      </c>
      <c r="L121" s="2">
        <v>0</v>
      </c>
    </row>
    <row r="122" spans="1:12" ht="15">
      <c r="A122" s="2" t="s">
        <v>294</v>
      </c>
      <c r="B122" s="2" t="s">
        <v>74</v>
      </c>
      <c r="C122" s="2" t="s">
        <v>43</v>
      </c>
      <c r="D122" s="2" t="s">
        <v>122</v>
      </c>
      <c r="E122" s="2">
        <v>0</v>
      </c>
      <c r="F122" s="2" t="s">
        <v>11</v>
      </c>
      <c r="G122" s="2">
        <v>67.569652577722096</v>
      </c>
      <c r="H122" s="2">
        <v>67.1089771904673</v>
      </c>
      <c r="I122" s="2">
        <v>68.030327964976806</v>
      </c>
      <c r="J122" s="2">
        <v>13.32647</v>
      </c>
      <c r="K122" s="2">
        <v>5.5314030000000001</v>
      </c>
      <c r="L122" s="2">
        <v>21.121549999999999</v>
      </c>
    </row>
    <row r="123" spans="1:12" ht="15">
      <c r="A123" s="2" t="s">
        <v>295</v>
      </c>
      <c r="B123" s="2" t="s">
        <v>74</v>
      </c>
      <c r="C123" s="2" t="s">
        <v>43</v>
      </c>
      <c r="D123" s="2" t="s">
        <v>122</v>
      </c>
      <c r="E123" s="2">
        <v>1</v>
      </c>
      <c r="F123" s="2" t="s">
        <v>11</v>
      </c>
      <c r="G123" s="2">
        <v>72.1277977277106</v>
      </c>
      <c r="H123" s="2">
        <v>71.172089301342595</v>
      </c>
      <c r="I123" s="2">
        <v>73.083506154078705</v>
      </c>
      <c r="J123" s="2">
        <v>0</v>
      </c>
      <c r="K123" s="2">
        <v>0</v>
      </c>
      <c r="L123" s="2">
        <v>0</v>
      </c>
    </row>
    <row r="124" spans="1:12" ht="15">
      <c r="A124" s="2" t="s">
        <v>296</v>
      </c>
      <c r="B124" s="2" t="s">
        <v>74</v>
      </c>
      <c r="C124" s="2" t="s">
        <v>43</v>
      </c>
      <c r="D124" s="2" t="s">
        <v>122</v>
      </c>
      <c r="E124" s="2">
        <v>2</v>
      </c>
      <c r="F124" s="2" t="s">
        <v>11</v>
      </c>
      <c r="G124" s="2">
        <v>69.955011005311505</v>
      </c>
      <c r="H124" s="2">
        <v>68.894392891786197</v>
      </c>
      <c r="I124" s="2">
        <v>71.015629118836799</v>
      </c>
      <c r="J124" s="2">
        <v>0</v>
      </c>
      <c r="K124" s="2">
        <v>0</v>
      </c>
      <c r="L124" s="2">
        <v>0</v>
      </c>
    </row>
    <row r="125" spans="1:12" ht="15">
      <c r="A125" s="2" t="s">
        <v>297</v>
      </c>
      <c r="B125" s="2" t="s">
        <v>74</v>
      </c>
      <c r="C125" s="2" t="s">
        <v>43</v>
      </c>
      <c r="D125" s="2" t="s">
        <v>122</v>
      </c>
      <c r="E125" s="2">
        <v>3</v>
      </c>
      <c r="F125" s="2" t="s">
        <v>11</v>
      </c>
      <c r="G125" s="2">
        <v>68.595025809243793</v>
      </c>
      <c r="H125" s="2">
        <v>67.634406921847003</v>
      </c>
      <c r="I125" s="2">
        <v>69.555644696640698</v>
      </c>
      <c r="J125" s="2">
        <v>0</v>
      </c>
      <c r="K125" s="2">
        <v>0</v>
      </c>
      <c r="L125" s="2">
        <v>0</v>
      </c>
    </row>
    <row r="126" spans="1:12" ht="15">
      <c r="A126" s="2" t="s">
        <v>298</v>
      </c>
      <c r="B126" s="2" t="s">
        <v>74</v>
      </c>
      <c r="C126" s="2" t="s">
        <v>43</v>
      </c>
      <c r="D126" s="2" t="s">
        <v>122</v>
      </c>
      <c r="E126" s="2">
        <v>4</v>
      </c>
      <c r="F126" s="2" t="s">
        <v>11</v>
      </c>
      <c r="G126" s="2">
        <v>66.512642544363302</v>
      </c>
      <c r="H126" s="2">
        <v>65.490978206338298</v>
      </c>
      <c r="I126" s="2">
        <v>67.534306882388407</v>
      </c>
      <c r="J126" s="2">
        <v>0</v>
      </c>
      <c r="K126" s="2">
        <v>0</v>
      </c>
      <c r="L126" s="2">
        <v>0</v>
      </c>
    </row>
    <row r="127" spans="1:12" ht="15">
      <c r="A127" s="2" t="s">
        <v>299</v>
      </c>
      <c r="B127" s="2" t="s">
        <v>74</v>
      </c>
      <c r="C127" s="2" t="s">
        <v>43</v>
      </c>
      <c r="D127" s="2" t="s">
        <v>122</v>
      </c>
      <c r="E127" s="2">
        <v>5</v>
      </c>
      <c r="F127" s="2" t="s">
        <v>11</v>
      </c>
      <c r="G127" s="2">
        <v>60.504061539163402</v>
      </c>
      <c r="H127" s="2">
        <v>59.347711431784298</v>
      </c>
      <c r="I127" s="2">
        <v>61.660411646542499</v>
      </c>
      <c r="J127" s="2">
        <v>0</v>
      </c>
      <c r="K127" s="2">
        <v>0</v>
      </c>
      <c r="L127" s="2">
        <v>0</v>
      </c>
    </row>
    <row r="128" spans="1:12" ht="15">
      <c r="A128" s="2" t="s">
        <v>300</v>
      </c>
      <c r="B128" s="2" t="s">
        <v>74</v>
      </c>
      <c r="C128" s="2" t="s">
        <v>61</v>
      </c>
      <c r="D128" s="2" t="s">
        <v>122</v>
      </c>
      <c r="E128" s="2">
        <v>0</v>
      </c>
      <c r="F128" s="2" t="s">
        <v>11</v>
      </c>
      <c r="G128" s="2">
        <v>65.712410345892806</v>
      </c>
      <c r="H128" s="2">
        <v>64.964071165524402</v>
      </c>
      <c r="I128" s="2">
        <v>66.460749526261296</v>
      </c>
      <c r="J128" s="2">
        <v>23.18956</v>
      </c>
      <c r="K128" s="2">
        <v>16.521370000000001</v>
      </c>
      <c r="L128" s="2">
        <v>29.857749999999999</v>
      </c>
    </row>
    <row r="129" spans="1:12" ht="15">
      <c r="A129" s="2" t="s">
        <v>301</v>
      </c>
      <c r="B129" s="2" t="s">
        <v>74</v>
      </c>
      <c r="C129" s="2" t="s">
        <v>61</v>
      </c>
      <c r="D129" s="2" t="s">
        <v>122</v>
      </c>
      <c r="E129" s="2">
        <v>1</v>
      </c>
      <c r="F129" s="2" t="s">
        <v>11</v>
      </c>
      <c r="G129" s="2">
        <v>73.913744534035999</v>
      </c>
      <c r="H129" s="2">
        <v>72.494464664227905</v>
      </c>
      <c r="I129" s="2">
        <v>75.333024403844206</v>
      </c>
      <c r="J129" s="2">
        <v>0</v>
      </c>
      <c r="K129" s="2">
        <v>0</v>
      </c>
      <c r="L129" s="2">
        <v>0</v>
      </c>
    </row>
    <row r="130" spans="1:12" ht="15">
      <c r="A130" s="2" t="s">
        <v>302</v>
      </c>
      <c r="B130" s="2" t="s">
        <v>74</v>
      </c>
      <c r="C130" s="2" t="s">
        <v>61</v>
      </c>
      <c r="D130" s="2" t="s">
        <v>122</v>
      </c>
      <c r="E130" s="2">
        <v>2</v>
      </c>
      <c r="F130" s="2" t="s">
        <v>11</v>
      </c>
      <c r="G130" s="2">
        <v>70.338066893169298</v>
      </c>
      <c r="H130" s="2">
        <v>68.897214868073604</v>
      </c>
      <c r="I130" s="2">
        <v>71.778918918265106</v>
      </c>
      <c r="J130" s="2">
        <v>0</v>
      </c>
      <c r="K130" s="2">
        <v>0</v>
      </c>
      <c r="L130" s="2">
        <v>0</v>
      </c>
    </row>
    <row r="131" spans="1:12" ht="15">
      <c r="A131" s="2" t="s">
        <v>303</v>
      </c>
      <c r="B131" s="2" t="s">
        <v>74</v>
      </c>
      <c r="C131" s="2" t="s">
        <v>61</v>
      </c>
      <c r="D131" s="2" t="s">
        <v>122</v>
      </c>
      <c r="E131" s="2">
        <v>3</v>
      </c>
      <c r="F131" s="2" t="s">
        <v>11</v>
      </c>
      <c r="G131" s="2">
        <v>66.375825481558493</v>
      </c>
      <c r="H131" s="2">
        <v>64.583634732845994</v>
      </c>
      <c r="I131" s="2">
        <v>68.168016230270894</v>
      </c>
      <c r="J131" s="2">
        <v>0</v>
      </c>
      <c r="K131" s="2">
        <v>0</v>
      </c>
      <c r="L131" s="2">
        <v>0</v>
      </c>
    </row>
    <row r="132" spans="1:12" ht="15">
      <c r="A132" s="2" t="s">
        <v>304</v>
      </c>
      <c r="B132" s="2" t="s">
        <v>74</v>
      </c>
      <c r="C132" s="2" t="s">
        <v>61</v>
      </c>
      <c r="D132" s="2" t="s">
        <v>122</v>
      </c>
      <c r="E132" s="2">
        <v>4</v>
      </c>
      <c r="F132" s="2" t="s">
        <v>11</v>
      </c>
      <c r="G132" s="2">
        <v>62.0431825084476</v>
      </c>
      <c r="H132" s="2">
        <v>60.339674309893702</v>
      </c>
      <c r="I132" s="2">
        <v>63.746690707001498</v>
      </c>
      <c r="J132" s="2">
        <v>0</v>
      </c>
      <c r="K132" s="2">
        <v>0</v>
      </c>
      <c r="L132" s="2">
        <v>0</v>
      </c>
    </row>
    <row r="133" spans="1:12" ht="15">
      <c r="A133" s="2" t="s">
        <v>305</v>
      </c>
      <c r="B133" s="2" t="s">
        <v>74</v>
      </c>
      <c r="C133" s="2" t="s">
        <v>61</v>
      </c>
      <c r="D133" s="2" t="s">
        <v>122</v>
      </c>
      <c r="E133" s="2">
        <v>5</v>
      </c>
      <c r="F133" s="2" t="s">
        <v>11</v>
      </c>
      <c r="G133" s="2">
        <v>54.612236874473801</v>
      </c>
      <c r="H133" s="2">
        <v>52.610271613829703</v>
      </c>
      <c r="I133" s="2">
        <v>56.6142021351178</v>
      </c>
      <c r="J133" s="2">
        <v>0</v>
      </c>
      <c r="K133" s="2">
        <v>0</v>
      </c>
      <c r="L133" s="2">
        <v>0</v>
      </c>
    </row>
    <row r="134" spans="1:12" ht="15">
      <c r="A134" s="2" t="s">
        <v>306</v>
      </c>
      <c r="B134" s="2" t="s">
        <v>74</v>
      </c>
      <c r="C134" s="2" t="s">
        <v>83</v>
      </c>
      <c r="D134" s="2" t="s">
        <v>122</v>
      </c>
      <c r="E134" s="2">
        <v>0</v>
      </c>
      <c r="F134" s="2" t="s">
        <v>11</v>
      </c>
      <c r="G134" s="2">
        <v>61.186659488599503</v>
      </c>
      <c r="H134" s="2">
        <v>60.381524808744103</v>
      </c>
      <c r="I134" s="2">
        <v>61.991794168454803</v>
      </c>
      <c r="J134" s="2">
        <v>14.78356</v>
      </c>
      <c r="K134" s="2">
        <v>8.6384930000000004</v>
      </c>
      <c r="L134" s="2">
        <v>20.928629999999998</v>
      </c>
    </row>
    <row r="135" spans="1:12" ht="15">
      <c r="A135" s="2" t="s">
        <v>307</v>
      </c>
      <c r="B135" s="2" t="s">
        <v>74</v>
      </c>
      <c r="C135" s="2" t="s">
        <v>83</v>
      </c>
      <c r="D135" s="2" t="s">
        <v>122</v>
      </c>
      <c r="E135" s="2">
        <v>1</v>
      </c>
      <c r="F135" s="2" t="s">
        <v>11</v>
      </c>
      <c r="G135" s="2">
        <v>67.570713025572203</v>
      </c>
      <c r="H135" s="2">
        <v>65.965118287527403</v>
      </c>
      <c r="I135" s="2">
        <v>69.176307763617004</v>
      </c>
      <c r="J135" s="2">
        <v>0</v>
      </c>
      <c r="K135" s="2">
        <v>0</v>
      </c>
      <c r="L135" s="2">
        <v>0</v>
      </c>
    </row>
    <row r="136" spans="1:12" ht="15">
      <c r="A136" s="2" t="s">
        <v>308</v>
      </c>
      <c r="B136" s="2" t="s">
        <v>74</v>
      </c>
      <c r="C136" s="2" t="s">
        <v>83</v>
      </c>
      <c r="D136" s="2" t="s">
        <v>122</v>
      </c>
      <c r="E136" s="2">
        <v>2</v>
      </c>
      <c r="F136" s="2" t="s">
        <v>11</v>
      </c>
      <c r="G136" s="2">
        <v>63.853992958007701</v>
      </c>
      <c r="H136" s="2">
        <v>62.237338972106201</v>
      </c>
      <c r="I136" s="2">
        <v>65.470646943909202</v>
      </c>
      <c r="J136" s="2">
        <v>0</v>
      </c>
      <c r="K136" s="2">
        <v>0</v>
      </c>
      <c r="L136" s="2">
        <v>0</v>
      </c>
    </row>
    <row r="137" spans="1:12" ht="15">
      <c r="A137" s="2" t="s">
        <v>309</v>
      </c>
      <c r="B137" s="2" t="s">
        <v>74</v>
      </c>
      <c r="C137" s="2" t="s">
        <v>83</v>
      </c>
      <c r="D137" s="2" t="s">
        <v>122</v>
      </c>
      <c r="E137" s="2">
        <v>3</v>
      </c>
      <c r="F137" s="2" t="s">
        <v>11</v>
      </c>
      <c r="G137" s="2">
        <v>59.001775017499099</v>
      </c>
      <c r="H137" s="2">
        <v>57.028260172701799</v>
      </c>
      <c r="I137" s="2">
        <v>60.975289862296499</v>
      </c>
      <c r="J137" s="2">
        <v>0</v>
      </c>
      <c r="K137" s="2">
        <v>0</v>
      </c>
      <c r="L137" s="2">
        <v>0</v>
      </c>
    </row>
    <row r="138" spans="1:12" ht="15">
      <c r="A138" s="2" t="s">
        <v>310</v>
      </c>
      <c r="B138" s="2" t="s">
        <v>74</v>
      </c>
      <c r="C138" s="2" t="s">
        <v>83</v>
      </c>
      <c r="D138" s="2" t="s">
        <v>122</v>
      </c>
      <c r="E138" s="2">
        <v>4</v>
      </c>
      <c r="F138" s="2" t="s">
        <v>11</v>
      </c>
      <c r="G138" s="2">
        <v>58.757187069734996</v>
      </c>
      <c r="H138" s="2">
        <v>56.960190233604997</v>
      </c>
      <c r="I138" s="2">
        <v>60.554183905865003</v>
      </c>
      <c r="J138" s="2">
        <v>0</v>
      </c>
      <c r="K138" s="2">
        <v>0</v>
      </c>
      <c r="L138" s="2">
        <v>0</v>
      </c>
    </row>
    <row r="139" spans="1:12" ht="15">
      <c r="A139" s="2" t="s">
        <v>311</v>
      </c>
      <c r="B139" s="2" t="s">
        <v>74</v>
      </c>
      <c r="C139" s="2" t="s">
        <v>83</v>
      </c>
      <c r="D139" s="2" t="s">
        <v>122</v>
      </c>
      <c r="E139" s="2">
        <v>5</v>
      </c>
      <c r="F139" s="2" t="s">
        <v>11</v>
      </c>
      <c r="G139" s="2">
        <v>55.387367293801098</v>
      </c>
      <c r="H139" s="2">
        <v>53.531778084453101</v>
      </c>
      <c r="I139" s="2">
        <v>57.242956503149003</v>
      </c>
      <c r="J139" s="2">
        <v>0</v>
      </c>
      <c r="K139" s="2">
        <v>0</v>
      </c>
      <c r="L139" s="2">
        <v>0</v>
      </c>
    </row>
    <row r="140" spans="1:12" ht="15">
      <c r="A140" s="2" t="s">
        <v>312</v>
      </c>
      <c r="B140" s="2" t="s">
        <v>74</v>
      </c>
      <c r="C140" s="2" t="s">
        <v>82</v>
      </c>
      <c r="D140" s="2" t="s">
        <v>122</v>
      </c>
      <c r="E140" s="2">
        <v>0</v>
      </c>
      <c r="F140" s="2" t="s">
        <v>11</v>
      </c>
      <c r="G140" s="2">
        <v>66.185000775231003</v>
      </c>
      <c r="H140" s="2">
        <v>65.492381329391804</v>
      </c>
      <c r="I140" s="2">
        <v>66.877620221070103</v>
      </c>
      <c r="J140" s="2">
        <v>12.16854</v>
      </c>
      <c r="K140" s="2">
        <v>5.7496179999999999</v>
      </c>
      <c r="L140" s="2">
        <v>18.58746</v>
      </c>
    </row>
    <row r="141" spans="1:12" ht="15">
      <c r="A141" s="2" t="s">
        <v>313</v>
      </c>
      <c r="B141" s="2" t="s">
        <v>74</v>
      </c>
      <c r="C141" s="2" t="s">
        <v>82</v>
      </c>
      <c r="D141" s="2" t="s">
        <v>122</v>
      </c>
      <c r="E141" s="2">
        <v>1</v>
      </c>
      <c r="F141" s="2" t="s">
        <v>11</v>
      </c>
      <c r="G141" s="2">
        <v>70.513040559813206</v>
      </c>
      <c r="H141" s="2">
        <v>69.089511465711595</v>
      </c>
      <c r="I141" s="2">
        <v>71.936569653914802</v>
      </c>
      <c r="J141" s="2">
        <v>0</v>
      </c>
      <c r="K141" s="2">
        <v>0</v>
      </c>
      <c r="L141" s="2">
        <v>0</v>
      </c>
    </row>
    <row r="142" spans="1:12" ht="15">
      <c r="A142" s="2" t="s">
        <v>314</v>
      </c>
      <c r="B142" s="2" t="s">
        <v>74</v>
      </c>
      <c r="C142" s="2" t="s">
        <v>82</v>
      </c>
      <c r="D142" s="2" t="s">
        <v>122</v>
      </c>
      <c r="E142" s="2">
        <v>2</v>
      </c>
      <c r="F142" s="2" t="s">
        <v>11</v>
      </c>
      <c r="G142" s="2">
        <v>68.269233903918106</v>
      </c>
      <c r="H142" s="2">
        <v>66.805377140668497</v>
      </c>
      <c r="I142" s="2">
        <v>69.733090667167801</v>
      </c>
      <c r="J142" s="2">
        <v>0</v>
      </c>
      <c r="K142" s="2">
        <v>0</v>
      </c>
      <c r="L142" s="2">
        <v>0</v>
      </c>
    </row>
    <row r="143" spans="1:12" ht="15">
      <c r="A143" s="2" t="s">
        <v>315</v>
      </c>
      <c r="B143" s="2" t="s">
        <v>74</v>
      </c>
      <c r="C143" s="2" t="s">
        <v>82</v>
      </c>
      <c r="D143" s="2" t="s">
        <v>122</v>
      </c>
      <c r="E143" s="2">
        <v>3</v>
      </c>
      <c r="F143" s="2" t="s">
        <v>11</v>
      </c>
      <c r="G143" s="2">
        <v>66.563096015273302</v>
      </c>
      <c r="H143" s="2">
        <v>65.019154240047698</v>
      </c>
      <c r="I143" s="2">
        <v>68.107037790499007</v>
      </c>
      <c r="J143" s="2">
        <v>0</v>
      </c>
      <c r="K143" s="2">
        <v>0</v>
      </c>
      <c r="L143" s="2">
        <v>0</v>
      </c>
    </row>
    <row r="144" spans="1:12" ht="15">
      <c r="A144" s="2" t="s">
        <v>316</v>
      </c>
      <c r="B144" s="2" t="s">
        <v>74</v>
      </c>
      <c r="C144" s="2" t="s">
        <v>82</v>
      </c>
      <c r="D144" s="2" t="s">
        <v>122</v>
      </c>
      <c r="E144" s="2">
        <v>4</v>
      </c>
      <c r="F144" s="2" t="s">
        <v>11</v>
      </c>
      <c r="G144" s="2">
        <v>65.106209009708607</v>
      </c>
      <c r="H144" s="2">
        <v>63.536866814754099</v>
      </c>
      <c r="I144" s="2">
        <v>66.675551204662995</v>
      </c>
      <c r="J144" s="2">
        <v>0</v>
      </c>
      <c r="K144" s="2">
        <v>0</v>
      </c>
      <c r="L144" s="2">
        <v>0</v>
      </c>
    </row>
    <row r="145" spans="1:12" ht="15">
      <c r="A145" s="2" t="s">
        <v>317</v>
      </c>
      <c r="B145" s="2" t="s">
        <v>74</v>
      </c>
      <c r="C145" s="2" t="s">
        <v>82</v>
      </c>
      <c r="D145" s="2" t="s">
        <v>122</v>
      </c>
      <c r="E145" s="2">
        <v>5</v>
      </c>
      <c r="F145" s="2" t="s">
        <v>11</v>
      </c>
      <c r="G145" s="2">
        <v>59.783651620396903</v>
      </c>
      <c r="H145" s="2">
        <v>57.936187070807399</v>
      </c>
      <c r="I145" s="2">
        <v>61.631116169986399</v>
      </c>
      <c r="J145" s="2">
        <v>0</v>
      </c>
      <c r="K145" s="2">
        <v>0</v>
      </c>
      <c r="L145" s="2">
        <v>0</v>
      </c>
    </row>
    <row r="146" spans="1:12" ht="15">
      <c r="A146" s="2" t="s">
        <v>318</v>
      </c>
      <c r="B146" s="2" t="s">
        <v>74</v>
      </c>
      <c r="C146" s="2" t="s">
        <v>81</v>
      </c>
      <c r="D146" s="2" t="s">
        <v>122</v>
      </c>
      <c r="E146" s="2">
        <v>0</v>
      </c>
      <c r="F146" s="2" t="s">
        <v>11</v>
      </c>
      <c r="G146" s="2">
        <v>68.172857711533595</v>
      </c>
      <c r="H146" s="2">
        <v>66.947679149231703</v>
      </c>
      <c r="I146" s="2">
        <v>69.398036273835601</v>
      </c>
      <c r="J146" s="2">
        <v>10.40105</v>
      </c>
      <c r="K146" s="2">
        <v>3.0945909999999999</v>
      </c>
      <c r="L146" s="2">
        <v>17.707509999999999</v>
      </c>
    </row>
    <row r="147" spans="1:12" ht="15">
      <c r="A147" s="2" t="s">
        <v>319</v>
      </c>
      <c r="B147" s="2" t="s">
        <v>74</v>
      </c>
      <c r="C147" s="2" t="s">
        <v>81</v>
      </c>
      <c r="D147" s="2" t="s">
        <v>122</v>
      </c>
      <c r="E147" s="2">
        <v>1</v>
      </c>
      <c r="F147" s="2" t="s">
        <v>11</v>
      </c>
      <c r="G147" s="2">
        <v>70.859182641028994</v>
      </c>
      <c r="H147" s="2">
        <v>68.328373206657204</v>
      </c>
      <c r="I147" s="2">
        <v>73.389992075400698</v>
      </c>
      <c r="J147" s="2">
        <v>0</v>
      </c>
      <c r="K147" s="2">
        <v>0</v>
      </c>
      <c r="L147" s="2">
        <v>0</v>
      </c>
    </row>
    <row r="148" spans="1:12" ht="15">
      <c r="A148" s="2" t="s">
        <v>320</v>
      </c>
      <c r="B148" s="2" t="s">
        <v>74</v>
      </c>
      <c r="C148" s="2" t="s">
        <v>81</v>
      </c>
      <c r="D148" s="2" t="s">
        <v>122</v>
      </c>
      <c r="E148" s="2">
        <v>2</v>
      </c>
      <c r="F148" s="2" t="s">
        <v>11</v>
      </c>
      <c r="G148" s="2">
        <v>72.073589047922397</v>
      </c>
      <c r="H148" s="2">
        <v>69.429274825616503</v>
      </c>
      <c r="I148" s="2">
        <v>74.717903270228206</v>
      </c>
      <c r="J148" s="2">
        <v>0</v>
      </c>
      <c r="K148" s="2">
        <v>0</v>
      </c>
      <c r="L148" s="2">
        <v>0</v>
      </c>
    </row>
    <row r="149" spans="1:12" ht="15">
      <c r="A149" s="2" t="s">
        <v>321</v>
      </c>
      <c r="B149" s="2" t="s">
        <v>74</v>
      </c>
      <c r="C149" s="2" t="s">
        <v>81</v>
      </c>
      <c r="D149" s="2" t="s">
        <v>122</v>
      </c>
      <c r="E149" s="2">
        <v>3</v>
      </c>
      <c r="F149" s="2" t="s">
        <v>11</v>
      </c>
      <c r="G149" s="2">
        <v>69.160618898003307</v>
      </c>
      <c r="H149" s="2">
        <v>65.796823101919998</v>
      </c>
      <c r="I149" s="2">
        <v>72.524414694086502</v>
      </c>
      <c r="J149" s="2">
        <v>0</v>
      </c>
      <c r="K149" s="2">
        <v>0</v>
      </c>
      <c r="L149" s="2">
        <v>0</v>
      </c>
    </row>
    <row r="150" spans="1:12" ht="15">
      <c r="A150" s="2" t="s">
        <v>322</v>
      </c>
      <c r="B150" s="2" t="s">
        <v>74</v>
      </c>
      <c r="C150" s="2" t="s">
        <v>81</v>
      </c>
      <c r="D150" s="2" t="s">
        <v>122</v>
      </c>
      <c r="E150" s="2">
        <v>4</v>
      </c>
      <c r="F150" s="2" t="s">
        <v>11</v>
      </c>
      <c r="G150" s="2">
        <v>65.999023143935304</v>
      </c>
      <c r="H150" s="2">
        <v>63.364435762147103</v>
      </c>
      <c r="I150" s="2">
        <v>68.633610525723597</v>
      </c>
      <c r="J150" s="2">
        <v>0</v>
      </c>
      <c r="K150" s="2">
        <v>0</v>
      </c>
      <c r="L150" s="2">
        <v>0</v>
      </c>
    </row>
    <row r="151" spans="1:12" ht="15">
      <c r="A151" s="2" t="s">
        <v>323</v>
      </c>
      <c r="B151" s="2" t="s">
        <v>74</v>
      </c>
      <c r="C151" s="2" t="s">
        <v>81</v>
      </c>
      <c r="D151" s="2" t="s">
        <v>122</v>
      </c>
      <c r="E151" s="2">
        <v>5</v>
      </c>
      <c r="F151" s="2" t="s">
        <v>11</v>
      </c>
      <c r="G151" s="2">
        <v>63.431430942179801</v>
      </c>
      <c r="H151" s="2">
        <v>60.614205473363903</v>
      </c>
      <c r="I151" s="2">
        <v>66.248656410995807</v>
      </c>
      <c r="J151" s="2">
        <v>0</v>
      </c>
      <c r="K151" s="2">
        <v>0</v>
      </c>
      <c r="L151" s="2">
        <v>0</v>
      </c>
    </row>
    <row r="152" spans="1:12" ht="15">
      <c r="A152" s="2" t="s">
        <v>324</v>
      </c>
      <c r="B152" s="2" t="s">
        <v>75</v>
      </c>
      <c r="C152" s="2" t="s">
        <v>56</v>
      </c>
      <c r="D152" s="2" t="s">
        <v>122</v>
      </c>
      <c r="E152" s="2">
        <v>0</v>
      </c>
      <c r="F152" s="2" t="s">
        <v>11</v>
      </c>
      <c r="G152" s="2">
        <v>64.955076623402405</v>
      </c>
      <c r="H152" s="2">
        <v>64.257969758304895</v>
      </c>
      <c r="I152" s="2">
        <v>65.6521834885</v>
      </c>
      <c r="J152" s="2">
        <v>18.29983</v>
      </c>
      <c r="K152" s="2">
        <v>14.083930000000001</v>
      </c>
      <c r="L152" s="2">
        <v>22.515730000000001</v>
      </c>
    </row>
    <row r="153" spans="1:12" ht="15">
      <c r="A153" s="2" t="s">
        <v>325</v>
      </c>
      <c r="B153" s="2" t="s">
        <v>75</v>
      </c>
      <c r="C153" s="2" t="s">
        <v>56</v>
      </c>
      <c r="D153" s="2" t="s">
        <v>122</v>
      </c>
      <c r="E153" s="2">
        <v>1</v>
      </c>
      <c r="F153" s="2" t="s">
        <v>11</v>
      </c>
      <c r="G153" s="2">
        <v>72.209654083652495</v>
      </c>
      <c r="H153" s="2">
        <v>70.744160254839201</v>
      </c>
      <c r="I153" s="2">
        <v>73.675147912465803</v>
      </c>
      <c r="J153" s="2">
        <v>0</v>
      </c>
      <c r="K153" s="2">
        <v>0</v>
      </c>
      <c r="L153" s="2">
        <v>0</v>
      </c>
    </row>
    <row r="154" spans="1:12" ht="15">
      <c r="A154" s="2" t="s">
        <v>326</v>
      </c>
      <c r="B154" s="2" t="s">
        <v>75</v>
      </c>
      <c r="C154" s="2" t="s">
        <v>56</v>
      </c>
      <c r="D154" s="2" t="s">
        <v>122</v>
      </c>
      <c r="E154" s="2">
        <v>2</v>
      </c>
      <c r="F154" s="2" t="s">
        <v>11</v>
      </c>
      <c r="G154" s="2">
        <v>68.024762100612705</v>
      </c>
      <c r="H154" s="2">
        <v>66.540497595917302</v>
      </c>
      <c r="I154" s="2">
        <v>69.509026605307994</v>
      </c>
      <c r="J154" s="2">
        <v>0</v>
      </c>
      <c r="K154" s="2">
        <v>0</v>
      </c>
      <c r="L154" s="2">
        <v>0</v>
      </c>
    </row>
    <row r="155" spans="1:12" ht="15">
      <c r="A155" s="2" t="s">
        <v>327</v>
      </c>
      <c r="B155" s="2" t="s">
        <v>75</v>
      </c>
      <c r="C155" s="2" t="s">
        <v>56</v>
      </c>
      <c r="D155" s="2" t="s">
        <v>122</v>
      </c>
      <c r="E155" s="2">
        <v>3</v>
      </c>
      <c r="F155" s="2" t="s">
        <v>11</v>
      </c>
      <c r="G155" s="2">
        <v>65.120339641830498</v>
      </c>
      <c r="H155" s="2">
        <v>63.569658848654001</v>
      </c>
      <c r="I155" s="2">
        <v>66.671020435006994</v>
      </c>
      <c r="J155" s="2">
        <v>0</v>
      </c>
      <c r="K155" s="2">
        <v>0</v>
      </c>
      <c r="L155" s="2">
        <v>0</v>
      </c>
    </row>
    <row r="156" spans="1:12" ht="15">
      <c r="A156" s="2" t="s">
        <v>328</v>
      </c>
      <c r="B156" s="2" t="s">
        <v>75</v>
      </c>
      <c r="C156" s="2" t="s">
        <v>56</v>
      </c>
      <c r="D156" s="2" t="s">
        <v>122</v>
      </c>
      <c r="E156" s="2">
        <v>4</v>
      </c>
      <c r="F156" s="2" t="s">
        <v>11</v>
      </c>
      <c r="G156" s="2">
        <v>62.275764467780398</v>
      </c>
      <c r="H156" s="2">
        <v>60.706688735146798</v>
      </c>
      <c r="I156" s="2">
        <v>63.844840200413998</v>
      </c>
      <c r="J156" s="2">
        <v>0</v>
      </c>
      <c r="K156" s="2">
        <v>0</v>
      </c>
      <c r="L156" s="2">
        <v>0</v>
      </c>
    </row>
    <row r="157" spans="1:12" ht="15">
      <c r="A157" s="2" t="s">
        <v>329</v>
      </c>
      <c r="B157" s="2" t="s">
        <v>75</v>
      </c>
      <c r="C157" s="2" t="s">
        <v>56</v>
      </c>
      <c r="D157" s="2" t="s">
        <v>122</v>
      </c>
      <c r="E157" s="2">
        <v>5</v>
      </c>
      <c r="F157" s="2" t="s">
        <v>11</v>
      </c>
      <c r="G157" s="2">
        <v>56.790980897741001</v>
      </c>
      <c r="H157" s="2">
        <v>55.1491095344456</v>
      </c>
      <c r="I157" s="2">
        <v>58.432852261036402</v>
      </c>
      <c r="J157" s="2">
        <v>0</v>
      </c>
      <c r="K157" s="2">
        <v>0</v>
      </c>
      <c r="L157" s="2">
        <v>0</v>
      </c>
    </row>
    <row r="158" spans="1:12" ht="15">
      <c r="A158" s="2" t="s">
        <v>330</v>
      </c>
      <c r="B158" s="2" t="s">
        <v>75</v>
      </c>
      <c r="C158" s="2" t="s">
        <v>84</v>
      </c>
      <c r="D158" s="2" t="s">
        <v>122</v>
      </c>
      <c r="E158" s="2">
        <v>0</v>
      </c>
      <c r="F158" s="2" t="s">
        <v>11</v>
      </c>
      <c r="G158" s="2">
        <v>65.272972014946603</v>
      </c>
      <c r="H158" s="2">
        <v>64.704474969627299</v>
      </c>
      <c r="I158" s="2">
        <v>65.841469060265993</v>
      </c>
      <c r="J158" s="2">
        <v>18.580870000000001</v>
      </c>
      <c r="K158" s="2">
        <v>15.667770000000001</v>
      </c>
      <c r="L158" s="2">
        <v>21.493960000000001</v>
      </c>
    </row>
    <row r="159" spans="1:12" ht="15">
      <c r="A159" s="2" t="s">
        <v>331</v>
      </c>
      <c r="B159" s="2" t="s">
        <v>75</v>
      </c>
      <c r="C159" s="2" t="s">
        <v>84</v>
      </c>
      <c r="D159" s="2" t="s">
        <v>122</v>
      </c>
      <c r="E159" s="2">
        <v>1</v>
      </c>
      <c r="F159" s="2" t="s">
        <v>11</v>
      </c>
      <c r="G159" s="2">
        <v>72.952030585062502</v>
      </c>
      <c r="H159" s="2">
        <v>71.743779955598896</v>
      </c>
      <c r="I159" s="2">
        <v>74.160281214525995</v>
      </c>
      <c r="J159" s="2">
        <v>0</v>
      </c>
      <c r="K159" s="2">
        <v>0</v>
      </c>
      <c r="L159" s="2">
        <v>0</v>
      </c>
    </row>
    <row r="160" spans="1:12" ht="15">
      <c r="A160" s="2" t="s">
        <v>332</v>
      </c>
      <c r="B160" s="2" t="s">
        <v>75</v>
      </c>
      <c r="C160" s="2" t="s">
        <v>84</v>
      </c>
      <c r="D160" s="2" t="s">
        <v>122</v>
      </c>
      <c r="E160" s="2">
        <v>2</v>
      </c>
      <c r="F160" s="2" t="s">
        <v>11</v>
      </c>
      <c r="G160" s="2">
        <v>68.664871710677104</v>
      </c>
      <c r="H160" s="2">
        <v>67.414238425837993</v>
      </c>
      <c r="I160" s="2">
        <v>69.915504995516102</v>
      </c>
      <c r="J160" s="2">
        <v>0</v>
      </c>
      <c r="K160" s="2">
        <v>0</v>
      </c>
      <c r="L160" s="2">
        <v>0</v>
      </c>
    </row>
    <row r="161" spans="1:12" ht="15">
      <c r="A161" s="2" t="s">
        <v>333</v>
      </c>
      <c r="B161" s="2" t="s">
        <v>75</v>
      </c>
      <c r="C161" s="2" t="s">
        <v>84</v>
      </c>
      <c r="D161" s="2" t="s">
        <v>122</v>
      </c>
      <c r="E161" s="2">
        <v>3</v>
      </c>
      <c r="F161" s="2" t="s">
        <v>11</v>
      </c>
      <c r="G161" s="2">
        <v>65.473609051002398</v>
      </c>
      <c r="H161" s="2">
        <v>64.197274694090495</v>
      </c>
      <c r="I161" s="2">
        <v>66.749943407914401</v>
      </c>
      <c r="J161" s="2">
        <v>0</v>
      </c>
      <c r="K161" s="2">
        <v>0</v>
      </c>
      <c r="L161" s="2">
        <v>0</v>
      </c>
    </row>
    <row r="162" spans="1:12" ht="15">
      <c r="A162" s="2" t="s">
        <v>334</v>
      </c>
      <c r="B162" s="2" t="s">
        <v>75</v>
      </c>
      <c r="C162" s="2" t="s">
        <v>84</v>
      </c>
      <c r="D162" s="2" t="s">
        <v>122</v>
      </c>
      <c r="E162" s="2">
        <v>4</v>
      </c>
      <c r="F162" s="2" t="s">
        <v>11</v>
      </c>
      <c r="G162" s="2">
        <v>60.700717204174197</v>
      </c>
      <c r="H162" s="2">
        <v>59.386178035443699</v>
      </c>
      <c r="I162" s="2">
        <v>62.015256372904602</v>
      </c>
      <c r="J162" s="2">
        <v>0</v>
      </c>
      <c r="K162" s="2">
        <v>0</v>
      </c>
      <c r="L162" s="2">
        <v>0</v>
      </c>
    </row>
    <row r="163" spans="1:12" ht="15">
      <c r="A163" s="2" t="s">
        <v>335</v>
      </c>
      <c r="B163" s="2" t="s">
        <v>75</v>
      </c>
      <c r="C163" s="2" t="s">
        <v>84</v>
      </c>
      <c r="D163" s="2" t="s">
        <v>122</v>
      </c>
      <c r="E163" s="2">
        <v>5</v>
      </c>
      <c r="F163" s="2" t="s">
        <v>11</v>
      </c>
      <c r="G163" s="2">
        <v>58.216705999576902</v>
      </c>
      <c r="H163" s="2">
        <v>56.912939319397204</v>
      </c>
      <c r="I163" s="2">
        <v>59.520472679756601</v>
      </c>
      <c r="J163" s="2">
        <v>0</v>
      </c>
      <c r="K163" s="2">
        <v>0</v>
      </c>
      <c r="L163" s="2">
        <v>0</v>
      </c>
    </row>
    <row r="164" spans="1:12" ht="15">
      <c r="A164" s="2" t="s">
        <v>336</v>
      </c>
      <c r="B164" s="2" t="s">
        <v>75</v>
      </c>
      <c r="C164" s="2" t="s">
        <v>43</v>
      </c>
      <c r="D164" s="2" t="s">
        <v>122</v>
      </c>
      <c r="E164" s="2">
        <v>0</v>
      </c>
      <c r="F164" s="2" t="s">
        <v>11</v>
      </c>
      <c r="G164" s="2">
        <v>69.216218010045097</v>
      </c>
      <c r="H164" s="2">
        <v>68.729392448479103</v>
      </c>
      <c r="I164" s="2">
        <v>69.703043571611104</v>
      </c>
      <c r="J164" s="2">
        <v>13.800929999999999</v>
      </c>
      <c r="K164" s="2">
        <v>4.9362690000000002</v>
      </c>
      <c r="L164" s="2">
        <v>22.665600000000001</v>
      </c>
    </row>
    <row r="165" spans="1:12" ht="15">
      <c r="A165" s="2" t="s">
        <v>337</v>
      </c>
      <c r="B165" s="2" t="s">
        <v>75</v>
      </c>
      <c r="C165" s="2" t="s">
        <v>43</v>
      </c>
      <c r="D165" s="2" t="s">
        <v>122</v>
      </c>
      <c r="E165" s="2">
        <v>1</v>
      </c>
      <c r="F165" s="2" t="s">
        <v>11</v>
      </c>
      <c r="G165" s="2">
        <v>73.761510831369705</v>
      </c>
      <c r="H165" s="2">
        <v>72.779712015843501</v>
      </c>
      <c r="I165" s="2">
        <v>74.743309646895796</v>
      </c>
      <c r="J165" s="2">
        <v>0</v>
      </c>
      <c r="K165" s="2">
        <v>0</v>
      </c>
      <c r="L165" s="2">
        <v>0</v>
      </c>
    </row>
    <row r="166" spans="1:12" ht="15">
      <c r="A166" s="2" t="s">
        <v>338</v>
      </c>
      <c r="B166" s="2" t="s">
        <v>75</v>
      </c>
      <c r="C166" s="2" t="s">
        <v>43</v>
      </c>
      <c r="D166" s="2" t="s">
        <v>122</v>
      </c>
      <c r="E166" s="2">
        <v>2</v>
      </c>
      <c r="F166" s="2" t="s">
        <v>11</v>
      </c>
      <c r="G166" s="2">
        <v>72.037926576462795</v>
      </c>
      <c r="H166" s="2">
        <v>70.958048025166505</v>
      </c>
      <c r="I166" s="2">
        <v>73.117805127758999</v>
      </c>
      <c r="J166" s="2">
        <v>0</v>
      </c>
      <c r="K166" s="2">
        <v>0</v>
      </c>
      <c r="L166" s="2">
        <v>0</v>
      </c>
    </row>
    <row r="167" spans="1:12" ht="15">
      <c r="A167" s="2" t="s">
        <v>339</v>
      </c>
      <c r="B167" s="2" t="s">
        <v>75</v>
      </c>
      <c r="C167" s="2" t="s">
        <v>43</v>
      </c>
      <c r="D167" s="2" t="s">
        <v>122</v>
      </c>
      <c r="E167" s="2">
        <v>3</v>
      </c>
      <c r="F167" s="2" t="s">
        <v>11</v>
      </c>
      <c r="G167" s="2">
        <v>69.4906997583373</v>
      </c>
      <c r="H167" s="2">
        <v>68.429161430363493</v>
      </c>
      <c r="I167" s="2">
        <v>70.552238086310993</v>
      </c>
      <c r="J167" s="2">
        <v>0</v>
      </c>
      <c r="K167" s="2">
        <v>0</v>
      </c>
      <c r="L167" s="2">
        <v>0</v>
      </c>
    </row>
    <row r="168" spans="1:12" ht="15">
      <c r="A168" s="2" t="s">
        <v>340</v>
      </c>
      <c r="B168" s="2" t="s">
        <v>75</v>
      </c>
      <c r="C168" s="2" t="s">
        <v>43</v>
      </c>
      <c r="D168" s="2" t="s">
        <v>122</v>
      </c>
      <c r="E168" s="2">
        <v>4</v>
      </c>
      <c r="F168" s="2" t="s">
        <v>11</v>
      </c>
      <c r="G168" s="2">
        <v>68.5483937580061</v>
      </c>
      <c r="H168" s="2">
        <v>67.449058452701095</v>
      </c>
      <c r="I168" s="2">
        <v>69.647729063311104</v>
      </c>
      <c r="J168" s="2">
        <v>0</v>
      </c>
      <c r="K168" s="2">
        <v>0</v>
      </c>
      <c r="L168" s="2">
        <v>0</v>
      </c>
    </row>
    <row r="169" spans="1:12" ht="15">
      <c r="A169" s="2" t="s">
        <v>341</v>
      </c>
      <c r="B169" s="2" t="s">
        <v>75</v>
      </c>
      <c r="C169" s="2" t="s">
        <v>43</v>
      </c>
      <c r="D169" s="2" t="s">
        <v>122</v>
      </c>
      <c r="E169" s="2">
        <v>5</v>
      </c>
      <c r="F169" s="2" t="s">
        <v>11</v>
      </c>
      <c r="G169" s="2">
        <v>61.698222580521303</v>
      </c>
      <c r="H169" s="2">
        <v>60.463631996864002</v>
      </c>
      <c r="I169" s="2">
        <v>62.932813164178597</v>
      </c>
      <c r="J169" s="2">
        <v>0</v>
      </c>
      <c r="K169" s="2">
        <v>0</v>
      </c>
      <c r="L169" s="2">
        <v>0</v>
      </c>
    </row>
    <row r="170" spans="1:12" ht="15">
      <c r="A170" s="2" t="s">
        <v>342</v>
      </c>
      <c r="B170" s="2" t="s">
        <v>75</v>
      </c>
      <c r="C170" s="2" t="s">
        <v>61</v>
      </c>
      <c r="D170" s="2" t="s">
        <v>122</v>
      </c>
      <c r="E170" s="2">
        <v>0</v>
      </c>
      <c r="F170" s="2" t="s">
        <v>11</v>
      </c>
      <c r="G170" s="2">
        <v>67.618959669652</v>
      </c>
      <c r="H170" s="2">
        <v>66.827760456312404</v>
      </c>
      <c r="I170" s="2">
        <v>68.410158882991496</v>
      </c>
      <c r="J170" s="2">
        <v>21.902439999999999</v>
      </c>
      <c r="K170" s="2">
        <v>16.363499999999998</v>
      </c>
      <c r="L170" s="2">
        <v>27.441389999999998</v>
      </c>
    </row>
    <row r="171" spans="1:12" ht="15">
      <c r="A171" s="2" t="s">
        <v>343</v>
      </c>
      <c r="B171" s="2" t="s">
        <v>75</v>
      </c>
      <c r="C171" s="2" t="s">
        <v>61</v>
      </c>
      <c r="D171" s="2" t="s">
        <v>122</v>
      </c>
      <c r="E171" s="2">
        <v>1</v>
      </c>
      <c r="F171" s="2" t="s">
        <v>11</v>
      </c>
      <c r="G171" s="2">
        <v>74.707770272653605</v>
      </c>
      <c r="H171" s="2">
        <v>72.995644188843499</v>
      </c>
      <c r="I171" s="2">
        <v>76.419896356463695</v>
      </c>
      <c r="J171" s="2">
        <v>0</v>
      </c>
      <c r="K171" s="2">
        <v>0</v>
      </c>
      <c r="L171" s="2">
        <v>0</v>
      </c>
    </row>
    <row r="172" spans="1:12" ht="15">
      <c r="A172" s="2" t="s">
        <v>344</v>
      </c>
      <c r="B172" s="2" t="s">
        <v>75</v>
      </c>
      <c r="C172" s="2" t="s">
        <v>61</v>
      </c>
      <c r="D172" s="2" t="s">
        <v>122</v>
      </c>
      <c r="E172" s="2">
        <v>2</v>
      </c>
      <c r="F172" s="2" t="s">
        <v>11</v>
      </c>
      <c r="G172" s="2">
        <v>72.711719868039793</v>
      </c>
      <c r="H172" s="2">
        <v>71.204556533606606</v>
      </c>
      <c r="I172" s="2">
        <v>74.218883202473094</v>
      </c>
      <c r="J172" s="2">
        <v>0</v>
      </c>
      <c r="K172" s="2">
        <v>0</v>
      </c>
      <c r="L172" s="2">
        <v>0</v>
      </c>
    </row>
    <row r="173" spans="1:12" ht="15">
      <c r="A173" s="2" t="s">
        <v>345</v>
      </c>
      <c r="B173" s="2" t="s">
        <v>75</v>
      </c>
      <c r="C173" s="2" t="s">
        <v>61</v>
      </c>
      <c r="D173" s="2" t="s">
        <v>122</v>
      </c>
      <c r="E173" s="2">
        <v>3</v>
      </c>
      <c r="F173" s="2" t="s">
        <v>11</v>
      </c>
      <c r="G173" s="2">
        <v>67.907551676178599</v>
      </c>
      <c r="H173" s="2">
        <v>66.031956348268196</v>
      </c>
      <c r="I173" s="2">
        <v>69.783147004089003</v>
      </c>
      <c r="J173" s="2">
        <v>0</v>
      </c>
      <c r="K173" s="2">
        <v>0</v>
      </c>
      <c r="L173" s="2">
        <v>0</v>
      </c>
    </row>
    <row r="174" spans="1:12" ht="15">
      <c r="A174" s="2" t="s">
        <v>346</v>
      </c>
      <c r="B174" s="2" t="s">
        <v>75</v>
      </c>
      <c r="C174" s="2" t="s">
        <v>61</v>
      </c>
      <c r="D174" s="2" t="s">
        <v>122</v>
      </c>
      <c r="E174" s="2">
        <v>4</v>
      </c>
      <c r="F174" s="2" t="s">
        <v>11</v>
      </c>
      <c r="G174" s="2">
        <v>62.457753092945801</v>
      </c>
      <c r="H174" s="2">
        <v>60.539018619435701</v>
      </c>
      <c r="I174" s="2">
        <v>64.376487566455907</v>
      </c>
      <c r="J174" s="2">
        <v>0</v>
      </c>
      <c r="K174" s="2">
        <v>0</v>
      </c>
      <c r="L174" s="2">
        <v>0</v>
      </c>
    </row>
    <row r="175" spans="1:12" ht="15">
      <c r="A175" s="2" t="s">
        <v>347</v>
      </c>
      <c r="B175" s="2" t="s">
        <v>75</v>
      </c>
      <c r="C175" s="2" t="s">
        <v>61</v>
      </c>
      <c r="D175" s="2" t="s">
        <v>122</v>
      </c>
      <c r="E175" s="2">
        <v>5</v>
      </c>
      <c r="F175" s="2" t="s">
        <v>11</v>
      </c>
      <c r="G175" s="2">
        <v>57.870269297579398</v>
      </c>
      <c r="H175" s="2">
        <v>55.8434837723687</v>
      </c>
      <c r="I175" s="2">
        <v>59.897054822790103</v>
      </c>
      <c r="J175" s="2">
        <v>0</v>
      </c>
      <c r="K175" s="2">
        <v>0</v>
      </c>
      <c r="L175" s="2">
        <v>0</v>
      </c>
    </row>
    <row r="176" spans="1:12" ht="15">
      <c r="A176" s="2" t="s">
        <v>348</v>
      </c>
      <c r="B176" s="2" t="s">
        <v>75</v>
      </c>
      <c r="C176" s="2" t="s">
        <v>83</v>
      </c>
      <c r="D176" s="2" t="s">
        <v>122</v>
      </c>
      <c r="E176" s="2">
        <v>0</v>
      </c>
      <c r="F176" s="2" t="s">
        <v>11</v>
      </c>
      <c r="G176" s="2">
        <v>62.632552512874</v>
      </c>
      <c r="H176" s="2">
        <v>61.779568911556197</v>
      </c>
      <c r="I176" s="2">
        <v>63.485536114191902</v>
      </c>
      <c r="J176" s="2">
        <v>15.0085</v>
      </c>
      <c r="K176" s="2">
        <v>7.6954279999999997</v>
      </c>
      <c r="L176" s="2">
        <v>22.321570000000001</v>
      </c>
    </row>
    <row r="177" spans="1:12" ht="15">
      <c r="A177" s="2" t="s">
        <v>349</v>
      </c>
      <c r="B177" s="2" t="s">
        <v>75</v>
      </c>
      <c r="C177" s="2" t="s">
        <v>83</v>
      </c>
      <c r="D177" s="2" t="s">
        <v>122</v>
      </c>
      <c r="E177" s="2">
        <v>1</v>
      </c>
      <c r="F177" s="2" t="s">
        <v>11</v>
      </c>
      <c r="G177" s="2">
        <v>67.931806714550206</v>
      </c>
      <c r="H177" s="2">
        <v>65.767048137710503</v>
      </c>
      <c r="I177" s="2">
        <v>70.096565291389993</v>
      </c>
      <c r="J177" s="2">
        <v>0</v>
      </c>
      <c r="K177" s="2">
        <v>0</v>
      </c>
      <c r="L177" s="2">
        <v>0</v>
      </c>
    </row>
    <row r="178" spans="1:12" ht="15">
      <c r="A178" s="2" t="s">
        <v>350</v>
      </c>
      <c r="B178" s="2" t="s">
        <v>75</v>
      </c>
      <c r="C178" s="2" t="s">
        <v>83</v>
      </c>
      <c r="D178" s="2" t="s">
        <v>122</v>
      </c>
      <c r="E178" s="2">
        <v>2</v>
      </c>
      <c r="F178" s="2" t="s">
        <v>11</v>
      </c>
      <c r="G178" s="2">
        <v>66.186684024430605</v>
      </c>
      <c r="H178" s="2">
        <v>64.537552866925097</v>
      </c>
      <c r="I178" s="2">
        <v>67.835815181935999</v>
      </c>
      <c r="J178" s="2">
        <v>0</v>
      </c>
      <c r="K178" s="2">
        <v>0</v>
      </c>
      <c r="L178" s="2">
        <v>0</v>
      </c>
    </row>
    <row r="179" spans="1:12" ht="15">
      <c r="A179" s="2" t="s">
        <v>351</v>
      </c>
      <c r="B179" s="2" t="s">
        <v>75</v>
      </c>
      <c r="C179" s="2" t="s">
        <v>83</v>
      </c>
      <c r="D179" s="2" t="s">
        <v>122</v>
      </c>
      <c r="E179" s="2">
        <v>3</v>
      </c>
      <c r="F179" s="2" t="s">
        <v>11</v>
      </c>
      <c r="G179" s="2">
        <v>63.8410292017684</v>
      </c>
      <c r="H179" s="2">
        <v>61.853011125817702</v>
      </c>
      <c r="I179" s="2">
        <v>65.829047277719098</v>
      </c>
      <c r="J179" s="2">
        <v>0</v>
      </c>
      <c r="K179" s="2">
        <v>0</v>
      </c>
      <c r="L179" s="2">
        <v>0</v>
      </c>
    </row>
    <row r="180" spans="1:12" ht="15">
      <c r="A180" s="2" t="s">
        <v>352</v>
      </c>
      <c r="B180" s="2" t="s">
        <v>75</v>
      </c>
      <c r="C180" s="2" t="s">
        <v>83</v>
      </c>
      <c r="D180" s="2" t="s">
        <v>122</v>
      </c>
      <c r="E180" s="2">
        <v>4</v>
      </c>
      <c r="F180" s="2" t="s">
        <v>11</v>
      </c>
      <c r="G180" s="2">
        <v>57.694290169063599</v>
      </c>
      <c r="H180" s="2">
        <v>55.661251877850297</v>
      </c>
      <c r="I180" s="2">
        <v>59.727328460276901</v>
      </c>
      <c r="J180" s="2">
        <v>0</v>
      </c>
      <c r="K180" s="2">
        <v>0</v>
      </c>
      <c r="L180" s="2">
        <v>0</v>
      </c>
    </row>
    <row r="181" spans="1:12" ht="15">
      <c r="A181" s="2" t="s">
        <v>353</v>
      </c>
      <c r="B181" s="2" t="s">
        <v>75</v>
      </c>
      <c r="C181" s="2" t="s">
        <v>83</v>
      </c>
      <c r="D181" s="2" t="s">
        <v>122</v>
      </c>
      <c r="E181" s="2">
        <v>5</v>
      </c>
      <c r="F181" s="2" t="s">
        <v>11</v>
      </c>
      <c r="G181" s="2">
        <v>57.122629549428197</v>
      </c>
      <c r="H181" s="2">
        <v>55.189877196412702</v>
      </c>
      <c r="I181" s="2">
        <v>59.055381902443699</v>
      </c>
      <c r="J181" s="2">
        <v>0</v>
      </c>
      <c r="K181" s="2">
        <v>0</v>
      </c>
      <c r="L181" s="2">
        <v>0</v>
      </c>
    </row>
    <row r="182" spans="1:12" ht="15">
      <c r="A182" s="2" t="s">
        <v>354</v>
      </c>
      <c r="B182" s="2" t="s">
        <v>75</v>
      </c>
      <c r="C182" s="2" t="s">
        <v>82</v>
      </c>
      <c r="D182" s="2" t="s">
        <v>122</v>
      </c>
      <c r="E182" s="2">
        <v>0</v>
      </c>
      <c r="F182" s="2" t="s">
        <v>11</v>
      </c>
      <c r="G182" s="2">
        <v>67.635457427326699</v>
      </c>
      <c r="H182" s="2">
        <v>66.913911075530194</v>
      </c>
      <c r="I182" s="2">
        <v>68.357003779123104</v>
      </c>
      <c r="J182" s="2">
        <v>12.15889</v>
      </c>
      <c r="K182" s="2">
        <v>4.6733609999999999</v>
      </c>
      <c r="L182" s="2">
        <v>19.644410000000001</v>
      </c>
    </row>
    <row r="183" spans="1:12" ht="15">
      <c r="A183" s="2" t="s">
        <v>355</v>
      </c>
      <c r="B183" s="2" t="s">
        <v>75</v>
      </c>
      <c r="C183" s="2" t="s">
        <v>82</v>
      </c>
      <c r="D183" s="2" t="s">
        <v>122</v>
      </c>
      <c r="E183" s="2">
        <v>1</v>
      </c>
      <c r="F183" s="2" t="s">
        <v>11</v>
      </c>
      <c r="G183" s="2">
        <v>71.900446929176596</v>
      </c>
      <c r="H183" s="2">
        <v>70.338284459324399</v>
      </c>
      <c r="I183" s="2">
        <v>73.462609399028906</v>
      </c>
      <c r="J183" s="2">
        <v>0</v>
      </c>
      <c r="K183" s="2">
        <v>0</v>
      </c>
      <c r="L183" s="2">
        <v>0</v>
      </c>
    </row>
    <row r="184" spans="1:12" ht="15">
      <c r="A184" s="2" t="s">
        <v>356</v>
      </c>
      <c r="B184" s="2" t="s">
        <v>75</v>
      </c>
      <c r="C184" s="2" t="s">
        <v>82</v>
      </c>
      <c r="D184" s="2" t="s">
        <v>122</v>
      </c>
      <c r="E184" s="2">
        <v>2</v>
      </c>
      <c r="F184" s="2" t="s">
        <v>11</v>
      </c>
      <c r="G184" s="2">
        <v>69.693090664598998</v>
      </c>
      <c r="H184" s="2">
        <v>68.145172831756597</v>
      </c>
      <c r="I184" s="2">
        <v>71.241008497441499</v>
      </c>
      <c r="J184" s="2">
        <v>0</v>
      </c>
      <c r="K184" s="2">
        <v>0</v>
      </c>
      <c r="L184" s="2">
        <v>0</v>
      </c>
    </row>
    <row r="185" spans="1:12" ht="15">
      <c r="A185" s="2" t="s">
        <v>357</v>
      </c>
      <c r="B185" s="2" t="s">
        <v>75</v>
      </c>
      <c r="C185" s="2" t="s">
        <v>82</v>
      </c>
      <c r="D185" s="2" t="s">
        <v>122</v>
      </c>
      <c r="E185" s="2">
        <v>3</v>
      </c>
      <c r="F185" s="2" t="s">
        <v>11</v>
      </c>
      <c r="G185" s="2">
        <v>69.266250546818796</v>
      </c>
      <c r="H185" s="2">
        <v>67.816134213122098</v>
      </c>
      <c r="I185" s="2">
        <v>70.716366880515395</v>
      </c>
      <c r="J185" s="2">
        <v>0</v>
      </c>
      <c r="K185" s="2">
        <v>0</v>
      </c>
      <c r="L185" s="2">
        <v>0</v>
      </c>
    </row>
    <row r="186" spans="1:12" ht="15">
      <c r="A186" s="2" t="s">
        <v>358</v>
      </c>
      <c r="B186" s="2" t="s">
        <v>75</v>
      </c>
      <c r="C186" s="2" t="s">
        <v>82</v>
      </c>
      <c r="D186" s="2" t="s">
        <v>122</v>
      </c>
      <c r="E186" s="2">
        <v>4</v>
      </c>
      <c r="F186" s="2" t="s">
        <v>11</v>
      </c>
      <c r="G186" s="2">
        <v>66.242335740526499</v>
      </c>
      <c r="H186" s="2">
        <v>64.596146019096594</v>
      </c>
      <c r="I186" s="2">
        <v>67.888525461956306</v>
      </c>
      <c r="J186" s="2">
        <v>0</v>
      </c>
      <c r="K186" s="2">
        <v>0</v>
      </c>
      <c r="L186" s="2">
        <v>0</v>
      </c>
    </row>
    <row r="187" spans="1:12" ht="15">
      <c r="A187" s="2" t="s">
        <v>359</v>
      </c>
      <c r="B187" s="2" t="s">
        <v>75</v>
      </c>
      <c r="C187" s="2" t="s">
        <v>82</v>
      </c>
      <c r="D187" s="2" t="s">
        <v>122</v>
      </c>
      <c r="E187" s="2">
        <v>5</v>
      </c>
      <c r="F187" s="2" t="s">
        <v>11</v>
      </c>
      <c r="G187" s="2">
        <v>61.3166995899048</v>
      </c>
      <c r="H187" s="2">
        <v>59.4512191338885</v>
      </c>
      <c r="I187" s="2">
        <v>63.1821800459212</v>
      </c>
      <c r="J187" s="2">
        <v>0</v>
      </c>
      <c r="K187" s="2">
        <v>0</v>
      </c>
      <c r="L187" s="2">
        <v>0</v>
      </c>
    </row>
    <row r="188" spans="1:12" ht="15">
      <c r="A188" s="2" t="s">
        <v>360</v>
      </c>
      <c r="B188" s="2" t="s">
        <v>75</v>
      </c>
      <c r="C188" s="2" t="s">
        <v>81</v>
      </c>
      <c r="D188" s="2" t="s">
        <v>122</v>
      </c>
      <c r="E188" s="2">
        <v>0</v>
      </c>
      <c r="F188" s="2" t="s">
        <v>11</v>
      </c>
      <c r="G188" s="2">
        <v>68.682625252668501</v>
      </c>
      <c r="H188" s="2">
        <v>67.408126586079604</v>
      </c>
      <c r="I188" s="2">
        <v>69.957123919257299</v>
      </c>
      <c r="J188" s="2">
        <v>14.40537</v>
      </c>
      <c r="K188" s="2">
        <v>3.0680399999999999</v>
      </c>
      <c r="L188" s="2">
        <v>25.742699999999999</v>
      </c>
    </row>
    <row r="189" spans="1:12" ht="15">
      <c r="A189" s="2" t="s">
        <v>361</v>
      </c>
      <c r="B189" s="2" t="s">
        <v>75</v>
      </c>
      <c r="C189" s="2" t="s">
        <v>81</v>
      </c>
      <c r="D189" s="2" t="s">
        <v>122</v>
      </c>
      <c r="E189" s="2">
        <v>1</v>
      </c>
      <c r="F189" s="2" t="s">
        <v>11</v>
      </c>
      <c r="G189" s="2">
        <v>72.775478421378097</v>
      </c>
      <c r="H189" s="2">
        <v>70.241638028945005</v>
      </c>
      <c r="I189" s="2">
        <v>75.309318813811103</v>
      </c>
      <c r="J189" s="2">
        <v>0</v>
      </c>
      <c r="K189" s="2">
        <v>0</v>
      </c>
      <c r="L189" s="2">
        <v>0</v>
      </c>
    </row>
    <row r="190" spans="1:12" ht="15">
      <c r="A190" s="2" t="s">
        <v>362</v>
      </c>
      <c r="B190" s="2" t="s">
        <v>75</v>
      </c>
      <c r="C190" s="2" t="s">
        <v>81</v>
      </c>
      <c r="D190" s="2" t="s">
        <v>122</v>
      </c>
      <c r="E190" s="2">
        <v>2</v>
      </c>
      <c r="F190" s="2" t="s">
        <v>11</v>
      </c>
      <c r="G190" s="2">
        <v>71.874235118949699</v>
      </c>
      <c r="H190" s="2">
        <v>68.832642374164294</v>
      </c>
      <c r="I190" s="2">
        <v>74.915827863735203</v>
      </c>
      <c r="J190" s="2">
        <v>0</v>
      </c>
      <c r="K190" s="2">
        <v>0</v>
      </c>
      <c r="L190" s="2">
        <v>0</v>
      </c>
    </row>
    <row r="191" spans="1:12" ht="15">
      <c r="A191" s="2" t="s">
        <v>363</v>
      </c>
      <c r="B191" s="2" t="s">
        <v>75</v>
      </c>
      <c r="C191" s="2" t="s">
        <v>81</v>
      </c>
      <c r="D191" s="2" t="s">
        <v>122</v>
      </c>
      <c r="E191" s="2">
        <v>3</v>
      </c>
      <c r="F191" s="2" t="s">
        <v>11</v>
      </c>
      <c r="G191" s="2">
        <v>70.531788080748498</v>
      </c>
      <c r="H191" s="2">
        <v>67.641484849016507</v>
      </c>
      <c r="I191" s="2">
        <v>73.422091312480504</v>
      </c>
      <c r="J191" s="2">
        <v>0</v>
      </c>
      <c r="K191" s="2">
        <v>0</v>
      </c>
      <c r="L191" s="2">
        <v>0</v>
      </c>
    </row>
    <row r="192" spans="1:12" ht="15">
      <c r="A192" s="2" t="s">
        <v>364</v>
      </c>
      <c r="B192" s="2" t="s">
        <v>75</v>
      </c>
      <c r="C192" s="2" t="s">
        <v>81</v>
      </c>
      <c r="D192" s="2" t="s">
        <v>122</v>
      </c>
      <c r="E192" s="2">
        <v>4</v>
      </c>
      <c r="F192" s="2" t="s">
        <v>11</v>
      </c>
      <c r="G192" s="2">
        <v>67.689062204215801</v>
      </c>
      <c r="H192" s="2">
        <v>64.938988189314699</v>
      </c>
      <c r="I192" s="2">
        <v>70.439136219116804</v>
      </c>
      <c r="J192" s="2">
        <v>0</v>
      </c>
      <c r="K192" s="2">
        <v>0</v>
      </c>
      <c r="L192" s="2">
        <v>0</v>
      </c>
    </row>
    <row r="193" spans="1:12" ht="15">
      <c r="A193" s="2" t="s">
        <v>365</v>
      </c>
      <c r="B193" s="2" t="s">
        <v>75</v>
      </c>
      <c r="C193" s="2" t="s">
        <v>81</v>
      </c>
      <c r="D193" s="2" t="s">
        <v>122</v>
      </c>
      <c r="E193" s="2">
        <v>5</v>
      </c>
      <c r="F193" s="2" t="s">
        <v>11</v>
      </c>
      <c r="G193" s="2">
        <v>60.325143074869302</v>
      </c>
      <c r="H193" s="2">
        <v>57.080981424165799</v>
      </c>
      <c r="I193" s="2">
        <v>63.5693047255727</v>
      </c>
      <c r="J193" s="2">
        <v>0</v>
      </c>
      <c r="K193" s="2">
        <v>0</v>
      </c>
      <c r="L193" s="2">
        <v>0</v>
      </c>
    </row>
    <row r="194" spans="1:12" ht="15">
      <c r="A194" s="2" t="s">
        <v>366</v>
      </c>
      <c r="B194" s="2" t="s">
        <v>74</v>
      </c>
      <c r="C194" s="2" t="s">
        <v>69</v>
      </c>
      <c r="D194" s="2" t="s">
        <v>94</v>
      </c>
      <c r="E194" s="2">
        <v>0</v>
      </c>
      <c r="F194" s="2" t="s">
        <v>11</v>
      </c>
      <c r="G194" s="2">
        <v>57.155378437508602</v>
      </c>
      <c r="H194" s="2">
        <v>55.807527685130601</v>
      </c>
      <c r="I194" s="2">
        <v>58.503229189886603</v>
      </c>
      <c r="J194" s="2">
        <v>7.91317</v>
      </c>
      <c r="K194" s="2">
        <v>3.1072700000000002</v>
      </c>
      <c r="L194" s="2">
        <v>12.71907</v>
      </c>
    </row>
    <row r="195" spans="1:12" ht="15">
      <c r="A195" s="2" t="s">
        <v>367</v>
      </c>
      <c r="B195" s="2" t="s">
        <v>74</v>
      </c>
      <c r="C195" s="2" t="s">
        <v>69</v>
      </c>
      <c r="D195" s="2" t="s">
        <v>94</v>
      </c>
      <c r="E195" s="2">
        <v>1</v>
      </c>
      <c r="F195" s="2" t="s">
        <v>11</v>
      </c>
      <c r="G195" s="2">
        <v>61.074966134933803</v>
      </c>
      <c r="H195" s="2">
        <v>58.001071655212598</v>
      </c>
      <c r="I195" s="2">
        <v>64.148860614655007</v>
      </c>
      <c r="J195" s="2">
        <v>0</v>
      </c>
      <c r="K195" s="2">
        <v>0</v>
      </c>
      <c r="L195" s="2">
        <v>0</v>
      </c>
    </row>
    <row r="196" spans="1:12" ht="15">
      <c r="A196" s="2" t="s">
        <v>368</v>
      </c>
      <c r="B196" s="2" t="s">
        <v>74</v>
      </c>
      <c r="C196" s="2" t="s">
        <v>69</v>
      </c>
      <c r="D196" s="2" t="s">
        <v>94</v>
      </c>
      <c r="E196" s="2">
        <v>2</v>
      </c>
      <c r="F196" s="2" t="s">
        <v>11</v>
      </c>
      <c r="G196" s="2">
        <v>57.5247644979043</v>
      </c>
      <c r="H196" s="2">
        <v>54.208273170253399</v>
      </c>
      <c r="I196" s="2">
        <v>60.841255825555301</v>
      </c>
      <c r="J196" s="2">
        <v>0</v>
      </c>
      <c r="K196" s="2">
        <v>0</v>
      </c>
      <c r="L196" s="2">
        <v>0</v>
      </c>
    </row>
    <row r="197" spans="1:12" ht="15">
      <c r="A197" s="2" t="s">
        <v>369</v>
      </c>
      <c r="B197" s="2" t="s">
        <v>74</v>
      </c>
      <c r="C197" s="2" t="s">
        <v>69</v>
      </c>
      <c r="D197" s="2" t="s">
        <v>94</v>
      </c>
      <c r="E197" s="2">
        <v>3</v>
      </c>
      <c r="F197" s="2" t="s">
        <v>11</v>
      </c>
      <c r="G197" s="2">
        <v>57.356642760464197</v>
      </c>
      <c r="H197" s="2">
        <v>54.6080241158162</v>
      </c>
      <c r="I197" s="2">
        <v>60.105261405112302</v>
      </c>
      <c r="J197" s="2">
        <v>0</v>
      </c>
      <c r="K197" s="2">
        <v>0</v>
      </c>
      <c r="L197" s="2">
        <v>0</v>
      </c>
    </row>
    <row r="198" spans="1:12" ht="15">
      <c r="A198" s="2" t="s">
        <v>370</v>
      </c>
      <c r="B198" s="2" t="s">
        <v>74</v>
      </c>
      <c r="C198" s="2" t="s">
        <v>69</v>
      </c>
      <c r="D198" s="2" t="s">
        <v>94</v>
      </c>
      <c r="E198" s="2">
        <v>4</v>
      </c>
      <c r="F198" s="2" t="s">
        <v>11</v>
      </c>
      <c r="G198" s="2">
        <v>56.500257918528703</v>
      </c>
      <c r="H198" s="2">
        <v>53.206345928410997</v>
      </c>
      <c r="I198" s="2">
        <v>59.794169908646303</v>
      </c>
      <c r="J198" s="2">
        <v>0</v>
      </c>
      <c r="K198" s="2">
        <v>0</v>
      </c>
      <c r="L198" s="2">
        <v>0</v>
      </c>
    </row>
    <row r="199" spans="1:12" ht="15">
      <c r="A199" s="2" t="s">
        <v>371</v>
      </c>
      <c r="B199" s="2" t="s">
        <v>74</v>
      </c>
      <c r="C199" s="2" t="s">
        <v>69</v>
      </c>
      <c r="D199" s="2" t="s">
        <v>94</v>
      </c>
      <c r="E199" s="2">
        <v>5</v>
      </c>
      <c r="F199" s="2" t="s">
        <v>11</v>
      </c>
      <c r="G199" s="2">
        <v>53.917604872778298</v>
      </c>
      <c r="H199" s="2">
        <v>51.183718562161701</v>
      </c>
      <c r="I199" s="2">
        <v>56.651491183394803</v>
      </c>
      <c r="J199" s="2">
        <v>0</v>
      </c>
      <c r="K199" s="2">
        <v>0</v>
      </c>
      <c r="L199" s="2">
        <v>0</v>
      </c>
    </row>
    <row r="200" spans="1:12" ht="15">
      <c r="A200" s="2" t="s">
        <v>372</v>
      </c>
      <c r="B200" s="2" t="s">
        <v>74</v>
      </c>
      <c r="C200" s="2" t="s">
        <v>59</v>
      </c>
      <c r="D200" s="2" t="s">
        <v>94</v>
      </c>
      <c r="E200" s="2">
        <v>0</v>
      </c>
      <c r="F200" s="2" t="s">
        <v>11</v>
      </c>
      <c r="G200" s="2">
        <v>61.430518400141402</v>
      </c>
      <c r="H200" s="2">
        <v>60.212979240346101</v>
      </c>
      <c r="I200" s="2">
        <v>62.648057559936603</v>
      </c>
      <c r="J200" s="2">
        <v>19.32433</v>
      </c>
      <c r="K200" s="2">
        <v>15.59576</v>
      </c>
      <c r="L200" s="2">
        <v>23.052890000000001</v>
      </c>
    </row>
    <row r="201" spans="1:12" ht="15">
      <c r="A201" s="2" t="s">
        <v>373</v>
      </c>
      <c r="B201" s="2" t="s">
        <v>74</v>
      </c>
      <c r="C201" s="2" t="s">
        <v>59</v>
      </c>
      <c r="D201" s="2" t="s">
        <v>94</v>
      </c>
      <c r="E201" s="2">
        <v>1</v>
      </c>
      <c r="F201" s="2" t="s">
        <v>11</v>
      </c>
      <c r="G201" s="2">
        <v>69.650134692025901</v>
      </c>
      <c r="H201" s="2">
        <v>67.278147352196996</v>
      </c>
      <c r="I201" s="2">
        <v>72.022122031854906</v>
      </c>
      <c r="J201" s="2">
        <v>0</v>
      </c>
      <c r="K201" s="2">
        <v>0</v>
      </c>
      <c r="L201" s="2">
        <v>0</v>
      </c>
    </row>
    <row r="202" spans="1:12" ht="15">
      <c r="A202" s="2" t="s">
        <v>374</v>
      </c>
      <c r="B202" s="2" t="s">
        <v>74</v>
      </c>
      <c r="C202" s="2" t="s">
        <v>59</v>
      </c>
      <c r="D202" s="2" t="s">
        <v>94</v>
      </c>
      <c r="E202" s="2">
        <v>2</v>
      </c>
      <c r="F202" s="2" t="s">
        <v>11</v>
      </c>
      <c r="G202" s="2">
        <v>64.297135491333904</v>
      </c>
      <c r="H202" s="2">
        <v>61.484362437906398</v>
      </c>
      <c r="I202" s="2">
        <v>67.109908544761396</v>
      </c>
      <c r="J202" s="2">
        <v>0</v>
      </c>
      <c r="K202" s="2">
        <v>0</v>
      </c>
      <c r="L202" s="2">
        <v>0</v>
      </c>
    </row>
    <row r="203" spans="1:12" ht="15">
      <c r="A203" s="2" t="s">
        <v>375</v>
      </c>
      <c r="B203" s="2" t="s">
        <v>74</v>
      </c>
      <c r="C203" s="2" t="s">
        <v>59</v>
      </c>
      <c r="D203" s="2" t="s">
        <v>94</v>
      </c>
      <c r="E203" s="2">
        <v>3</v>
      </c>
      <c r="F203" s="2" t="s">
        <v>11</v>
      </c>
      <c r="G203" s="2">
        <v>60.944166877299899</v>
      </c>
      <c r="H203" s="2">
        <v>58.293362120568702</v>
      </c>
      <c r="I203" s="2">
        <v>63.594971634031197</v>
      </c>
      <c r="J203" s="2">
        <v>0</v>
      </c>
      <c r="K203" s="2">
        <v>0</v>
      </c>
      <c r="L203" s="2">
        <v>0</v>
      </c>
    </row>
    <row r="204" spans="1:12" ht="15">
      <c r="A204" s="2" t="s">
        <v>376</v>
      </c>
      <c r="B204" s="2" t="s">
        <v>74</v>
      </c>
      <c r="C204" s="2" t="s">
        <v>59</v>
      </c>
      <c r="D204" s="2" t="s">
        <v>94</v>
      </c>
      <c r="E204" s="2">
        <v>4</v>
      </c>
      <c r="F204" s="2" t="s">
        <v>11</v>
      </c>
      <c r="G204" s="2">
        <v>56.616394549683299</v>
      </c>
      <c r="H204" s="2">
        <v>53.581203495108099</v>
      </c>
      <c r="I204" s="2">
        <v>59.6515856042585</v>
      </c>
      <c r="J204" s="2">
        <v>0</v>
      </c>
      <c r="K204" s="2">
        <v>0</v>
      </c>
      <c r="L204" s="2">
        <v>0</v>
      </c>
    </row>
    <row r="205" spans="1:12" ht="15">
      <c r="A205" s="2" t="s">
        <v>377</v>
      </c>
      <c r="B205" s="2" t="s">
        <v>74</v>
      </c>
      <c r="C205" s="2" t="s">
        <v>59</v>
      </c>
      <c r="D205" s="2" t="s">
        <v>94</v>
      </c>
      <c r="E205" s="2">
        <v>5</v>
      </c>
      <c r="F205" s="2" t="s">
        <v>11</v>
      </c>
      <c r="G205" s="2">
        <v>54.255696953568503</v>
      </c>
      <c r="H205" s="2">
        <v>51.318829945877098</v>
      </c>
      <c r="I205" s="2">
        <v>57.1925639612599</v>
      </c>
      <c r="J205" s="2">
        <v>0</v>
      </c>
      <c r="K205" s="2">
        <v>0</v>
      </c>
      <c r="L205" s="2">
        <v>0</v>
      </c>
    </row>
    <row r="206" spans="1:12" ht="15">
      <c r="A206" s="2" t="s">
        <v>378</v>
      </c>
      <c r="B206" s="2" t="s">
        <v>74</v>
      </c>
      <c r="C206" s="2" t="s">
        <v>68</v>
      </c>
      <c r="D206" s="2" t="s">
        <v>94</v>
      </c>
      <c r="E206" s="2">
        <v>0</v>
      </c>
      <c r="F206" s="2" t="s">
        <v>11</v>
      </c>
      <c r="G206" s="2">
        <v>60.024820616668102</v>
      </c>
      <c r="H206" s="2">
        <v>58.804269360055102</v>
      </c>
      <c r="I206" s="2">
        <v>61.245371873281201</v>
      </c>
      <c r="J206" s="2">
        <v>18.56672</v>
      </c>
      <c r="K206" s="2">
        <v>15.847939999999999</v>
      </c>
      <c r="L206" s="2">
        <v>21.285499999999999</v>
      </c>
    </row>
    <row r="207" spans="1:12" ht="15">
      <c r="A207" s="2" t="s">
        <v>379</v>
      </c>
      <c r="B207" s="2" t="s">
        <v>74</v>
      </c>
      <c r="C207" s="2" t="s">
        <v>68</v>
      </c>
      <c r="D207" s="2" t="s">
        <v>94</v>
      </c>
      <c r="E207" s="2">
        <v>1</v>
      </c>
      <c r="F207" s="2" t="s">
        <v>11</v>
      </c>
      <c r="G207" s="2">
        <v>67.819327647894198</v>
      </c>
      <c r="H207" s="2">
        <v>64.833590174032295</v>
      </c>
      <c r="I207" s="2">
        <v>70.805065121756101</v>
      </c>
      <c r="J207" s="2">
        <v>0</v>
      </c>
      <c r="K207" s="2">
        <v>0</v>
      </c>
      <c r="L207" s="2">
        <v>0</v>
      </c>
    </row>
    <row r="208" spans="1:12" ht="15">
      <c r="A208" s="2" t="s">
        <v>380</v>
      </c>
      <c r="B208" s="2" t="s">
        <v>74</v>
      </c>
      <c r="C208" s="2" t="s">
        <v>68</v>
      </c>
      <c r="D208" s="2" t="s">
        <v>94</v>
      </c>
      <c r="E208" s="2">
        <v>2</v>
      </c>
      <c r="F208" s="2" t="s">
        <v>11</v>
      </c>
      <c r="G208" s="2">
        <v>63.820102078796303</v>
      </c>
      <c r="H208" s="2">
        <v>61.064126672907904</v>
      </c>
      <c r="I208" s="2">
        <v>66.576077484684802</v>
      </c>
      <c r="J208" s="2">
        <v>0</v>
      </c>
      <c r="K208" s="2">
        <v>0</v>
      </c>
      <c r="L208" s="2">
        <v>0</v>
      </c>
    </row>
    <row r="209" spans="1:12" ht="15">
      <c r="A209" s="2" t="s">
        <v>381</v>
      </c>
      <c r="B209" s="2" t="s">
        <v>74</v>
      </c>
      <c r="C209" s="2" t="s">
        <v>68</v>
      </c>
      <c r="D209" s="2" t="s">
        <v>94</v>
      </c>
      <c r="E209" s="2">
        <v>3</v>
      </c>
      <c r="F209" s="2" t="s">
        <v>11</v>
      </c>
      <c r="G209" s="2">
        <v>59.989729612939001</v>
      </c>
      <c r="H209" s="2">
        <v>57.333680877772501</v>
      </c>
      <c r="I209" s="2">
        <v>62.645778348105502</v>
      </c>
      <c r="J209" s="2">
        <v>0</v>
      </c>
      <c r="K209" s="2">
        <v>0</v>
      </c>
      <c r="L209" s="2">
        <v>0</v>
      </c>
    </row>
    <row r="210" spans="1:12" ht="15">
      <c r="A210" s="2" t="s">
        <v>382</v>
      </c>
      <c r="B210" s="2" t="s">
        <v>74</v>
      </c>
      <c r="C210" s="2" t="s">
        <v>68</v>
      </c>
      <c r="D210" s="2" t="s">
        <v>94</v>
      </c>
      <c r="E210" s="2">
        <v>4</v>
      </c>
      <c r="F210" s="2" t="s">
        <v>11</v>
      </c>
      <c r="G210" s="2">
        <v>55.686851341081002</v>
      </c>
      <c r="H210" s="2">
        <v>52.878286734759598</v>
      </c>
      <c r="I210" s="2">
        <v>58.4954159474024</v>
      </c>
      <c r="J210" s="2">
        <v>0</v>
      </c>
      <c r="K210" s="2">
        <v>0</v>
      </c>
      <c r="L210" s="2">
        <v>0</v>
      </c>
    </row>
    <row r="211" spans="1:12" ht="15">
      <c r="A211" s="2" t="s">
        <v>383</v>
      </c>
      <c r="B211" s="2" t="s">
        <v>74</v>
      </c>
      <c r="C211" s="2" t="s">
        <v>68</v>
      </c>
      <c r="D211" s="2" t="s">
        <v>94</v>
      </c>
      <c r="E211" s="2">
        <v>5</v>
      </c>
      <c r="F211" s="2" t="s">
        <v>11</v>
      </c>
      <c r="G211" s="2">
        <v>53.202837612459703</v>
      </c>
      <c r="H211" s="2">
        <v>50.337993870500902</v>
      </c>
      <c r="I211" s="2">
        <v>56.067681354418497</v>
      </c>
      <c r="J211" s="2">
        <v>0</v>
      </c>
      <c r="K211" s="2">
        <v>0</v>
      </c>
      <c r="L211" s="2">
        <v>0</v>
      </c>
    </row>
    <row r="212" spans="1:12" ht="15">
      <c r="A212" s="2" t="s">
        <v>384</v>
      </c>
      <c r="B212" s="2" t="s">
        <v>74</v>
      </c>
      <c r="C212" s="2" t="s">
        <v>63</v>
      </c>
      <c r="D212" s="2" t="s">
        <v>94</v>
      </c>
      <c r="E212" s="2">
        <v>0</v>
      </c>
      <c r="F212" s="2" t="s">
        <v>11</v>
      </c>
      <c r="G212" s="2">
        <v>63.7617716772222</v>
      </c>
      <c r="H212" s="2">
        <v>62.781970075227299</v>
      </c>
      <c r="I212" s="2">
        <v>64.741573279217207</v>
      </c>
      <c r="J212" s="2">
        <v>20.562889999999999</v>
      </c>
      <c r="K212" s="2">
        <v>9.6785519999999998</v>
      </c>
      <c r="L212" s="2">
        <v>31.447240000000001</v>
      </c>
    </row>
    <row r="213" spans="1:12" ht="15">
      <c r="A213" s="2" t="s">
        <v>385</v>
      </c>
      <c r="B213" s="2" t="s">
        <v>74</v>
      </c>
      <c r="C213" s="2" t="s">
        <v>63</v>
      </c>
      <c r="D213" s="2" t="s">
        <v>94</v>
      </c>
      <c r="E213" s="2">
        <v>1</v>
      </c>
      <c r="F213" s="2" t="s">
        <v>11</v>
      </c>
      <c r="G213" s="2">
        <v>71.304264455796996</v>
      </c>
      <c r="H213" s="2">
        <v>69.258995433880997</v>
      </c>
      <c r="I213" s="2">
        <v>73.349533477712896</v>
      </c>
      <c r="J213" s="2">
        <v>0</v>
      </c>
      <c r="K213" s="2">
        <v>0</v>
      </c>
      <c r="L213" s="2">
        <v>0</v>
      </c>
    </row>
    <row r="214" spans="1:12" ht="15">
      <c r="A214" s="2" t="s">
        <v>386</v>
      </c>
      <c r="B214" s="2" t="s">
        <v>74</v>
      </c>
      <c r="C214" s="2" t="s">
        <v>63</v>
      </c>
      <c r="D214" s="2" t="s">
        <v>94</v>
      </c>
      <c r="E214" s="2">
        <v>2</v>
      </c>
      <c r="F214" s="2" t="s">
        <v>11</v>
      </c>
      <c r="G214" s="2">
        <v>66.309745202264395</v>
      </c>
      <c r="H214" s="2">
        <v>64.071624004639503</v>
      </c>
      <c r="I214" s="2">
        <v>68.547866399889301</v>
      </c>
      <c r="J214" s="2">
        <v>0</v>
      </c>
      <c r="K214" s="2">
        <v>0</v>
      </c>
      <c r="L214" s="2">
        <v>0</v>
      </c>
    </row>
    <row r="215" spans="1:12" ht="15">
      <c r="A215" s="2" t="s">
        <v>387</v>
      </c>
      <c r="B215" s="2" t="s">
        <v>74</v>
      </c>
      <c r="C215" s="2" t="s">
        <v>63</v>
      </c>
      <c r="D215" s="2" t="s">
        <v>94</v>
      </c>
      <c r="E215" s="2">
        <v>3</v>
      </c>
      <c r="F215" s="2" t="s">
        <v>11</v>
      </c>
      <c r="G215" s="2">
        <v>66.982991588315301</v>
      </c>
      <c r="H215" s="2">
        <v>64.908713146382695</v>
      </c>
      <c r="I215" s="2">
        <v>69.057270030248006</v>
      </c>
      <c r="J215" s="2">
        <v>0</v>
      </c>
      <c r="K215" s="2">
        <v>0</v>
      </c>
      <c r="L215" s="2">
        <v>0</v>
      </c>
    </row>
    <row r="216" spans="1:12" ht="15">
      <c r="A216" s="2" t="s">
        <v>388</v>
      </c>
      <c r="B216" s="2" t="s">
        <v>74</v>
      </c>
      <c r="C216" s="2" t="s">
        <v>63</v>
      </c>
      <c r="D216" s="2" t="s">
        <v>94</v>
      </c>
      <c r="E216" s="2">
        <v>4</v>
      </c>
      <c r="F216" s="2" t="s">
        <v>11</v>
      </c>
      <c r="G216" s="2">
        <v>58.963340933874498</v>
      </c>
      <c r="H216" s="2">
        <v>56.612904181694198</v>
      </c>
      <c r="I216" s="2">
        <v>61.313777686054699</v>
      </c>
      <c r="J216" s="2">
        <v>0</v>
      </c>
      <c r="K216" s="2">
        <v>0</v>
      </c>
      <c r="L216" s="2">
        <v>0</v>
      </c>
    </row>
    <row r="217" spans="1:12" ht="15">
      <c r="A217" s="2" t="s">
        <v>389</v>
      </c>
      <c r="B217" s="2" t="s">
        <v>74</v>
      </c>
      <c r="C217" s="2" t="s">
        <v>63</v>
      </c>
      <c r="D217" s="2" t="s">
        <v>94</v>
      </c>
      <c r="E217" s="2">
        <v>5</v>
      </c>
      <c r="F217" s="2" t="s">
        <v>11</v>
      </c>
      <c r="G217" s="2">
        <v>54.457953978060097</v>
      </c>
      <c r="H217" s="2">
        <v>52.196469485506597</v>
      </c>
      <c r="I217" s="2">
        <v>56.719438470613497</v>
      </c>
      <c r="J217" s="2">
        <v>0</v>
      </c>
      <c r="K217" s="2">
        <v>0</v>
      </c>
      <c r="L217" s="2">
        <v>0</v>
      </c>
    </row>
    <row r="218" spans="1:12" ht="15">
      <c r="A218" s="2" t="s">
        <v>390</v>
      </c>
      <c r="B218" s="2" t="s">
        <v>74</v>
      </c>
      <c r="C218" s="2" t="s">
        <v>54</v>
      </c>
      <c r="D218" s="2" t="s">
        <v>94</v>
      </c>
      <c r="E218" s="2">
        <v>0</v>
      </c>
      <c r="F218" s="2" t="s">
        <v>11</v>
      </c>
      <c r="G218" s="2">
        <v>62.1707880022946</v>
      </c>
      <c r="H218" s="2">
        <v>61.056985399976497</v>
      </c>
      <c r="I218" s="2">
        <v>63.284590604612603</v>
      </c>
      <c r="J218" s="2">
        <v>11.8049</v>
      </c>
      <c r="K218" s="2">
        <v>3.3324129999999998</v>
      </c>
      <c r="L218" s="2">
        <v>20.277380000000001</v>
      </c>
    </row>
    <row r="219" spans="1:12" ht="15">
      <c r="A219" s="2" t="s">
        <v>391</v>
      </c>
      <c r="B219" s="2" t="s">
        <v>74</v>
      </c>
      <c r="C219" s="2" t="s">
        <v>54</v>
      </c>
      <c r="D219" s="2" t="s">
        <v>94</v>
      </c>
      <c r="E219" s="2">
        <v>1</v>
      </c>
      <c r="F219" s="2" t="s">
        <v>11</v>
      </c>
      <c r="G219" s="2">
        <v>66.357758064636002</v>
      </c>
      <c r="H219" s="2">
        <v>64.0152479150305</v>
      </c>
      <c r="I219" s="2">
        <v>68.700268214241504</v>
      </c>
      <c r="J219" s="2">
        <v>0</v>
      </c>
      <c r="K219" s="2">
        <v>0</v>
      </c>
      <c r="L219" s="2">
        <v>0</v>
      </c>
    </row>
    <row r="220" spans="1:12" ht="15">
      <c r="A220" s="2" t="s">
        <v>392</v>
      </c>
      <c r="B220" s="2" t="s">
        <v>74</v>
      </c>
      <c r="C220" s="2" t="s">
        <v>54</v>
      </c>
      <c r="D220" s="2" t="s">
        <v>94</v>
      </c>
      <c r="E220" s="2">
        <v>2</v>
      </c>
      <c r="F220" s="2" t="s">
        <v>11</v>
      </c>
      <c r="G220" s="2">
        <v>64.246055742900197</v>
      </c>
      <c r="H220" s="2">
        <v>61.542775278616197</v>
      </c>
      <c r="I220" s="2">
        <v>66.949336207184103</v>
      </c>
      <c r="J220" s="2">
        <v>0</v>
      </c>
      <c r="K220" s="2">
        <v>0</v>
      </c>
      <c r="L220" s="2">
        <v>0</v>
      </c>
    </row>
    <row r="221" spans="1:12" ht="15">
      <c r="A221" s="2" t="s">
        <v>393</v>
      </c>
      <c r="B221" s="2" t="s">
        <v>74</v>
      </c>
      <c r="C221" s="2" t="s">
        <v>54</v>
      </c>
      <c r="D221" s="2" t="s">
        <v>94</v>
      </c>
      <c r="E221" s="2">
        <v>3</v>
      </c>
      <c r="F221" s="2" t="s">
        <v>11</v>
      </c>
      <c r="G221" s="2">
        <v>62.969676809679903</v>
      </c>
      <c r="H221" s="2">
        <v>60.476121923806602</v>
      </c>
      <c r="I221" s="2">
        <v>65.463231695553105</v>
      </c>
      <c r="J221" s="2">
        <v>0</v>
      </c>
      <c r="K221" s="2">
        <v>0</v>
      </c>
      <c r="L221" s="2">
        <v>0</v>
      </c>
    </row>
    <row r="222" spans="1:12" ht="15">
      <c r="A222" s="2" t="s">
        <v>394</v>
      </c>
      <c r="B222" s="2" t="s">
        <v>74</v>
      </c>
      <c r="C222" s="2" t="s">
        <v>54</v>
      </c>
      <c r="D222" s="2" t="s">
        <v>94</v>
      </c>
      <c r="E222" s="2">
        <v>4</v>
      </c>
      <c r="F222" s="2" t="s">
        <v>11</v>
      </c>
      <c r="G222" s="2">
        <v>61.743116385458102</v>
      </c>
      <c r="H222" s="2">
        <v>59.345550147255999</v>
      </c>
      <c r="I222" s="2">
        <v>64.140682623660197</v>
      </c>
      <c r="J222" s="2">
        <v>0</v>
      </c>
      <c r="K222" s="2">
        <v>0</v>
      </c>
      <c r="L222" s="2">
        <v>0</v>
      </c>
    </row>
    <row r="223" spans="1:12" ht="15">
      <c r="A223" s="2" t="s">
        <v>395</v>
      </c>
      <c r="B223" s="2" t="s">
        <v>74</v>
      </c>
      <c r="C223" s="2" t="s">
        <v>54</v>
      </c>
      <c r="D223" s="2" t="s">
        <v>94</v>
      </c>
      <c r="E223" s="2">
        <v>5</v>
      </c>
      <c r="F223" s="2" t="s">
        <v>11</v>
      </c>
      <c r="G223" s="2">
        <v>55.590267029953701</v>
      </c>
      <c r="H223" s="2">
        <v>52.875884662636999</v>
      </c>
      <c r="I223" s="2">
        <v>58.304649397270403</v>
      </c>
      <c r="J223" s="2">
        <v>0</v>
      </c>
      <c r="K223" s="2">
        <v>0</v>
      </c>
      <c r="L223" s="2">
        <v>0</v>
      </c>
    </row>
    <row r="224" spans="1:12" ht="15">
      <c r="A224" s="2" t="s">
        <v>396</v>
      </c>
      <c r="B224" s="2" t="s">
        <v>74</v>
      </c>
      <c r="C224" s="2" t="s">
        <v>52</v>
      </c>
      <c r="D224" s="2" t="s">
        <v>94</v>
      </c>
      <c r="E224" s="2">
        <v>0</v>
      </c>
      <c r="F224" s="2" t="s">
        <v>11</v>
      </c>
      <c r="G224" s="2">
        <v>67.490280073998505</v>
      </c>
      <c r="H224" s="2">
        <v>66.339279406532995</v>
      </c>
      <c r="I224" s="2">
        <v>68.641280741464101</v>
      </c>
      <c r="J224" s="2">
        <v>12.28421</v>
      </c>
      <c r="K224" s="2">
        <v>4.8890169999999999</v>
      </c>
      <c r="L224" s="2">
        <v>19.679400000000001</v>
      </c>
    </row>
    <row r="225" spans="1:12" ht="15">
      <c r="A225" s="2" t="s">
        <v>397</v>
      </c>
      <c r="B225" s="2" t="s">
        <v>74</v>
      </c>
      <c r="C225" s="2" t="s">
        <v>52</v>
      </c>
      <c r="D225" s="2" t="s">
        <v>94</v>
      </c>
      <c r="E225" s="2">
        <v>1</v>
      </c>
      <c r="F225" s="2" t="s">
        <v>11</v>
      </c>
      <c r="G225" s="2">
        <v>72.361467947406894</v>
      </c>
      <c r="H225" s="2">
        <v>69.983313327692599</v>
      </c>
      <c r="I225" s="2">
        <v>74.739622567121202</v>
      </c>
      <c r="J225" s="2">
        <v>0</v>
      </c>
      <c r="K225" s="2">
        <v>0</v>
      </c>
      <c r="L225" s="2">
        <v>0</v>
      </c>
    </row>
    <row r="226" spans="1:12" ht="15">
      <c r="A226" s="2" t="s">
        <v>398</v>
      </c>
      <c r="B226" s="2" t="s">
        <v>74</v>
      </c>
      <c r="C226" s="2" t="s">
        <v>52</v>
      </c>
      <c r="D226" s="2" t="s">
        <v>94</v>
      </c>
      <c r="E226" s="2">
        <v>2</v>
      </c>
      <c r="F226" s="2" t="s">
        <v>11</v>
      </c>
      <c r="G226" s="2">
        <v>69.455103393436701</v>
      </c>
      <c r="H226" s="2">
        <v>67.087975718704698</v>
      </c>
      <c r="I226" s="2">
        <v>71.822231068168705</v>
      </c>
      <c r="J226" s="2">
        <v>0</v>
      </c>
      <c r="K226" s="2">
        <v>0</v>
      </c>
      <c r="L226" s="2">
        <v>0</v>
      </c>
    </row>
    <row r="227" spans="1:12" ht="15">
      <c r="A227" s="2" t="s">
        <v>399</v>
      </c>
      <c r="B227" s="2" t="s">
        <v>74</v>
      </c>
      <c r="C227" s="2" t="s">
        <v>52</v>
      </c>
      <c r="D227" s="2" t="s">
        <v>94</v>
      </c>
      <c r="E227" s="2">
        <v>3</v>
      </c>
      <c r="F227" s="2" t="s">
        <v>11</v>
      </c>
      <c r="G227" s="2">
        <v>67.987612659657799</v>
      </c>
      <c r="H227" s="2">
        <v>65.601246198423198</v>
      </c>
      <c r="I227" s="2">
        <v>70.3739791208924</v>
      </c>
      <c r="J227" s="2">
        <v>0</v>
      </c>
      <c r="K227" s="2">
        <v>0</v>
      </c>
      <c r="L227" s="2">
        <v>0</v>
      </c>
    </row>
    <row r="228" spans="1:12" ht="15">
      <c r="A228" s="2" t="s">
        <v>400</v>
      </c>
      <c r="B228" s="2" t="s">
        <v>74</v>
      </c>
      <c r="C228" s="2" t="s">
        <v>52</v>
      </c>
      <c r="D228" s="2" t="s">
        <v>94</v>
      </c>
      <c r="E228" s="2">
        <v>4</v>
      </c>
      <c r="F228" s="2" t="s">
        <v>11</v>
      </c>
      <c r="G228" s="2">
        <v>66.888862654899398</v>
      </c>
      <c r="H228" s="2">
        <v>64.109447606390404</v>
      </c>
      <c r="I228" s="2">
        <v>69.668277703408407</v>
      </c>
      <c r="J228" s="2">
        <v>0</v>
      </c>
      <c r="K228" s="2">
        <v>0</v>
      </c>
      <c r="L228" s="2">
        <v>0</v>
      </c>
    </row>
    <row r="229" spans="1:12" ht="15">
      <c r="A229" s="2" t="s">
        <v>401</v>
      </c>
      <c r="B229" s="2" t="s">
        <v>74</v>
      </c>
      <c r="C229" s="2" t="s">
        <v>52</v>
      </c>
      <c r="D229" s="2" t="s">
        <v>94</v>
      </c>
      <c r="E229" s="2">
        <v>5</v>
      </c>
      <c r="F229" s="2" t="s">
        <v>11</v>
      </c>
      <c r="G229" s="2">
        <v>61.2793268459206</v>
      </c>
      <c r="H229" s="2">
        <v>58.188689239311998</v>
      </c>
      <c r="I229" s="2">
        <v>64.369964452529203</v>
      </c>
      <c r="J229" s="2">
        <v>0</v>
      </c>
      <c r="K229" s="2">
        <v>0</v>
      </c>
      <c r="L229" s="2">
        <v>0</v>
      </c>
    </row>
    <row r="230" spans="1:12" ht="15">
      <c r="A230" s="2" t="s">
        <v>402</v>
      </c>
      <c r="B230" s="2" t="s">
        <v>74</v>
      </c>
      <c r="C230" s="2" t="s">
        <v>46</v>
      </c>
      <c r="D230" s="2" t="s">
        <v>94</v>
      </c>
      <c r="E230" s="2">
        <v>0</v>
      </c>
      <c r="F230" s="2" t="s">
        <v>11</v>
      </c>
      <c r="G230" s="2">
        <v>66.565684001640406</v>
      </c>
      <c r="H230" s="2">
        <v>65.423734267226905</v>
      </c>
      <c r="I230" s="2">
        <v>67.707633736053893</v>
      </c>
      <c r="J230" s="2">
        <v>14.752969999999999</v>
      </c>
      <c r="K230" s="2">
        <v>7.9558010000000001</v>
      </c>
      <c r="L230" s="2">
        <v>21.550139999999999</v>
      </c>
    </row>
    <row r="231" spans="1:12" ht="15">
      <c r="A231" s="2" t="s">
        <v>403</v>
      </c>
      <c r="B231" s="2" t="s">
        <v>74</v>
      </c>
      <c r="C231" s="2" t="s">
        <v>46</v>
      </c>
      <c r="D231" s="2" t="s">
        <v>94</v>
      </c>
      <c r="E231" s="2">
        <v>1</v>
      </c>
      <c r="F231" s="2" t="s">
        <v>11</v>
      </c>
      <c r="G231" s="2">
        <v>71.195994959905505</v>
      </c>
      <c r="H231" s="2">
        <v>68.6038476222827</v>
      </c>
      <c r="I231" s="2">
        <v>73.788142297528395</v>
      </c>
      <c r="J231" s="2">
        <v>0</v>
      </c>
      <c r="K231" s="2">
        <v>0</v>
      </c>
      <c r="L231" s="2">
        <v>0</v>
      </c>
    </row>
    <row r="232" spans="1:12" ht="15">
      <c r="A232" s="2" t="s">
        <v>404</v>
      </c>
      <c r="B232" s="2" t="s">
        <v>74</v>
      </c>
      <c r="C232" s="2" t="s">
        <v>46</v>
      </c>
      <c r="D232" s="2" t="s">
        <v>94</v>
      </c>
      <c r="E232" s="2">
        <v>2</v>
      </c>
      <c r="F232" s="2" t="s">
        <v>11</v>
      </c>
      <c r="G232" s="2">
        <v>71.213314258245106</v>
      </c>
      <c r="H232" s="2">
        <v>69.0156452511184</v>
      </c>
      <c r="I232" s="2">
        <v>73.410983265371897</v>
      </c>
      <c r="J232" s="2">
        <v>0</v>
      </c>
      <c r="K232" s="2">
        <v>0</v>
      </c>
      <c r="L232" s="2">
        <v>0</v>
      </c>
    </row>
    <row r="233" spans="1:12" ht="15">
      <c r="A233" s="2" t="s">
        <v>405</v>
      </c>
      <c r="B233" s="2" t="s">
        <v>74</v>
      </c>
      <c r="C233" s="2" t="s">
        <v>46</v>
      </c>
      <c r="D233" s="2" t="s">
        <v>94</v>
      </c>
      <c r="E233" s="2">
        <v>3</v>
      </c>
      <c r="F233" s="2" t="s">
        <v>11</v>
      </c>
      <c r="G233" s="2">
        <v>66.778329002838007</v>
      </c>
      <c r="H233" s="2">
        <v>63.927373196105698</v>
      </c>
      <c r="I233" s="2">
        <v>69.629284809570294</v>
      </c>
      <c r="J233" s="2">
        <v>0</v>
      </c>
      <c r="K233" s="2">
        <v>0</v>
      </c>
      <c r="L233" s="2">
        <v>0</v>
      </c>
    </row>
    <row r="234" spans="1:12" ht="15">
      <c r="A234" s="2" t="s">
        <v>406</v>
      </c>
      <c r="B234" s="2" t="s">
        <v>74</v>
      </c>
      <c r="C234" s="2" t="s">
        <v>46</v>
      </c>
      <c r="D234" s="2" t="s">
        <v>94</v>
      </c>
      <c r="E234" s="2">
        <v>4</v>
      </c>
      <c r="F234" s="2" t="s">
        <v>11</v>
      </c>
      <c r="G234" s="2">
        <v>63.821026349588898</v>
      </c>
      <c r="H234" s="2">
        <v>61.166396456719397</v>
      </c>
      <c r="I234" s="2">
        <v>66.475656242458399</v>
      </c>
      <c r="J234" s="2">
        <v>0</v>
      </c>
      <c r="K234" s="2">
        <v>0</v>
      </c>
      <c r="L234" s="2">
        <v>0</v>
      </c>
    </row>
    <row r="235" spans="1:12" ht="15">
      <c r="A235" s="2" t="s">
        <v>407</v>
      </c>
      <c r="B235" s="2" t="s">
        <v>74</v>
      </c>
      <c r="C235" s="2" t="s">
        <v>46</v>
      </c>
      <c r="D235" s="2" t="s">
        <v>94</v>
      </c>
      <c r="E235" s="2">
        <v>5</v>
      </c>
      <c r="F235" s="2" t="s">
        <v>11</v>
      </c>
      <c r="G235" s="2">
        <v>60.197381118218402</v>
      </c>
      <c r="H235" s="2">
        <v>57.488345107633499</v>
      </c>
      <c r="I235" s="2">
        <v>62.906417128803298</v>
      </c>
      <c r="J235" s="2">
        <v>0</v>
      </c>
      <c r="K235" s="2">
        <v>0</v>
      </c>
      <c r="L235" s="2">
        <v>0</v>
      </c>
    </row>
    <row r="236" spans="1:12" ht="15">
      <c r="A236" s="2" t="s">
        <v>408</v>
      </c>
      <c r="B236" s="2" t="s">
        <v>74</v>
      </c>
      <c r="C236" s="2" t="s">
        <v>47</v>
      </c>
      <c r="D236" s="2" t="s">
        <v>94</v>
      </c>
      <c r="E236" s="2">
        <v>0</v>
      </c>
      <c r="F236" s="2" t="s">
        <v>11</v>
      </c>
      <c r="G236" s="2">
        <v>64.786923038753201</v>
      </c>
      <c r="H236" s="2">
        <v>63.583857259729598</v>
      </c>
      <c r="I236" s="2">
        <v>65.989988817776805</v>
      </c>
      <c r="J236" s="2">
        <v>16.047070000000001</v>
      </c>
      <c r="K236" s="2">
        <v>2.9199830000000002</v>
      </c>
      <c r="L236" s="2">
        <v>29.174150000000001</v>
      </c>
    </row>
    <row r="237" spans="1:12" ht="15">
      <c r="A237" s="2" t="s">
        <v>409</v>
      </c>
      <c r="B237" s="2" t="s">
        <v>74</v>
      </c>
      <c r="C237" s="2" t="s">
        <v>47</v>
      </c>
      <c r="D237" s="2" t="s">
        <v>94</v>
      </c>
      <c r="E237" s="2">
        <v>1</v>
      </c>
      <c r="F237" s="2" t="s">
        <v>11</v>
      </c>
      <c r="G237" s="2">
        <v>69.392284435933504</v>
      </c>
      <c r="H237" s="2">
        <v>66.974862886061999</v>
      </c>
      <c r="I237" s="2">
        <v>71.809705985805095</v>
      </c>
      <c r="J237" s="2">
        <v>0</v>
      </c>
      <c r="K237" s="2">
        <v>0</v>
      </c>
      <c r="L237" s="2">
        <v>0</v>
      </c>
    </row>
    <row r="238" spans="1:12" ht="15">
      <c r="A238" s="2" t="s">
        <v>410</v>
      </c>
      <c r="B238" s="2" t="s">
        <v>74</v>
      </c>
      <c r="C238" s="2" t="s">
        <v>47</v>
      </c>
      <c r="D238" s="2" t="s">
        <v>94</v>
      </c>
      <c r="E238" s="2">
        <v>2</v>
      </c>
      <c r="F238" s="2" t="s">
        <v>11</v>
      </c>
      <c r="G238" s="2">
        <v>68.742426415605394</v>
      </c>
      <c r="H238" s="2">
        <v>65.890157780103294</v>
      </c>
      <c r="I238" s="2">
        <v>71.594695051107493</v>
      </c>
      <c r="J238" s="2">
        <v>0</v>
      </c>
      <c r="K238" s="2">
        <v>0</v>
      </c>
      <c r="L238" s="2">
        <v>0</v>
      </c>
    </row>
    <row r="239" spans="1:12" ht="15">
      <c r="A239" s="2" t="s">
        <v>411</v>
      </c>
      <c r="B239" s="2" t="s">
        <v>74</v>
      </c>
      <c r="C239" s="2" t="s">
        <v>47</v>
      </c>
      <c r="D239" s="2" t="s">
        <v>94</v>
      </c>
      <c r="E239" s="2">
        <v>3</v>
      </c>
      <c r="F239" s="2" t="s">
        <v>11</v>
      </c>
      <c r="G239" s="2">
        <v>65.213588058636105</v>
      </c>
      <c r="H239" s="2">
        <v>62.609385197943801</v>
      </c>
      <c r="I239" s="2">
        <v>67.817790919328303</v>
      </c>
      <c r="J239" s="2">
        <v>0</v>
      </c>
      <c r="K239" s="2">
        <v>0</v>
      </c>
      <c r="L239" s="2">
        <v>0</v>
      </c>
    </row>
    <row r="240" spans="1:12" ht="15">
      <c r="A240" s="2" t="s">
        <v>412</v>
      </c>
      <c r="B240" s="2" t="s">
        <v>74</v>
      </c>
      <c r="C240" s="2" t="s">
        <v>47</v>
      </c>
      <c r="D240" s="2" t="s">
        <v>94</v>
      </c>
      <c r="E240" s="2">
        <v>4</v>
      </c>
      <c r="F240" s="2" t="s">
        <v>11</v>
      </c>
      <c r="G240" s="2">
        <v>64.220407125720499</v>
      </c>
      <c r="H240" s="2">
        <v>61.181788770373601</v>
      </c>
      <c r="I240" s="2">
        <v>67.259025481067496</v>
      </c>
      <c r="J240" s="2">
        <v>0</v>
      </c>
      <c r="K240" s="2">
        <v>0</v>
      </c>
      <c r="L240" s="2">
        <v>0</v>
      </c>
    </row>
    <row r="241" spans="1:12" ht="15">
      <c r="A241" s="2" t="s">
        <v>413</v>
      </c>
      <c r="B241" s="2" t="s">
        <v>74</v>
      </c>
      <c r="C241" s="2" t="s">
        <v>47</v>
      </c>
      <c r="D241" s="2" t="s">
        <v>94</v>
      </c>
      <c r="E241" s="2">
        <v>5</v>
      </c>
      <c r="F241" s="2" t="s">
        <v>11</v>
      </c>
      <c r="G241" s="2">
        <v>55.4204823077892</v>
      </c>
      <c r="H241" s="2">
        <v>52.498842234903698</v>
      </c>
      <c r="I241" s="2">
        <v>58.342122380674702</v>
      </c>
      <c r="J241" s="2">
        <v>0</v>
      </c>
      <c r="K241" s="2">
        <v>0</v>
      </c>
      <c r="L241" s="2">
        <v>0</v>
      </c>
    </row>
    <row r="242" spans="1:12" ht="15">
      <c r="A242" s="2" t="s">
        <v>414</v>
      </c>
      <c r="B242" s="2" t="s">
        <v>74</v>
      </c>
      <c r="C242" s="2" t="s">
        <v>48</v>
      </c>
      <c r="D242" s="2" t="s">
        <v>94</v>
      </c>
      <c r="E242" s="2">
        <v>0</v>
      </c>
      <c r="F242" s="2" t="s">
        <v>11</v>
      </c>
      <c r="G242" s="2">
        <v>66.235353293984204</v>
      </c>
      <c r="H242" s="2">
        <v>65.089639370998896</v>
      </c>
      <c r="I242" s="2">
        <v>67.381067216969498</v>
      </c>
      <c r="J242" s="2">
        <v>15.206899999999999</v>
      </c>
      <c r="K242" s="2">
        <v>7.4599479999999998</v>
      </c>
      <c r="L242" s="2">
        <v>22.953859999999999</v>
      </c>
    </row>
    <row r="243" spans="1:12" ht="15">
      <c r="A243" s="2" t="s">
        <v>415</v>
      </c>
      <c r="B243" s="2" t="s">
        <v>74</v>
      </c>
      <c r="C243" s="2" t="s">
        <v>48</v>
      </c>
      <c r="D243" s="2" t="s">
        <v>94</v>
      </c>
      <c r="E243" s="2">
        <v>1</v>
      </c>
      <c r="F243" s="2" t="s">
        <v>11</v>
      </c>
      <c r="G243" s="2">
        <v>72.416025354799899</v>
      </c>
      <c r="H243" s="2">
        <v>70.352805151021599</v>
      </c>
      <c r="I243" s="2">
        <v>74.4792455585781</v>
      </c>
      <c r="J243" s="2">
        <v>0</v>
      </c>
      <c r="K243" s="2">
        <v>0</v>
      </c>
      <c r="L243" s="2">
        <v>0</v>
      </c>
    </row>
    <row r="244" spans="1:12" ht="15">
      <c r="A244" s="2" t="s">
        <v>416</v>
      </c>
      <c r="B244" s="2" t="s">
        <v>74</v>
      </c>
      <c r="C244" s="2" t="s">
        <v>48</v>
      </c>
      <c r="D244" s="2" t="s">
        <v>94</v>
      </c>
      <c r="E244" s="2">
        <v>2</v>
      </c>
      <c r="F244" s="2" t="s">
        <v>11</v>
      </c>
      <c r="G244" s="2">
        <v>68.104272179871501</v>
      </c>
      <c r="H244" s="2">
        <v>65.572989405321394</v>
      </c>
      <c r="I244" s="2">
        <v>70.635554954421593</v>
      </c>
      <c r="J244" s="2">
        <v>0</v>
      </c>
      <c r="K244" s="2">
        <v>0</v>
      </c>
      <c r="L244" s="2">
        <v>0</v>
      </c>
    </row>
    <row r="245" spans="1:12" ht="15">
      <c r="A245" s="2" t="s">
        <v>417</v>
      </c>
      <c r="B245" s="2" t="s">
        <v>74</v>
      </c>
      <c r="C245" s="2" t="s">
        <v>48</v>
      </c>
      <c r="D245" s="2" t="s">
        <v>94</v>
      </c>
      <c r="E245" s="2">
        <v>3</v>
      </c>
      <c r="F245" s="2" t="s">
        <v>11</v>
      </c>
      <c r="G245" s="2">
        <v>68.061086930509802</v>
      </c>
      <c r="H245" s="2">
        <v>65.562514262912998</v>
      </c>
      <c r="I245" s="2">
        <v>70.559659598106606</v>
      </c>
      <c r="J245" s="2">
        <v>0</v>
      </c>
      <c r="K245" s="2">
        <v>0</v>
      </c>
      <c r="L245" s="2">
        <v>0</v>
      </c>
    </row>
    <row r="246" spans="1:12" ht="15">
      <c r="A246" s="2" t="s">
        <v>418</v>
      </c>
      <c r="B246" s="2" t="s">
        <v>74</v>
      </c>
      <c r="C246" s="2" t="s">
        <v>48</v>
      </c>
      <c r="D246" s="2" t="s">
        <v>94</v>
      </c>
      <c r="E246" s="2">
        <v>4</v>
      </c>
      <c r="F246" s="2" t="s">
        <v>11</v>
      </c>
      <c r="G246" s="2">
        <v>64.666324096054296</v>
      </c>
      <c r="H246" s="2">
        <v>62.071831936704903</v>
      </c>
      <c r="I246" s="2">
        <v>67.260816255403697</v>
      </c>
      <c r="J246" s="2">
        <v>0</v>
      </c>
      <c r="K246" s="2">
        <v>0</v>
      </c>
      <c r="L246" s="2">
        <v>0</v>
      </c>
    </row>
    <row r="247" spans="1:12" ht="15">
      <c r="A247" s="2" t="s">
        <v>419</v>
      </c>
      <c r="B247" s="2" t="s">
        <v>74</v>
      </c>
      <c r="C247" s="2" t="s">
        <v>48</v>
      </c>
      <c r="D247" s="2" t="s">
        <v>94</v>
      </c>
      <c r="E247" s="2">
        <v>5</v>
      </c>
      <c r="F247" s="2" t="s">
        <v>11</v>
      </c>
      <c r="G247" s="2">
        <v>59.112659918590303</v>
      </c>
      <c r="H247" s="2">
        <v>56.288532031598102</v>
      </c>
      <c r="I247" s="2">
        <v>61.936787805582398</v>
      </c>
      <c r="J247" s="2">
        <v>0</v>
      </c>
      <c r="K247" s="2">
        <v>0</v>
      </c>
      <c r="L247" s="2">
        <v>0</v>
      </c>
    </row>
    <row r="248" spans="1:12" ht="15">
      <c r="A248" s="2" t="s">
        <v>420</v>
      </c>
      <c r="B248" s="2" t="s">
        <v>74</v>
      </c>
      <c r="C248" s="2" t="s">
        <v>45</v>
      </c>
      <c r="D248" s="2" t="s">
        <v>94</v>
      </c>
      <c r="E248" s="2">
        <v>0</v>
      </c>
      <c r="F248" s="2" t="s">
        <v>11</v>
      </c>
      <c r="G248" s="2">
        <v>66.283845602884099</v>
      </c>
      <c r="H248" s="2">
        <v>65.119014085853806</v>
      </c>
      <c r="I248" s="2">
        <v>67.448677119914507</v>
      </c>
      <c r="J248" s="2">
        <v>7.8850129999999998</v>
      </c>
      <c r="K248" s="2">
        <v>6.4342889999999997</v>
      </c>
      <c r="L248" s="2">
        <v>9.335737</v>
      </c>
    </row>
    <row r="249" spans="1:12" ht="15">
      <c r="A249" s="2" t="s">
        <v>421</v>
      </c>
      <c r="B249" s="2" t="s">
        <v>74</v>
      </c>
      <c r="C249" s="2" t="s">
        <v>45</v>
      </c>
      <c r="D249" s="2" t="s">
        <v>94</v>
      </c>
      <c r="E249" s="2">
        <v>1</v>
      </c>
      <c r="F249" s="2" t="s">
        <v>11</v>
      </c>
      <c r="G249" s="2">
        <v>69.809479888163494</v>
      </c>
      <c r="H249" s="2">
        <v>67.066114843280403</v>
      </c>
      <c r="I249" s="2">
        <v>72.552844933046501</v>
      </c>
      <c r="J249" s="2">
        <v>0</v>
      </c>
      <c r="K249" s="2">
        <v>0</v>
      </c>
      <c r="L249" s="2">
        <v>0</v>
      </c>
    </row>
    <row r="250" spans="1:12" ht="15">
      <c r="A250" s="2" t="s">
        <v>422</v>
      </c>
      <c r="B250" s="2" t="s">
        <v>74</v>
      </c>
      <c r="C250" s="2" t="s">
        <v>45</v>
      </c>
      <c r="D250" s="2" t="s">
        <v>94</v>
      </c>
      <c r="E250" s="2">
        <v>2</v>
      </c>
      <c r="F250" s="2" t="s">
        <v>11</v>
      </c>
      <c r="G250" s="2">
        <v>68.140230792043297</v>
      </c>
      <c r="H250" s="2">
        <v>65.667232779747394</v>
      </c>
      <c r="I250" s="2">
        <v>70.613228804339201</v>
      </c>
      <c r="J250" s="2">
        <v>0</v>
      </c>
      <c r="K250" s="2">
        <v>0</v>
      </c>
      <c r="L250" s="2">
        <v>0</v>
      </c>
    </row>
    <row r="251" spans="1:12" ht="15">
      <c r="A251" s="2" t="s">
        <v>423</v>
      </c>
      <c r="B251" s="2" t="s">
        <v>74</v>
      </c>
      <c r="C251" s="2" t="s">
        <v>45</v>
      </c>
      <c r="D251" s="2" t="s">
        <v>94</v>
      </c>
      <c r="E251" s="2">
        <v>3</v>
      </c>
      <c r="F251" s="2" t="s">
        <v>11</v>
      </c>
      <c r="G251" s="2">
        <v>67.062575861776693</v>
      </c>
      <c r="H251" s="2">
        <v>64.295935329873103</v>
      </c>
      <c r="I251" s="2">
        <v>69.829216393680397</v>
      </c>
      <c r="J251" s="2">
        <v>0</v>
      </c>
      <c r="K251" s="2">
        <v>0</v>
      </c>
      <c r="L251" s="2">
        <v>0</v>
      </c>
    </row>
    <row r="252" spans="1:12" ht="15">
      <c r="A252" s="2" t="s">
        <v>424</v>
      </c>
      <c r="B252" s="2" t="s">
        <v>74</v>
      </c>
      <c r="C252" s="2" t="s">
        <v>45</v>
      </c>
      <c r="D252" s="2" t="s">
        <v>94</v>
      </c>
      <c r="E252" s="2">
        <v>4</v>
      </c>
      <c r="F252" s="2" t="s">
        <v>11</v>
      </c>
      <c r="G252" s="2">
        <v>64.851242117215904</v>
      </c>
      <c r="H252" s="2">
        <v>62.451510262456402</v>
      </c>
      <c r="I252" s="2">
        <v>67.250973971975398</v>
      </c>
      <c r="J252" s="2">
        <v>0</v>
      </c>
      <c r="K252" s="2">
        <v>0</v>
      </c>
      <c r="L252" s="2">
        <v>0</v>
      </c>
    </row>
    <row r="253" spans="1:12" ht="15">
      <c r="A253" s="2" t="s">
        <v>425</v>
      </c>
      <c r="B253" s="2" t="s">
        <v>74</v>
      </c>
      <c r="C253" s="2" t="s">
        <v>45</v>
      </c>
      <c r="D253" s="2" t="s">
        <v>94</v>
      </c>
      <c r="E253" s="2">
        <v>5</v>
      </c>
      <c r="F253" s="2" t="s">
        <v>11</v>
      </c>
      <c r="G253" s="2">
        <v>63.694003928763401</v>
      </c>
      <c r="H253" s="2">
        <v>61.079057956564398</v>
      </c>
      <c r="I253" s="2">
        <v>66.308949900962304</v>
      </c>
      <c r="J253" s="2">
        <v>0</v>
      </c>
      <c r="K253" s="2">
        <v>0</v>
      </c>
      <c r="L253" s="2">
        <v>0</v>
      </c>
    </row>
    <row r="254" spans="1:12" ht="15">
      <c r="A254" s="2" t="s">
        <v>426</v>
      </c>
      <c r="B254" s="2" t="s">
        <v>74</v>
      </c>
      <c r="C254" s="2" t="s">
        <v>44</v>
      </c>
      <c r="D254" s="2" t="s">
        <v>94</v>
      </c>
      <c r="E254" s="2">
        <v>0</v>
      </c>
      <c r="F254" s="2" t="s">
        <v>11</v>
      </c>
      <c r="G254" s="2">
        <v>65.4122738191016</v>
      </c>
      <c r="H254" s="2">
        <v>64.322311425582299</v>
      </c>
      <c r="I254" s="2">
        <v>66.5022362126209</v>
      </c>
      <c r="J254" s="2">
        <v>14.73466</v>
      </c>
      <c r="K254" s="2">
        <v>1.823202</v>
      </c>
      <c r="L254" s="2">
        <v>27.64612</v>
      </c>
    </row>
    <row r="255" spans="1:12" ht="15">
      <c r="A255" s="2" t="s">
        <v>427</v>
      </c>
      <c r="B255" s="2" t="s">
        <v>74</v>
      </c>
      <c r="C255" s="2" t="s">
        <v>44</v>
      </c>
      <c r="D255" s="2" t="s">
        <v>94</v>
      </c>
      <c r="E255" s="2">
        <v>1</v>
      </c>
      <c r="F255" s="2" t="s">
        <v>11</v>
      </c>
      <c r="G255" s="2">
        <v>69.218734922252096</v>
      </c>
      <c r="H255" s="2">
        <v>66.981606375385297</v>
      </c>
      <c r="I255" s="2">
        <v>71.455863469118995</v>
      </c>
      <c r="J255" s="2">
        <v>0</v>
      </c>
      <c r="K255" s="2">
        <v>0</v>
      </c>
      <c r="L255" s="2">
        <v>0</v>
      </c>
    </row>
    <row r="256" spans="1:12" ht="15">
      <c r="A256" s="2" t="s">
        <v>428</v>
      </c>
      <c r="B256" s="2" t="s">
        <v>74</v>
      </c>
      <c r="C256" s="2" t="s">
        <v>44</v>
      </c>
      <c r="D256" s="2" t="s">
        <v>94</v>
      </c>
      <c r="E256" s="2">
        <v>2</v>
      </c>
      <c r="F256" s="2" t="s">
        <v>11</v>
      </c>
      <c r="G256" s="2">
        <v>69.634964176193606</v>
      </c>
      <c r="H256" s="2">
        <v>67.588249691329295</v>
      </c>
      <c r="I256" s="2">
        <v>71.681678661057902</v>
      </c>
      <c r="J256" s="2">
        <v>0</v>
      </c>
      <c r="K256" s="2">
        <v>0</v>
      </c>
      <c r="L256" s="2">
        <v>0</v>
      </c>
    </row>
    <row r="257" spans="1:12" ht="15">
      <c r="A257" s="2" t="s">
        <v>429</v>
      </c>
      <c r="B257" s="2" t="s">
        <v>74</v>
      </c>
      <c r="C257" s="2" t="s">
        <v>44</v>
      </c>
      <c r="D257" s="2" t="s">
        <v>94</v>
      </c>
      <c r="E257" s="2">
        <v>3</v>
      </c>
      <c r="F257" s="2" t="s">
        <v>11</v>
      </c>
      <c r="G257" s="2">
        <v>65.1913990018531</v>
      </c>
      <c r="H257" s="2">
        <v>62.768146105467899</v>
      </c>
      <c r="I257" s="2">
        <v>67.614651898238193</v>
      </c>
      <c r="J257" s="2">
        <v>0</v>
      </c>
      <c r="K257" s="2">
        <v>0</v>
      </c>
      <c r="L257" s="2">
        <v>0</v>
      </c>
    </row>
    <row r="258" spans="1:12" ht="15">
      <c r="A258" s="2" t="s">
        <v>430</v>
      </c>
      <c r="B258" s="2" t="s">
        <v>74</v>
      </c>
      <c r="C258" s="2" t="s">
        <v>44</v>
      </c>
      <c r="D258" s="2" t="s">
        <v>94</v>
      </c>
      <c r="E258" s="2">
        <v>4</v>
      </c>
      <c r="F258" s="2" t="s">
        <v>11</v>
      </c>
      <c r="G258" s="2">
        <v>65.323663480810595</v>
      </c>
      <c r="H258" s="2">
        <v>63.081380253500399</v>
      </c>
      <c r="I258" s="2">
        <v>67.565946708120705</v>
      </c>
      <c r="J258" s="2">
        <v>0</v>
      </c>
      <c r="K258" s="2">
        <v>0</v>
      </c>
      <c r="L258" s="2">
        <v>0</v>
      </c>
    </row>
    <row r="259" spans="1:12" ht="15">
      <c r="A259" s="2" t="s">
        <v>431</v>
      </c>
      <c r="B259" s="2" t="s">
        <v>74</v>
      </c>
      <c r="C259" s="2" t="s">
        <v>44</v>
      </c>
      <c r="D259" s="2" t="s">
        <v>94</v>
      </c>
      <c r="E259" s="2">
        <v>5</v>
      </c>
      <c r="F259" s="2" t="s">
        <v>11</v>
      </c>
      <c r="G259" s="2">
        <v>57.046152988571102</v>
      </c>
      <c r="H259" s="2">
        <v>53.462081865643903</v>
      </c>
      <c r="I259" s="2">
        <v>60.6302241114984</v>
      </c>
      <c r="J259" s="2">
        <v>0</v>
      </c>
      <c r="K259" s="2">
        <v>0</v>
      </c>
      <c r="L259" s="2">
        <v>0</v>
      </c>
    </row>
    <row r="260" spans="1:12" ht="15">
      <c r="A260" s="2" t="s">
        <v>432</v>
      </c>
      <c r="B260" s="2" t="s">
        <v>74</v>
      </c>
      <c r="C260" s="2" t="s">
        <v>66</v>
      </c>
      <c r="D260" s="2" t="s">
        <v>94</v>
      </c>
      <c r="E260" s="2">
        <v>0</v>
      </c>
      <c r="F260" s="2" t="s">
        <v>11</v>
      </c>
      <c r="G260" s="2">
        <v>58.017640598730999</v>
      </c>
      <c r="H260" s="2">
        <v>56.767696342031101</v>
      </c>
      <c r="I260" s="2">
        <v>59.267584855430798</v>
      </c>
      <c r="J260" s="2">
        <v>16.775310000000001</v>
      </c>
      <c r="K260" s="2">
        <v>7.1485349999999999</v>
      </c>
      <c r="L260" s="2">
        <v>26.402090000000001</v>
      </c>
    </row>
    <row r="261" spans="1:12" ht="15">
      <c r="A261" s="2" t="s">
        <v>433</v>
      </c>
      <c r="B261" s="2" t="s">
        <v>74</v>
      </c>
      <c r="C261" s="2" t="s">
        <v>66</v>
      </c>
      <c r="D261" s="2" t="s">
        <v>94</v>
      </c>
      <c r="E261" s="2">
        <v>1</v>
      </c>
      <c r="F261" s="2" t="s">
        <v>11</v>
      </c>
      <c r="G261" s="2">
        <v>63.802405085280597</v>
      </c>
      <c r="H261" s="2">
        <v>61.241929152626298</v>
      </c>
      <c r="I261" s="2">
        <v>66.362881017934896</v>
      </c>
      <c r="J261" s="2">
        <v>0</v>
      </c>
      <c r="K261" s="2">
        <v>0</v>
      </c>
      <c r="L261" s="2">
        <v>0</v>
      </c>
    </row>
    <row r="262" spans="1:12" ht="15">
      <c r="A262" s="2" t="s">
        <v>434</v>
      </c>
      <c r="B262" s="2" t="s">
        <v>74</v>
      </c>
      <c r="C262" s="2" t="s">
        <v>66</v>
      </c>
      <c r="D262" s="2" t="s">
        <v>94</v>
      </c>
      <c r="E262" s="2">
        <v>2</v>
      </c>
      <c r="F262" s="2" t="s">
        <v>11</v>
      </c>
      <c r="G262" s="2">
        <v>61.824289055421801</v>
      </c>
      <c r="H262" s="2">
        <v>58.849341225105</v>
      </c>
      <c r="I262" s="2">
        <v>64.799236885738495</v>
      </c>
      <c r="J262" s="2">
        <v>0</v>
      </c>
      <c r="K262" s="2">
        <v>0</v>
      </c>
      <c r="L262" s="2">
        <v>0</v>
      </c>
    </row>
    <row r="263" spans="1:12" ht="15">
      <c r="A263" s="2" t="s">
        <v>435</v>
      </c>
      <c r="B263" s="2" t="s">
        <v>74</v>
      </c>
      <c r="C263" s="2" t="s">
        <v>66</v>
      </c>
      <c r="D263" s="2" t="s">
        <v>94</v>
      </c>
      <c r="E263" s="2">
        <v>3</v>
      </c>
      <c r="F263" s="2" t="s">
        <v>11</v>
      </c>
      <c r="G263" s="2">
        <v>56.873758243972297</v>
      </c>
      <c r="H263" s="2">
        <v>53.714406470075801</v>
      </c>
      <c r="I263" s="2">
        <v>60.0331100178689</v>
      </c>
      <c r="J263" s="2">
        <v>0</v>
      </c>
      <c r="K263" s="2">
        <v>0</v>
      </c>
      <c r="L263" s="2">
        <v>0</v>
      </c>
    </row>
    <row r="264" spans="1:12" ht="15">
      <c r="A264" s="2" t="s">
        <v>436</v>
      </c>
      <c r="B264" s="2" t="s">
        <v>74</v>
      </c>
      <c r="C264" s="2" t="s">
        <v>66</v>
      </c>
      <c r="D264" s="2" t="s">
        <v>94</v>
      </c>
      <c r="E264" s="2">
        <v>4</v>
      </c>
      <c r="F264" s="2" t="s">
        <v>11</v>
      </c>
      <c r="G264" s="2">
        <v>56.951873038217101</v>
      </c>
      <c r="H264" s="2">
        <v>54.484148323094999</v>
      </c>
      <c r="I264" s="2">
        <v>59.419597753339197</v>
      </c>
      <c r="J264" s="2">
        <v>0</v>
      </c>
      <c r="K264" s="2">
        <v>0</v>
      </c>
      <c r="L264" s="2">
        <v>0</v>
      </c>
    </row>
    <row r="265" spans="1:12" ht="15">
      <c r="A265" s="2" t="s">
        <v>437</v>
      </c>
      <c r="B265" s="2" t="s">
        <v>74</v>
      </c>
      <c r="C265" s="2" t="s">
        <v>66</v>
      </c>
      <c r="D265" s="2" t="s">
        <v>94</v>
      </c>
      <c r="E265" s="2">
        <v>5</v>
      </c>
      <c r="F265" s="2" t="s">
        <v>11</v>
      </c>
      <c r="G265" s="2">
        <v>49.682002682307697</v>
      </c>
      <c r="H265" s="2">
        <v>46.862243845659101</v>
      </c>
      <c r="I265" s="2">
        <v>52.5017615189563</v>
      </c>
      <c r="J265" s="2">
        <v>0</v>
      </c>
      <c r="K265" s="2">
        <v>0</v>
      </c>
      <c r="L265" s="2">
        <v>0</v>
      </c>
    </row>
    <row r="266" spans="1:12" ht="15">
      <c r="A266" s="2" t="s">
        <v>438</v>
      </c>
      <c r="B266" s="2" t="s">
        <v>74</v>
      </c>
      <c r="C266" s="2" t="s">
        <v>71</v>
      </c>
      <c r="D266" s="2" t="s">
        <v>94</v>
      </c>
      <c r="E266" s="2">
        <v>0</v>
      </c>
      <c r="F266" s="2" t="s">
        <v>11</v>
      </c>
      <c r="G266" s="2">
        <v>68.308190963051103</v>
      </c>
      <c r="H266" s="2">
        <v>67.113989427281695</v>
      </c>
      <c r="I266" s="2">
        <v>69.502392498820498</v>
      </c>
      <c r="J266" s="2">
        <v>14.178750000000001</v>
      </c>
      <c r="K266" s="2">
        <v>1.0751120000000001</v>
      </c>
      <c r="L266" s="2">
        <v>27.282389999999999</v>
      </c>
    </row>
    <row r="267" spans="1:12" ht="15">
      <c r="A267" s="2" t="s">
        <v>439</v>
      </c>
      <c r="B267" s="2" t="s">
        <v>74</v>
      </c>
      <c r="C267" s="2" t="s">
        <v>71</v>
      </c>
      <c r="D267" s="2" t="s">
        <v>94</v>
      </c>
      <c r="E267" s="2">
        <v>1</v>
      </c>
      <c r="F267" s="2" t="s">
        <v>11</v>
      </c>
      <c r="G267" s="2">
        <v>73.214848239031596</v>
      </c>
      <c r="H267" s="2">
        <v>70.907188375409504</v>
      </c>
      <c r="I267" s="2">
        <v>75.522508102653802</v>
      </c>
      <c r="J267" s="2">
        <v>0</v>
      </c>
      <c r="K267" s="2">
        <v>0</v>
      </c>
      <c r="L267" s="2">
        <v>0</v>
      </c>
    </row>
    <row r="268" spans="1:12" ht="15">
      <c r="A268" s="2" t="s">
        <v>440</v>
      </c>
      <c r="B268" s="2" t="s">
        <v>74</v>
      </c>
      <c r="C268" s="2" t="s">
        <v>71</v>
      </c>
      <c r="D268" s="2" t="s">
        <v>94</v>
      </c>
      <c r="E268" s="2">
        <v>2</v>
      </c>
      <c r="F268" s="2" t="s">
        <v>11</v>
      </c>
      <c r="G268" s="2">
        <v>69.5455143030306</v>
      </c>
      <c r="H268" s="2">
        <v>66.314952863742107</v>
      </c>
      <c r="I268" s="2">
        <v>72.776075742319094</v>
      </c>
      <c r="J268" s="2">
        <v>0</v>
      </c>
      <c r="K268" s="2">
        <v>0</v>
      </c>
      <c r="L268" s="2">
        <v>0</v>
      </c>
    </row>
    <row r="269" spans="1:12" ht="15">
      <c r="A269" s="2" t="s">
        <v>441</v>
      </c>
      <c r="B269" s="2" t="s">
        <v>74</v>
      </c>
      <c r="C269" s="2" t="s">
        <v>71</v>
      </c>
      <c r="D269" s="2" t="s">
        <v>94</v>
      </c>
      <c r="E269" s="2">
        <v>3</v>
      </c>
      <c r="F269" s="2" t="s">
        <v>11</v>
      </c>
      <c r="G269" s="2">
        <v>72.310858335358603</v>
      </c>
      <c r="H269" s="2">
        <v>69.993083087444205</v>
      </c>
      <c r="I269" s="2">
        <v>74.628633583273</v>
      </c>
      <c r="J269" s="2">
        <v>0</v>
      </c>
      <c r="K269" s="2">
        <v>0</v>
      </c>
      <c r="L269" s="2">
        <v>0</v>
      </c>
    </row>
    <row r="270" spans="1:12" ht="15">
      <c r="A270" s="2" t="s">
        <v>442</v>
      </c>
      <c r="B270" s="2" t="s">
        <v>74</v>
      </c>
      <c r="C270" s="2" t="s">
        <v>71</v>
      </c>
      <c r="D270" s="2" t="s">
        <v>94</v>
      </c>
      <c r="E270" s="2">
        <v>4</v>
      </c>
      <c r="F270" s="2" t="s">
        <v>11</v>
      </c>
      <c r="G270" s="2">
        <v>64.894520310165603</v>
      </c>
      <c r="H270" s="2">
        <v>62.0333071886431</v>
      </c>
      <c r="I270" s="2">
        <v>67.755733431688199</v>
      </c>
      <c r="J270" s="2">
        <v>0</v>
      </c>
      <c r="K270" s="2">
        <v>0</v>
      </c>
      <c r="L270" s="2">
        <v>0</v>
      </c>
    </row>
    <row r="271" spans="1:12" ht="15">
      <c r="A271" s="2" t="s">
        <v>443</v>
      </c>
      <c r="B271" s="2" t="s">
        <v>74</v>
      </c>
      <c r="C271" s="2" t="s">
        <v>71</v>
      </c>
      <c r="D271" s="2" t="s">
        <v>94</v>
      </c>
      <c r="E271" s="2">
        <v>5</v>
      </c>
      <c r="F271" s="2" t="s">
        <v>11</v>
      </c>
      <c r="G271" s="2">
        <v>61.377118155561597</v>
      </c>
      <c r="H271" s="2">
        <v>58.473980089622302</v>
      </c>
      <c r="I271" s="2">
        <v>64.280256221500906</v>
      </c>
      <c r="J271" s="2">
        <v>0</v>
      </c>
      <c r="K271" s="2">
        <v>0</v>
      </c>
      <c r="L271" s="2">
        <v>0</v>
      </c>
    </row>
    <row r="272" spans="1:12" ht="15">
      <c r="A272" s="2" t="s">
        <v>444</v>
      </c>
      <c r="B272" s="2" t="s">
        <v>74</v>
      </c>
      <c r="C272" s="2" t="s">
        <v>58</v>
      </c>
      <c r="D272" s="2" t="s">
        <v>94</v>
      </c>
      <c r="E272" s="2">
        <v>0</v>
      </c>
      <c r="F272" s="2" t="s">
        <v>11</v>
      </c>
      <c r="G272" s="2">
        <v>59.915473777833498</v>
      </c>
      <c r="H272" s="2">
        <v>58.694073109045803</v>
      </c>
      <c r="I272" s="2">
        <v>61.136874446621299</v>
      </c>
      <c r="J272" s="2">
        <v>19.63822</v>
      </c>
      <c r="K272" s="2">
        <v>12.302569999999999</v>
      </c>
      <c r="L272" s="2">
        <v>26.973859999999998</v>
      </c>
    </row>
    <row r="273" spans="1:12" ht="15">
      <c r="A273" s="2" t="s">
        <v>445</v>
      </c>
      <c r="B273" s="2" t="s">
        <v>74</v>
      </c>
      <c r="C273" s="2" t="s">
        <v>58</v>
      </c>
      <c r="D273" s="2" t="s">
        <v>94</v>
      </c>
      <c r="E273" s="2">
        <v>1</v>
      </c>
      <c r="F273" s="2" t="s">
        <v>11</v>
      </c>
      <c r="G273" s="2">
        <v>67.1685053838047</v>
      </c>
      <c r="H273" s="2">
        <v>64.925785971561993</v>
      </c>
      <c r="I273" s="2">
        <v>69.411224796047506</v>
      </c>
      <c r="J273" s="2">
        <v>0</v>
      </c>
      <c r="K273" s="2">
        <v>0</v>
      </c>
      <c r="L273" s="2">
        <v>0</v>
      </c>
    </row>
    <row r="274" spans="1:12" ht="15">
      <c r="A274" s="2" t="s">
        <v>446</v>
      </c>
      <c r="B274" s="2" t="s">
        <v>74</v>
      </c>
      <c r="C274" s="2" t="s">
        <v>58</v>
      </c>
      <c r="D274" s="2" t="s">
        <v>94</v>
      </c>
      <c r="E274" s="2">
        <v>2</v>
      </c>
      <c r="F274" s="2" t="s">
        <v>11</v>
      </c>
      <c r="G274" s="2">
        <v>64.436846985536505</v>
      </c>
      <c r="H274" s="2">
        <v>61.680728560649797</v>
      </c>
      <c r="I274" s="2">
        <v>67.192965410423199</v>
      </c>
      <c r="J274" s="2">
        <v>0</v>
      </c>
      <c r="K274" s="2">
        <v>0</v>
      </c>
      <c r="L274" s="2">
        <v>0</v>
      </c>
    </row>
    <row r="275" spans="1:12" ht="15">
      <c r="A275" s="2" t="s">
        <v>447</v>
      </c>
      <c r="B275" s="2" t="s">
        <v>74</v>
      </c>
      <c r="C275" s="2" t="s">
        <v>58</v>
      </c>
      <c r="D275" s="2" t="s">
        <v>94</v>
      </c>
      <c r="E275" s="2">
        <v>3</v>
      </c>
      <c r="F275" s="2" t="s">
        <v>11</v>
      </c>
      <c r="G275" s="2">
        <v>58.007006944215497</v>
      </c>
      <c r="H275" s="2">
        <v>54.982431835091496</v>
      </c>
      <c r="I275" s="2">
        <v>61.031582053339399</v>
      </c>
      <c r="J275" s="2">
        <v>0</v>
      </c>
      <c r="K275" s="2">
        <v>0</v>
      </c>
      <c r="L275" s="2">
        <v>0</v>
      </c>
    </row>
    <row r="276" spans="1:12" ht="15">
      <c r="A276" s="2" t="s">
        <v>448</v>
      </c>
      <c r="B276" s="2" t="s">
        <v>74</v>
      </c>
      <c r="C276" s="2" t="s">
        <v>58</v>
      </c>
      <c r="D276" s="2" t="s">
        <v>94</v>
      </c>
      <c r="E276" s="2">
        <v>4</v>
      </c>
      <c r="F276" s="2" t="s">
        <v>11</v>
      </c>
      <c r="G276" s="2">
        <v>57.249269954580797</v>
      </c>
      <c r="H276" s="2">
        <v>54.656551326508797</v>
      </c>
      <c r="I276" s="2">
        <v>59.841988582652903</v>
      </c>
      <c r="J276" s="2">
        <v>0</v>
      </c>
      <c r="K276" s="2">
        <v>0</v>
      </c>
      <c r="L276" s="2">
        <v>0</v>
      </c>
    </row>
    <row r="277" spans="1:12" ht="15">
      <c r="A277" s="2" t="s">
        <v>449</v>
      </c>
      <c r="B277" s="2" t="s">
        <v>74</v>
      </c>
      <c r="C277" s="2" t="s">
        <v>58</v>
      </c>
      <c r="D277" s="2" t="s">
        <v>94</v>
      </c>
      <c r="E277" s="2">
        <v>5</v>
      </c>
      <c r="F277" s="2" t="s">
        <v>11</v>
      </c>
      <c r="G277" s="2">
        <v>51.139687103483702</v>
      </c>
      <c r="H277" s="2">
        <v>48.051929067202103</v>
      </c>
      <c r="I277" s="2">
        <v>54.2274451397654</v>
      </c>
      <c r="J277" s="2">
        <v>0</v>
      </c>
      <c r="K277" s="2">
        <v>0</v>
      </c>
      <c r="L277" s="2">
        <v>0</v>
      </c>
    </row>
    <row r="278" spans="1:12" ht="15">
      <c r="A278" s="2" t="s">
        <v>450</v>
      </c>
      <c r="B278" s="2" t="s">
        <v>74</v>
      </c>
      <c r="C278" s="2" t="s">
        <v>72</v>
      </c>
      <c r="D278" s="2" t="s">
        <v>94</v>
      </c>
      <c r="E278" s="2">
        <v>0</v>
      </c>
      <c r="F278" s="2" t="s">
        <v>11</v>
      </c>
      <c r="G278" s="2">
        <v>62.971907384545403</v>
      </c>
      <c r="H278" s="2">
        <v>61.6814506241789</v>
      </c>
      <c r="I278" s="2">
        <v>64.262364144911899</v>
      </c>
      <c r="J278" s="2">
        <v>21.880800000000001</v>
      </c>
      <c r="K278" s="2">
        <v>15.07766</v>
      </c>
      <c r="L278" s="2">
        <v>28.68393</v>
      </c>
    </row>
    <row r="279" spans="1:12" ht="15">
      <c r="A279" s="2" t="s">
        <v>451</v>
      </c>
      <c r="B279" s="2" t="s">
        <v>74</v>
      </c>
      <c r="C279" s="2" t="s">
        <v>72</v>
      </c>
      <c r="D279" s="2" t="s">
        <v>94</v>
      </c>
      <c r="E279" s="2">
        <v>1</v>
      </c>
      <c r="F279" s="2" t="s">
        <v>11</v>
      </c>
      <c r="G279" s="2">
        <v>70.680041263401307</v>
      </c>
      <c r="H279" s="2">
        <v>68.089121117070107</v>
      </c>
      <c r="I279" s="2">
        <v>73.270961409732394</v>
      </c>
      <c r="J279" s="2">
        <v>0</v>
      </c>
      <c r="K279" s="2">
        <v>0</v>
      </c>
      <c r="L279" s="2">
        <v>0</v>
      </c>
    </row>
    <row r="280" spans="1:12" ht="15">
      <c r="A280" s="2" t="s">
        <v>452</v>
      </c>
      <c r="B280" s="2" t="s">
        <v>74</v>
      </c>
      <c r="C280" s="2" t="s">
        <v>72</v>
      </c>
      <c r="D280" s="2" t="s">
        <v>94</v>
      </c>
      <c r="E280" s="2">
        <v>2</v>
      </c>
      <c r="F280" s="2" t="s">
        <v>11</v>
      </c>
      <c r="G280" s="2">
        <v>67.702819979620898</v>
      </c>
      <c r="H280" s="2">
        <v>64.970032574357504</v>
      </c>
      <c r="I280" s="2">
        <v>70.435607384884307</v>
      </c>
      <c r="J280" s="2">
        <v>0</v>
      </c>
      <c r="K280" s="2">
        <v>0</v>
      </c>
      <c r="L280" s="2">
        <v>0</v>
      </c>
    </row>
    <row r="281" spans="1:12" ht="15">
      <c r="A281" s="2" t="s">
        <v>453</v>
      </c>
      <c r="B281" s="2" t="s">
        <v>74</v>
      </c>
      <c r="C281" s="2" t="s">
        <v>72</v>
      </c>
      <c r="D281" s="2" t="s">
        <v>94</v>
      </c>
      <c r="E281" s="2">
        <v>3</v>
      </c>
      <c r="F281" s="2" t="s">
        <v>11</v>
      </c>
      <c r="G281" s="2">
        <v>64.313504181279697</v>
      </c>
      <c r="H281" s="2">
        <v>61.140858435098899</v>
      </c>
      <c r="I281" s="2">
        <v>67.486149927460502</v>
      </c>
      <c r="J281" s="2">
        <v>0</v>
      </c>
      <c r="K281" s="2">
        <v>0</v>
      </c>
      <c r="L281" s="2">
        <v>0</v>
      </c>
    </row>
    <row r="282" spans="1:12" ht="15">
      <c r="A282" s="2" t="s">
        <v>454</v>
      </c>
      <c r="B282" s="2" t="s">
        <v>74</v>
      </c>
      <c r="C282" s="2" t="s">
        <v>72</v>
      </c>
      <c r="D282" s="2" t="s">
        <v>94</v>
      </c>
      <c r="E282" s="2">
        <v>4</v>
      </c>
      <c r="F282" s="2" t="s">
        <v>11</v>
      </c>
      <c r="G282" s="2">
        <v>59.617199629950299</v>
      </c>
      <c r="H282" s="2">
        <v>56.735342676583301</v>
      </c>
      <c r="I282" s="2">
        <v>62.499056583317397</v>
      </c>
      <c r="J282" s="2">
        <v>0</v>
      </c>
      <c r="K282" s="2">
        <v>0</v>
      </c>
      <c r="L282" s="2">
        <v>0</v>
      </c>
    </row>
    <row r="283" spans="1:12" ht="15">
      <c r="A283" s="2" t="s">
        <v>455</v>
      </c>
      <c r="B283" s="2" t="s">
        <v>74</v>
      </c>
      <c r="C283" s="2" t="s">
        <v>72</v>
      </c>
      <c r="D283" s="2" t="s">
        <v>94</v>
      </c>
      <c r="E283" s="2">
        <v>5</v>
      </c>
      <c r="F283" s="2" t="s">
        <v>11</v>
      </c>
      <c r="G283" s="2">
        <v>52.827928380931702</v>
      </c>
      <c r="H283" s="2">
        <v>49.386545718542699</v>
      </c>
      <c r="I283" s="2">
        <v>56.269311043320698</v>
      </c>
      <c r="J283" s="2">
        <v>0</v>
      </c>
      <c r="K283" s="2">
        <v>0</v>
      </c>
      <c r="L283" s="2">
        <v>0</v>
      </c>
    </row>
    <row r="284" spans="1:12" ht="15">
      <c r="A284" s="2" t="s">
        <v>456</v>
      </c>
      <c r="B284" s="2" t="s">
        <v>74</v>
      </c>
      <c r="C284" s="2" t="s">
        <v>53</v>
      </c>
      <c r="D284" s="2" t="s">
        <v>94</v>
      </c>
      <c r="E284" s="2">
        <v>0</v>
      </c>
      <c r="F284" s="2" t="s">
        <v>11</v>
      </c>
      <c r="G284" s="2">
        <v>64.896595900817104</v>
      </c>
      <c r="H284" s="2">
        <v>63.670478994553399</v>
      </c>
      <c r="I284" s="2">
        <v>66.122712807080802</v>
      </c>
      <c r="J284" s="2">
        <v>8.9080689999999993</v>
      </c>
      <c r="K284" s="2">
        <v>2.7825009999999999</v>
      </c>
      <c r="L284" s="2">
        <v>15.03364</v>
      </c>
    </row>
    <row r="285" spans="1:12" ht="15">
      <c r="A285" s="2" t="s">
        <v>457</v>
      </c>
      <c r="B285" s="2" t="s">
        <v>74</v>
      </c>
      <c r="C285" s="2" t="s">
        <v>53</v>
      </c>
      <c r="D285" s="2" t="s">
        <v>94</v>
      </c>
      <c r="E285" s="2">
        <v>1</v>
      </c>
      <c r="F285" s="2" t="s">
        <v>11</v>
      </c>
      <c r="G285" s="2">
        <v>68.5907305650789</v>
      </c>
      <c r="H285" s="2">
        <v>65.876441526847699</v>
      </c>
      <c r="I285" s="2">
        <v>71.3050196033101</v>
      </c>
      <c r="J285" s="2">
        <v>0</v>
      </c>
      <c r="K285" s="2">
        <v>0</v>
      </c>
      <c r="L285" s="2">
        <v>0</v>
      </c>
    </row>
    <row r="286" spans="1:12" ht="15">
      <c r="A286" s="2" t="s">
        <v>458</v>
      </c>
      <c r="B286" s="2" t="s">
        <v>74</v>
      </c>
      <c r="C286" s="2" t="s">
        <v>53</v>
      </c>
      <c r="D286" s="2" t="s">
        <v>94</v>
      </c>
      <c r="E286" s="2">
        <v>2</v>
      </c>
      <c r="F286" s="2" t="s">
        <v>11</v>
      </c>
      <c r="G286" s="2">
        <v>66.355052154325307</v>
      </c>
      <c r="H286" s="2">
        <v>63.349566989229601</v>
      </c>
      <c r="I286" s="2">
        <v>69.360537319420999</v>
      </c>
      <c r="J286" s="2">
        <v>0</v>
      </c>
      <c r="K286" s="2">
        <v>0</v>
      </c>
      <c r="L286" s="2">
        <v>0</v>
      </c>
    </row>
    <row r="287" spans="1:12" ht="15">
      <c r="A287" s="2" t="s">
        <v>459</v>
      </c>
      <c r="B287" s="2" t="s">
        <v>74</v>
      </c>
      <c r="C287" s="2" t="s">
        <v>53</v>
      </c>
      <c r="D287" s="2" t="s">
        <v>94</v>
      </c>
      <c r="E287" s="2">
        <v>3</v>
      </c>
      <c r="F287" s="2" t="s">
        <v>11</v>
      </c>
      <c r="G287" s="2">
        <v>63.9145367996083</v>
      </c>
      <c r="H287" s="2">
        <v>61.224320018114099</v>
      </c>
      <c r="I287" s="2">
        <v>66.604753581102401</v>
      </c>
      <c r="J287" s="2">
        <v>0</v>
      </c>
      <c r="K287" s="2">
        <v>0</v>
      </c>
      <c r="L287" s="2">
        <v>0</v>
      </c>
    </row>
    <row r="288" spans="1:12" ht="15">
      <c r="A288" s="2" t="s">
        <v>460</v>
      </c>
      <c r="B288" s="2" t="s">
        <v>74</v>
      </c>
      <c r="C288" s="2" t="s">
        <v>53</v>
      </c>
      <c r="D288" s="2" t="s">
        <v>94</v>
      </c>
      <c r="E288" s="2">
        <v>4</v>
      </c>
      <c r="F288" s="2" t="s">
        <v>11</v>
      </c>
      <c r="G288" s="2">
        <v>64.658967314302203</v>
      </c>
      <c r="H288" s="2">
        <v>61.871242114178798</v>
      </c>
      <c r="I288" s="2">
        <v>67.446692514425493</v>
      </c>
      <c r="J288" s="2">
        <v>0</v>
      </c>
      <c r="K288" s="2">
        <v>0</v>
      </c>
      <c r="L288" s="2">
        <v>0</v>
      </c>
    </row>
    <row r="289" spans="1:12" ht="15">
      <c r="A289" s="2" t="s">
        <v>461</v>
      </c>
      <c r="B289" s="2" t="s">
        <v>74</v>
      </c>
      <c r="C289" s="2" t="s">
        <v>53</v>
      </c>
      <c r="D289" s="2" t="s">
        <v>94</v>
      </c>
      <c r="E289" s="2">
        <v>5</v>
      </c>
      <c r="F289" s="2" t="s">
        <v>11</v>
      </c>
      <c r="G289" s="2">
        <v>60.445839697329497</v>
      </c>
      <c r="H289" s="2">
        <v>57.357335780576101</v>
      </c>
      <c r="I289" s="2">
        <v>63.5343436140829</v>
      </c>
      <c r="J289" s="2">
        <v>0</v>
      </c>
      <c r="K289" s="2">
        <v>0</v>
      </c>
      <c r="L289" s="2">
        <v>0</v>
      </c>
    </row>
    <row r="290" spans="1:12" ht="15">
      <c r="A290" s="2" t="s">
        <v>462</v>
      </c>
      <c r="B290" s="2" t="s">
        <v>74</v>
      </c>
      <c r="C290" s="2" t="s">
        <v>50</v>
      </c>
      <c r="D290" s="2" t="s">
        <v>94</v>
      </c>
      <c r="E290" s="2">
        <v>0</v>
      </c>
      <c r="F290" s="2" t="s">
        <v>11</v>
      </c>
      <c r="G290" s="2">
        <v>67.645172752734695</v>
      </c>
      <c r="H290" s="2">
        <v>66.502850085219194</v>
      </c>
      <c r="I290" s="2">
        <v>68.787495420250295</v>
      </c>
      <c r="J290" s="2">
        <v>5.9459989999999996</v>
      </c>
      <c r="K290" s="2">
        <v>-3.0947049999999998</v>
      </c>
      <c r="L290" s="2">
        <v>14.986700000000001</v>
      </c>
    </row>
    <row r="291" spans="1:12" ht="15">
      <c r="A291" s="2" t="s">
        <v>463</v>
      </c>
      <c r="B291" s="2" t="s">
        <v>74</v>
      </c>
      <c r="C291" s="2" t="s">
        <v>50</v>
      </c>
      <c r="D291" s="2" t="s">
        <v>94</v>
      </c>
      <c r="E291" s="2">
        <v>1</v>
      </c>
      <c r="F291" s="2" t="s">
        <v>11</v>
      </c>
      <c r="G291" s="2">
        <v>68.406515366519599</v>
      </c>
      <c r="H291" s="2">
        <v>65.872199454703093</v>
      </c>
      <c r="I291" s="2">
        <v>70.940831278336205</v>
      </c>
      <c r="J291" s="2">
        <v>0</v>
      </c>
      <c r="K291" s="2">
        <v>0</v>
      </c>
      <c r="L291" s="2">
        <v>0</v>
      </c>
    </row>
    <row r="292" spans="1:12" ht="15">
      <c r="A292" s="2" t="s">
        <v>464</v>
      </c>
      <c r="B292" s="2" t="s">
        <v>74</v>
      </c>
      <c r="C292" s="2" t="s">
        <v>50</v>
      </c>
      <c r="D292" s="2" t="s">
        <v>94</v>
      </c>
      <c r="E292" s="2">
        <v>2</v>
      </c>
      <c r="F292" s="2" t="s">
        <v>11</v>
      </c>
      <c r="G292" s="2">
        <v>68.859811889267107</v>
      </c>
      <c r="H292" s="2">
        <v>65.657477456330497</v>
      </c>
      <c r="I292" s="2">
        <v>72.062146322203702</v>
      </c>
      <c r="J292" s="2">
        <v>0</v>
      </c>
      <c r="K292" s="2">
        <v>0</v>
      </c>
      <c r="L292" s="2">
        <v>0</v>
      </c>
    </row>
    <row r="293" spans="1:12" ht="15">
      <c r="A293" s="2" t="s">
        <v>465</v>
      </c>
      <c r="B293" s="2" t="s">
        <v>74</v>
      </c>
      <c r="C293" s="2" t="s">
        <v>50</v>
      </c>
      <c r="D293" s="2" t="s">
        <v>94</v>
      </c>
      <c r="E293" s="2">
        <v>3</v>
      </c>
      <c r="F293" s="2" t="s">
        <v>11</v>
      </c>
      <c r="G293" s="2">
        <v>69.826020261351005</v>
      </c>
      <c r="H293" s="2">
        <v>67.115628012893495</v>
      </c>
      <c r="I293" s="2">
        <v>72.5364125098085</v>
      </c>
      <c r="J293" s="2">
        <v>0</v>
      </c>
      <c r="K293" s="2">
        <v>0</v>
      </c>
      <c r="L293" s="2">
        <v>0</v>
      </c>
    </row>
    <row r="294" spans="1:12" ht="15">
      <c r="A294" s="2" t="s">
        <v>466</v>
      </c>
      <c r="B294" s="2" t="s">
        <v>74</v>
      </c>
      <c r="C294" s="2" t="s">
        <v>50</v>
      </c>
      <c r="D294" s="2" t="s">
        <v>94</v>
      </c>
      <c r="E294" s="2">
        <v>4</v>
      </c>
      <c r="F294" s="2" t="s">
        <v>11</v>
      </c>
      <c r="G294" s="2">
        <v>66.763547994697305</v>
      </c>
      <c r="H294" s="2">
        <v>64.633434340913297</v>
      </c>
      <c r="I294" s="2">
        <v>68.893661648481299</v>
      </c>
      <c r="J294" s="2">
        <v>0</v>
      </c>
      <c r="K294" s="2">
        <v>0</v>
      </c>
      <c r="L294" s="2">
        <v>0</v>
      </c>
    </row>
    <row r="295" spans="1:12" ht="15">
      <c r="A295" s="2" t="s">
        <v>467</v>
      </c>
      <c r="B295" s="2" t="s">
        <v>74</v>
      </c>
      <c r="C295" s="2" t="s">
        <v>50</v>
      </c>
      <c r="D295" s="2" t="s">
        <v>94</v>
      </c>
      <c r="E295" s="2">
        <v>5</v>
      </c>
      <c r="F295" s="2" t="s">
        <v>11</v>
      </c>
      <c r="G295" s="2">
        <v>63.4873389948187</v>
      </c>
      <c r="H295" s="2">
        <v>61.118734590476897</v>
      </c>
      <c r="I295" s="2">
        <v>65.855943399160395</v>
      </c>
      <c r="J295" s="2">
        <v>0</v>
      </c>
      <c r="K295" s="2">
        <v>0</v>
      </c>
      <c r="L295" s="2">
        <v>0</v>
      </c>
    </row>
    <row r="296" spans="1:12" ht="15">
      <c r="A296" s="2" t="s">
        <v>468</v>
      </c>
      <c r="B296" s="2" t="s">
        <v>74</v>
      </c>
      <c r="C296" s="2" t="s">
        <v>65</v>
      </c>
      <c r="D296" s="2" t="s">
        <v>94</v>
      </c>
      <c r="E296" s="2">
        <v>0</v>
      </c>
      <c r="F296" s="2" t="s">
        <v>11</v>
      </c>
      <c r="G296" s="2">
        <v>60.4259253460095</v>
      </c>
      <c r="H296" s="2">
        <v>59.377610364955302</v>
      </c>
      <c r="I296" s="2">
        <v>61.474240327063796</v>
      </c>
      <c r="J296" s="2">
        <v>16.551300000000001</v>
      </c>
      <c r="K296" s="2">
        <v>7.8561759999999996</v>
      </c>
      <c r="L296" s="2">
        <v>25.24643</v>
      </c>
    </row>
    <row r="297" spans="1:12" ht="15">
      <c r="A297" s="2" t="s">
        <v>469</v>
      </c>
      <c r="B297" s="2" t="s">
        <v>74</v>
      </c>
      <c r="C297" s="2" t="s">
        <v>65</v>
      </c>
      <c r="D297" s="2" t="s">
        <v>94</v>
      </c>
      <c r="E297" s="2">
        <v>1</v>
      </c>
      <c r="F297" s="2" t="s">
        <v>11</v>
      </c>
      <c r="G297" s="2">
        <v>67.437165537702001</v>
      </c>
      <c r="H297" s="2">
        <v>64.970745149633601</v>
      </c>
      <c r="I297" s="2">
        <v>69.903585925770301</v>
      </c>
      <c r="J297" s="2">
        <v>0</v>
      </c>
      <c r="K297" s="2">
        <v>0</v>
      </c>
      <c r="L297" s="2">
        <v>0</v>
      </c>
    </row>
    <row r="298" spans="1:12" ht="15">
      <c r="A298" s="2" t="s">
        <v>470</v>
      </c>
      <c r="B298" s="2" t="s">
        <v>74</v>
      </c>
      <c r="C298" s="2" t="s">
        <v>65</v>
      </c>
      <c r="D298" s="2" t="s">
        <v>94</v>
      </c>
      <c r="E298" s="2">
        <v>2</v>
      </c>
      <c r="F298" s="2" t="s">
        <v>11</v>
      </c>
      <c r="G298" s="2">
        <v>63.051359309340903</v>
      </c>
      <c r="H298" s="2">
        <v>60.856284481563002</v>
      </c>
      <c r="I298" s="2">
        <v>65.246434137118897</v>
      </c>
      <c r="J298" s="2">
        <v>0</v>
      </c>
      <c r="K298" s="2">
        <v>0</v>
      </c>
      <c r="L298" s="2">
        <v>0</v>
      </c>
    </row>
    <row r="299" spans="1:12" ht="15">
      <c r="A299" s="2" t="s">
        <v>471</v>
      </c>
      <c r="B299" s="2" t="s">
        <v>74</v>
      </c>
      <c r="C299" s="2" t="s">
        <v>65</v>
      </c>
      <c r="D299" s="2" t="s">
        <v>94</v>
      </c>
      <c r="E299" s="2">
        <v>3</v>
      </c>
      <c r="F299" s="2" t="s">
        <v>11</v>
      </c>
      <c r="G299" s="2">
        <v>59.506048651765802</v>
      </c>
      <c r="H299" s="2">
        <v>57.168721882512699</v>
      </c>
      <c r="I299" s="2">
        <v>61.843375421018798</v>
      </c>
      <c r="J299" s="2">
        <v>0</v>
      </c>
      <c r="K299" s="2">
        <v>0</v>
      </c>
      <c r="L299" s="2">
        <v>0</v>
      </c>
    </row>
    <row r="300" spans="1:12" ht="15">
      <c r="A300" s="2" t="s">
        <v>472</v>
      </c>
      <c r="B300" s="2" t="s">
        <v>74</v>
      </c>
      <c r="C300" s="2" t="s">
        <v>65</v>
      </c>
      <c r="D300" s="2" t="s">
        <v>94</v>
      </c>
      <c r="E300" s="2">
        <v>4</v>
      </c>
      <c r="F300" s="2" t="s">
        <v>11</v>
      </c>
      <c r="G300" s="2">
        <v>59.582134705185197</v>
      </c>
      <c r="H300" s="2">
        <v>57.193832312340199</v>
      </c>
      <c r="I300" s="2">
        <v>61.970437098030096</v>
      </c>
      <c r="J300" s="2">
        <v>0</v>
      </c>
      <c r="K300" s="2">
        <v>0</v>
      </c>
      <c r="L300" s="2">
        <v>0</v>
      </c>
    </row>
    <row r="301" spans="1:12" ht="15">
      <c r="A301" s="2" t="s">
        <v>473</v>
      </c>
      <c r="B301" s="2" t="s">
        <v>74</v>
      </c>
      <c r="C301" s="2" t="s">
        <v>65</v>
      </c>
      <c r="D301" s="2" t="s">
        <v>94</v>
      </c>
      <c r="E301" s="2">
        <v>5</v>
      </c>
      <c r="F301" s="2" t="s">
        <v>11</v>
      </c>
      <c r="G301" s="2">
        <v>52.607119586557502</v>
      </c>
      <c r="H301" s="2">
        <v>50.153298405847302</v>
      </c>
      <c r="I301" s="2">
        <v>55.060940767267802</v>
      </c>
      <c r="J301" s="2">
        <v>0</v>
      </c>
      <c r="K301" s="2">
        <v>0</v>
      </c>
      <c r="L301" s="2">
        <v>0</v>
      </c>
    </row>
    <row r="302" spans="1:12" ht="15">
      <c r="A302" s="2" t="s">
        <v>474</v>
      </c>
      <c r="B302" s="2" t="s">
        <v>74</v>
      </c>
      <c r="C302" s="2" t="s">
        <v>57</v>
      </c>
      <c r="D302" s="2" t="s">
        <v>94</v>
      </c>
      <c r="E302" s="2">
        <v>0</v>
      </c>
      <c r="F302" s="2" t="s">
        <v>11</v>
      </c>
      <c r="G302" s="2">
        <v>63.009156936047297</v>
      </c>
      <c r="H302" s="2">
        <v>61.936812179864702</v>
      </c>
      <c r="I302" s="2">
        <v>64.081501692229907</v>
      </c>
      <c r="J302" s="2">
        <v>22.42126</v>
      </c>
      <c r="K302" s="2">
        <v>18.3827</v>
      </c>
      <c r="L302" s="2">
        <v>26.459820000000001</v>
      </c>
    </row>
    <row r="303" spans="1:12" ht="15">
      <c r="A303" s="2" t="s">
        <v>475</v>
      </c>
      <c r="B303" s="2" t="s">
        <v>74</v>
      </c>
      <c r="C303" s="2" t="s">
        <v>57</v>
      </c>
      <c r="D303" s="2" t="s">
        <v>94</v>
      </c>
      <c r="E303" s="2">
        <v>1</v>
      </c>
      <c r="F303" s="2" t="s">
        <v>11</v>
      </c>
      <c r="G303" s="2">
        <v>71.748887974895396</v>
      </c>
      <c r="H303" s="2">
        <v>69.567231370819798</v>
      </c>
      <c r="I303" s="2">
        <v>73.930544578970895</v>
      </c>
      <c r="J303" s="2">
        <v>0</v>
      </c>
      <c r="K303" s="2">
        <v>0</v>
      </c>
      <c r="L303" s="2">
        <v>0</v>
      </c>
    </row>
    <row r="304" spans="1:12" ht="15">
      <c r="A304" s="2" t="s">
        <v>476</v>
      </c>
      <c r="B304" s="2" t="s">
        <v>74</v>
      </c>
      <c r="C304" s="2" t="s">
        <v>57</v>
      </c>
      <c r="D304" s="2" t="s">
        <v>94</v>
      </c>
      <c r="E304" s="2">
        <v>2</v>
      </c>
      <c r="F304" s="2" t="s">
        <v>11</v>
      </c>
      <c r="G304" s="2">
        <v>67.478090207637194</v>
      </c>
      <c r="H304" s="2">
        <v>65.508680784845595</v>
      </c>
      <c r="I304" s="2">
        <v>69.447499630428794</v>
      </c>
      <c r="J304" s="2">
        <v>0</v>
      </c>
      <c r="K304" s="2">
        <v>0</v>
      </c>
      <c r="L304" s="2">
        <v>0</v>
      </c>
    </row>
    <row r="305" spans="1:12" ht="15">
      <c r="A305" s="2" t="s">
        <v>477</v>
      </c>
      <c r="B305" s="2" t="s">
        <v>74</v>
      </c>
      <c r="C305" s="2" t="s">
        <v>57</v>
      </c>
      <c r="D305" s="2" t="s">
        <v>94</v>
      </c>
      <c r="E305" s="2">
        <v>3</v>
      </c>
      <c r="F305" s="2" t="s">
        <v>11</v>
      </c>
      <c r="G305" s="2">
        <v>64.4222893870147</v>
      </c>
      <c r="H305" s="2">
        <v>62.077754695664098</v>
      </c>
      <c r="I305" s="2">
        <v>66.766824078365204</v>
      </c>
      <c r="J305" s="2">
        <v>0</v>
      </c>
      <c r="K305" s="2">
        <v>0</v>
      </c>
      <c r="L305" s="2">
        <v>0</v>
      </c>
    </row>
    <row r="306" spans="1:12" ht="15">
      <c r="A306" s="2" t="s">
        <v>478</v>
      </c>
      <c r="B306" s="2" t="s">
        <v>74</v>
      </c>
      <c r="C306" s="2" t="s">
        <v>57</v>
      </c>
      <c r="D306" s="2" t="s">
        <v>94</v>
      </c>
      <c r="E306" s="2">
        <v>4</v>
      </c>
      <c r="F306" s="2" t="s">
        <v>11</v>
      </c>
      <c r="G306" s="2">
        <v>58.785615171017703</v>
      </c>
      <c r="H306" s="2">
        <v>56.220970629348002</v>
      </c>
      <c r="I306" s="2">
        <v>61.350259712687397</v>
      </c>
      <c r="J306" s="2">
        <v>0</v>
      </c>
      <c r="K306" s="2">
        <v>0</v>
      </c>
      <c r="L306" s="2">
        <v>0</v>
      </c>
    </row>
    <row r="307" spans="1:12" ht="15">
      <c r="A307" s="2" t="s">
        <v>479</v>
      </c>
      <c r="B307" s="2" t="s">
        <v>74</v>
      </c>
      <c r="C307" s="2" t="s">
        <v>57</v>
      </c>
      <c r="D307" s="2" t="s">
        <v>94</v>
      </c>
      <c r="E307" s="2">
        <v>5</v>
      </c>
      <c r="F307" s="2" t="s">
        <v>11</v>
      </c>
      <c r="G307" s="2">
        <v>53.726856192023497</v>
      </c>
      <c r="H307" s="2">
        <v>51.286987796335502</v>
      </c>
      <c r="I307" s="2">
        <v>56.166724587711599</v>
      </c>
      <c r="J307" s="2">
        <v>0</v>
      </c>
      <c r="K307" s="2">
        <v>0</v>
      </c>
      <c r="L307" s="2">
        <v>0</v>
      </c>
    </row>
    <row r="308" spans="1:12" ht="15">
      <c r="A308" s="2" t="s">
        <v>480</v>
      </c>
      <c r="B308" s="2" t="s">
        <v>74</v>
      </c>
      <c r="C308" s="2" t="s">
        <v>70</v>
      </c>
      <c r="D308" s="2" t="s">
        <v>94</v>
      </c>
      <c r="E308" s="2">
        <v>0</v>
      </c>
      <c r="F308" s="2" t="s">
        <v>11</v>
      </c>
      <c r="G308" s="2">
        <v>61.6749861099984</v>
      </c>
      <c r="H308" s="2">
        <v>60.358825201553103</v>
      </c>
      <c r="I308" s="2">
        <v>62.991147018443598</v>
      </c>
      <c r="J308" s="2">
        <v>19.56194</v>
      </c>
      <c r="K308" s="2">
        <v>7.1963540000000004</v>
      </c>
      <c r="L308" s="2">
        <v>31.927520000000001</v>
      </c>
    </row>
    <row r="309" spans="1:12" ht="15">
      <c r="A309" s="2" t="s">
        <v>481</v>
      </c>
      <c r="B309" s="2" t="s">
        <v>74</v>
      </c>
      <c r="C309" s="2" t="s">
        <v>70</v>
      </c>
      <c r="D309" s="2" t="s">
        <v>94</v>
      </c>
      <c r="E309" s="2">
        <v>1</v>
      </c>
      <c r="F309" s="2" t="s">
        <v>11</v>
      </c>
      <c r="G309" s="2">
        <v>69.824521327661699</v>
      </c>
      <c r="H309" s="2">
        <v>66.875342505089506</v>
      </c>
      <c r="I309" s="2">
        <v>72.773700150233907</v>
      </c>
      <c r="J309" s="2">
        <v>0</v>
      </c>
      <c r="K309" s="2">
        <v>0</v>
      </c>
      <c r="L309" s="2">
        <v>0</v>
      </c>
    </row>
    <row r="310" spans="1:12" ht="15">
      <c r="A310" s="2" t="s">
        <v>482</v>
      </c>
      <c r="B310" s="2" t="s">
        <v>74</v>
      </c>
      <c r="C310" s="2" t="s">
        <v>70</v>
      </c>
      <c r="D310" s="2" t="s">
        <v>94</v>
      </c>
      <c r="E310" s="2">
        <v>2</v>
      </c>
      <c r="F310" s="2" t="s">
        <v>11</v>
      </c>
      <c r="G310" s="2">
        <v>64.364592569034897</v>
      </c>
      <c r="H310" s="2">
        <v>62.188529999826201</v>
      </c>
      <c r="I310" s="2">
        <v>66.540655138243594</v>
      </c>
      <c r="J310" s="2">
        <v>0</v>
      </c>
      <c r="K310" s="2">
        <v>0</v>
      </c>
      <c r="L310" s="2">
        <v>0</v>
      </c>
    </row>
    <row r="311" spans="1:12" ht="15">
      <c r="A311" s="2" t="s">
        <v>483</v>
      </c>
      <c r="B311" s="2" t="s">
        <v>74</v>
      </c>
      <c r="C311" s="2" t="s">
        <v>70</v>
      </c>
      <c r="D311" s="2" t="s">
        <v>94</v>
      </c>
      <c r="E311" s="2">
        <v>3</v>
      </c>
      <c r="F311" s="2" t="s">
        <v>11</v>
      </c>
      <c r="G311" s="2">
        <v>64.850392152022295</v>
      </c>
      <c r="H311" s="2">
        <v>62.089721924505803</v>
      </c>
      <c r="I311" s="2">
        <v>67.611062379538794</v>
      </c>
      <c r="J311" s="2">
        <v>0</v>
      </c>
      <c r="K311" s="2">
        <v>0</v>
      </c>
      <c r="L311" s="2">
        <v>0</v>
      </c>
    </row>
    <row r="312" spans="1:12" ht="15">
      <c r="A312" s="2" t="s">
        <v>484</v>
      </c>
      <c r="B312" s="2" t="s">
        <v>74</v>
      </c>
      <c r="C312" s="2" t="s">
        <v>70</v>
      </c>
      <c r="D312" s="2" t="s">
        <v>94</v>
      </c>
      <c r="E312" s="2">
        <v>4</v>
      </c>
      <c r="F312" s="2" t="s">
        <v>11</v>
      </c>
      <c r="G312" s="2">
        <v>55.312150956253298</v>
      </c>
      <c r="H312" s="2">
        <v>52.299241040397199</v>
      </c>
      <c r="I312" s="2">
        <v>58.325060872109503</v>
      </c>
      <c r="J312" s="2">
        <v>0</v>
      </c>
      <c r="K312" s="2">
        <v>0</v>
      </c>
      <c r="L312" s="2">
        <v>0</v>
      </c>
    </row>
    <row r="313" spans="1:12" ht="15">
      <c r="A313" s="2" t="s">
        <v>485</v>
      </c>
      <c r="B313" s="2" t="s">
        <v>74</v>
      </c>
      <c r="C313" s="2" t="s">
        <v>70</v>
      </c>
      <c r="D313" s="2" t="s">
        <v>94</v>
      </c>
      <c r="E313" s="2">
        <v>5</v>
      </c>
      <c r="F313" s="2" t="s">
        <v>11</v>
      </c>
      <c r="G313" s="2">
        <v>54.424118326220302</v>
      </c>
      <c r="H313" s="2">
        <v>51.096650287617301</v>
      </c>
      <c r="I313" s="2">
        <v>57.751586364823403</v>
      </c>
      <c r="J313" s="2">
        <v>0</v>
      </c>
      <c r="K313" s="2">
        <v>0</v>
      </c>
      <c r="L313" s="2">
        <v>0</v>
      </c>
    </row>
    <row r="314" spans="1:12" ht="15">
      <c r="A314" s="2" t="s">
        <v>486</v>
      </c>
      <c r="B314" s="2" t="s">
        <v>74</v>
      </c>
      <c r="C314" s="2" t="s">
        <v>62</v>
      </c>
      <c r="D314" s="2" t="s">
        <v>94</v>
      </c>
      <c r="E314" s="2">
        <v>0</v>
      </c>
      <c r="F314" s="2" t="s">
        <v>11</v>
      </c>
      <c r="G314" s="2">
        <v>64.975203352118399</v>
      </c>
      <c r="H314" s="2">
        <v>63.7265869149632</v>
      </c>
      <c r="I314" s="2">
        <v>66.223819789273605</v>
      </c>
      <c r="J314" s="2">
        <v>22.912500000000001</v>
      </c>
      <c r="K314" s="2">
        <v>16.566420000000001</v>
      </c>
      <c r="L314" s="2">
        <v>29.258579999999998</v>
      </c>
    </row>
    <row r="315" spans="1:12" ht="15">
      <c r="A315" s="2" t="s">
        <v>487</v>
      </c>
      <c r="B315" s="2" t="s">
        <v>74</v>
      </c>
      <c r="C315" s="2" t="s">
        <v>62</v>
      </c>
      <c r="D315" s="2" t="s">
        <v>94</v>
      </c>
      <c r="E315" s="2">
        <v>1</v>
      </c>
      <c r="F315" s="2" t="s">
        <v>11</v>
      </c>
      <c r="G315" s="2">
        <v>73.505306462557101</v>
      </c>
      <c r="H315" s="2">
        <v>71.2884585212324</v>
      </c>
      <c r="I315" s="2">
        <v>75.722154403881703</v>
      </c>
      <c r="J315" s="2">
        <v>0</v>
      </c>
      <c r="K315" s="2">
        <v>0</v>
      </c>
      <c r="L315" s="2">
        <v>0</v>
      </c>
    </row>
    <row r="316" spans="1:12" ht="15">
      <c r="A316" s="2" t="s">
        <v>488</v>
      </c>
      <c r="B316" s="2" t="s">
        <v>74</v>
      </c>
      <c r="C316" s="2" t="s">
        <v>62</v>
      </c>
      <c r="D316" s="2" t="s">
        <v>94</v>
      </c>
      <c r="E316" s="2">
        <v>2</v>
      </c>
      <c r="F316" s="2" t="s">
        <v>11</v>
      </c>
      <c r="G316" s="2">
        <v>69.983729906066699</v>
      </c>
      <c r="H316" s="2">
        <v>67.375728415055093</v>
      </c>
      <c r="I316" s="2">
        <v>72.591731397078206</v>
      </c>
      <c r="J316" s="2">
        <v>0</v>
      </c>
      <c r="K316" s="2">
        <v>0</v>
      </c>
      <c r="L316" s="2">
        <v>0</v>
      </c>
    </row>
    <row r="317" spans="1:12" ht="15">
      <c r="A317" s="2" t="s">
        <v>489</v>
      </c>
      <c r="B317" s="2" t="s">
        <v>74</v>
      </c>
      <c r="C317" s="2" t="s">
        <v>62</v>
      </c>
      <c r="D317" s="2" t="s">
        <v>94</v>
      </c>
      <c r="E317" s="2">
        <v>3</v>
      </c>
      <c r="F317" s="2" t="s">
        <v>11</v>
      </c>
      <c r="G317" s="2">
        <v>66.077265274514502</v>
      </c>
      <c r="H317" s="2">
        <v>63.371694072704202</v>
      </c>
      <c r="I317" s="2">
        <v>68.782836476324803</v>
      </c>
      <c r="J317" s="2">
        <v>0</v>
      </c>
      <c r="K317" s="2">
        <v>0</v>
      </c>
      <c r="L317" s="2">
        <v>0</v>
      </c>
    </row>
    <row r="318" spans="1:12" ht="15">
      <c r="A318" s="2" t="s">
        <v>490</v>
      </c>
      <c r="B318" s="2" t="s">
        <v>74</v>
      </c>
      <c r="C318" s="2" t="s">
        <v>62</v>
      </c>
      <c r="D318" s="2" t="s">
        <v>94</v>
      </c>
      <c r="E318" s="2">
        <v>4</v>
      </c>
      <c r="F318" s="2" t="s">
        <v>11</v>
      </c>
      <c r="G318" s="2">
        <v>61.164623930211903</v>
      </c>
      <c r="H318" s="2">
        <v>58.555830741388299</v>
      </c>
      <c r="I318" s="2">
        <v>63.7734171190355</v>
      </c>
      <c r="J318" s="2">
        <v>0</v>
      </c>
      <c r="K318" s="2">
        <v>0</v>
      </c>
      <c r="L318" s="2">
        <v>0</v>
      </c>
    </row>
    <row r="319" spans="1:12" ht="15">
      <c r="A319" s="2" t="s">
        <v>491</v>
      </c>
      <c r="B319" s="2" t="s">
        <v>74</v>
      </c>
      <c r="C319" s="2" t="s">
        <v>62</v>
      </c>
      <c r="D319" s="2" t="s">
        <v>94</v>
      </c>
      <c r="E319" s="2">
        <v>5</v>
      </c>
      <c r="F319" s="2" t="s">
        <v>11</v>
      </c>
      <c r="G319" s="2">
        <v>54.406743465748796</v>
      </c>
      <c r="H319" s="2">
        <v>51.2911374244866</v>
      </c>
      <c r="I319" s="2">
        <v>57.5223495070111</v>
      </c>
      <c r="J319" s="2">
        <v>0</v>
      </c>
      <c r="K319" s="2">
        <v>0</v>
      </c>
      <c r="L319" s="2">
        <v>0</v>
      </c>
    </row>
    <row r="320" spans="1:12" ht="15">
      <c r="A320" s="2" t="s">
        <v>492</v>
      </c>
      <c r="B320" s="2" t="s">
        <v>74</v>
      </c>
      <c r="C320" s="2" t="s">
        <v>49</v>
      </c>
      <c r="D320" s="2" t="s">
        <v>94</v>
      </c>
      <c r="E320" s="2">
        <v>0</v>
      </c>
      <c r="F320" s="2" t="s">
        <v>11</v>
      </c>
      <c r="G320" s="2">
        <v>64.658868798393897</v>
      </c>
      <c r="H320" s="2">
        <v>63.4933734915586</v>
      </c>
      <c r="I320" s="2">
        <v>65.824364105229193</v>
      </c>
      <c r="J320" s="2">
        <v>15.48156</v>
      </c>
      <c r="K320" s="2">
        <v>11.134410000000001</v>
      </c>
      <c r="L320" s="2">
        <v>19.828710000000001</v>
      </c>
    </row>
    <row r="321" spans="1:12" ht="15">
      <c r="A321" s="2" t="s">
        <v>493</v>
      </c>
      <c r="B321" s="2" t="s">
        <v>74</v>
      </c>
      <c r="C321" s="2" t="s">
        <v>49</v>
      </c>
      <c r="D321" s="2" t="s">
        <v>94</v>
      </c>
      <c r="E321" s="2">
        <v>1</v>
      </c>
      <c r="F321" s="2" t="s">
        <v>11</v>
      </c>
      <c r="G321" s="2">
        <v>70.223174188444503</v>
      </c>
      <c r="H321" s="2">
        <v>67.241599366353</v>
      </c>
      <c r="I321" s="2">
        <v>73.204749010536105</v>
      </c>
      <c r="J321" s="2">
        <v>0</v>
      </c>
      <c r="K321" s="2">
        <v>0</v>
      </c>
      <c r="L321" s="2">
        <v>0</v>
      </c>
    </row>
    <row r="322" spans="1:12" ht="15">
      <c r="A322" s="2" t="s">
        <v>494</v>
      </c>
      <c r="B322" s="2" t="s">
        <v>74</v>
      </c>
      <c r="C322" s="2" t="s">
        <v>49</v>
      </c>
      <c r="D322" s="2" t="s">
        <v>94</v>
      </c>
      <c r="E322" s="2">
        <v>2</v>
      </c>
      <c r="F322" s="2" t="s">
        <v>11</v>
      </c>
      <c r="G322" s="2">
        <v>67.699295853144903</v>
      </c>
      <c r="H322" s="2">
        <v>65.428373161781806</v>
      </c>
      <c r="I322" s="2">
        <v>69.970218544507901</v>
      </c>
      <c r="J322" s="2">
        <v>0</v>
      </c>
      <c r="K322" s="2">
        <v>0</v>
      </c>
      <c r="L322" s="2">
        <v>0</v>
      </c>
    </row>
    <row r="323" spans="1:12" ht="15">
      <c r="A323" s="2" t="s">
        <v>495</v>
      </c>
      <c r="B323" s="2" t="s">
        <v>74</v>
      </c>
      <c r="C323" s="2" t="s">
        <v>49</v>
      </c>
      <c r="D323" s="2" t="s">
        <v>94</v>
      </c>
      <c r="E323" s="2">
        <v>3</v>
      </c>
      <c r="F323" s="2" t="s">
        <v>11</v>
      </c>
      <c r="G323" s="2">
        <v>65.634480964377602</v>
      </c>
      <c r="H323" s="2">
        <v>63.186162674596901</v>
      </c>
      <c r="I323" s="2">
        <v>68.082799254158303</v>
      </c>
      <c r="J323" s="2">
        <v>0</v>
      </c>
      <c r="K323" s="2">
        <v>0</v>
      </c>
      <c r="L323" s="2">
        <v>0</v>
      </c>
    </row>
    <row r="324" spans="1:12" ht="15">
      <c r="A324" s="2" t="s">
        <v>496</v>
      </c>
      <c r="B324" s="2" t="s">
        <v>74</v>
      </c>
      <c r="C324" s="2" t="s">
        <v>49</v>
      </c>
      <c r="D324" s="2" t="s">
        <v>94</v>
      </c>
      <c r="E324" s="2">
        <v>4</v>
      </c>
      <c r="F324" s="2" t="s">
        <v>11</v>
      </c>
      <c r="G324" s="2">
        <v>60.683783563707898</v>
      </c>
      <c r="H324" s="2">
        <v>57.672373582765204</v>
      </c>
      <c r="I324" s="2">
        <v>63.695193544650699</v>
      </c>
      <c r="J324" s="2">
        <v>0</v>
      </c>
      <c r="K324" s="2">
        <v>0</v>
      </c>
      <c r="L324" s="2">
        <v>0</v>
      </c>
    </row>
    <row r="325" spans="1:12" ht="15">
      <c r="A325" s="2" t="s">
        <v>497</v>
      </c>
      <c r="B325" s="2" t="s">
        <v>74</v>
      </c>
      <c r="C325" s="2" t="s">
        <v>49</v>
      </c>
      <c r="D325" s="2" t="s">
        <v>94</v>
      </c>
      <c r="E325" s="2">
        <v>5</v>
      </c>
      <c r="F325" s="2" t="s">
        <v>11</v>
      </c>
      <c r="G325" s="2">
        <v>58.034175860581499</v>
      </c>
      <c r="H325" s="2">
        <v>55.057120776903901</v>
      </c>
      <c r="I325" s="2">
        <v>61.011230944259097</v>
      </c>
      <c r="J325" s="2">
        <v>0</v>
      </c>
      <c r="K325" s="2">
        <v>0</v>
      </c>
      <c r="L325" s="2">
        <v>0</v>
      </c>
    </row>
    <row r="326" spans="1:12" ht="15">
      <c r="A326" s="2" t="s">
        <v>498</v>
      </c>
      <c r="B326" s="2" t="s">
        <v>75</v>
      </c>
      <c r="C326" s="2" t="s">
        <v>69</v>
      </c>
      <c r="D326" s="2" t="s">
        <v>94</v>
      </c>
      <c r="E326" s="2">
        <v>0</v>
      </c>
      <c r="F326" s="2" t="s">
        <v>11</v>
      </c>
      <c r="G326" s="2">
        <v>59.851443297764298</v>
      </c>
      <c r="H326" s="2">
        <v>58.5450638827962</v>
      </c>
      <c r="I326" s="2">
        <v>61.157822712732298</v>
      </c>
      <c r="J326" s="2">
        <v>12.19209</v>
      </c>
      <c r="K326" s="2">
        <v>4.1360760000000001</v>
      </c>
      <c r="L326" s="2">
        <v>20.24811</v>
      </c>
    </row>
    <row r="327" spans="1:12" ht="15">
      <c r="A327" s="2" t="s">
        <v>499</v>
      </c>
      <c r="B327" s="2" t="s">
        <v>75</v>
      </c>
      <c r="C327" s="2" t="s">
        <v>69</v>
      </c>
      <c r="D327" s="2" t="s">
        <v>94</v>
      </c>
      <c r="E327" s="2">
        <v>1</v>
      </c>
      <c r="F327" s="2" t="s">
        <v>11</v>
      </c>
      <c r="G327" s="2">
        <v>66.003809571791393</v>
      </c>
      <c r="H327" s="2">
        <v>63.394717924240098</v>
      </c>
      <c r="I327" s="2">
        <v>68.612901219342703</v>
      </c>
      <c r="J327" s="2">
        <v>0</v>
      </c>
      <c r="K327" s="2">
        <v>0</v>
      </c>
      <c r="L327" s="2">
        <v>0</v>
      </c>
    </row>
    <row r="328" spans="1:12" ht="15">
      <c r="A328" s="2" t="s">
        <v>500</v>
      </c>
      <c r="B328" s="2" t="s">
        <v>75</v>
      </c>
      <c r="C328" s="2" t="s">
        <v>69</v>
      </c>
      <c r="D328" s="2" t="s">
        <v>94</v>
      </c>
      <c r="E328" s="2">
        <v>2</v>
      </c>
      <c r="F328" s="2" t="s">
        <v>11</v>
      </c>
      <c r="G328" s="2">
        <v>60.274197060451897</v>
      </c>
      <c r="H328" s="2">
        <v>57.168648396183499</v>
      </c>
      <c r="I328" s="2">
        <v>63.379745724720202</v>
      </c>
      <c r="J328" s="2">
        <v>0</v>
      </c>
      <c r="K328" s="2">
        <v>0</v>
      </c>
      <c r="L328" s="2">
        <v>0</v>
      </c>
    </row>
    <row r="329" spans="1:12" ht="15">
      <c r="A329" s="2" t="s">
        <v>501</v>
      </c>
      <c r="B329" s="2" t="s">
        <v>75</v>
      </c>
      <c r="C329" s="2" t="s">
        <v>69</v>
      </c>
      <c r="D329" s="2" t="s">
        <v>94</v>
      </c>
      <c r="E329" s="2">
        <v>3</v>
      </c>
      <c r="F329" s="2" t="s">
        <v>11</v>
      </c>
      <c r="G329" s="2">
        <v>59.437340646675104</v>
      </c>
      <c r="H329" s="2">
        <v>56.421510211579701</v>
      </c>
      <c r="I329" s="2">
        <v>62.4531710817704</v>
      </c>
      <c r="J329" s="2">
        <v>0</v>
      </c>
      <c r="K329" s="2">
        <v>0</v>
      </c>
      <c r="L329" s="2">
        <v>0</v>
      </c>
    </row>
    <row r="330" spans="1:12" ht="15">
      <c r="A330" s="2" t="s">
        <v>502</v>
      </c>
      <c r="B330" s="2" t="s">
        <v>75</v>
      </c>
      <c r="C330" s="2" t="s">
        <v>69</v>
      </c>
      <c r="D330" s="2" t="s">
        <v>94</v>
      </c>
      <c r="E330" s="2">
        <v>4</v>
      </c>
      <c r="F330" s="2" t="s">
        <v>11</v>
      </c>
      <c r="G330" s="2">
        <v>58.904650109185702</v>
      </c>
      <c r="H330" s="2">
        <v>55.571601783369601</v>
      </c>
      <c r="I330" s="2">
        <v>62.237698435001803</v>
      </c>
      <c r="J330" s="2">
        <v>0</v>
      </c>
      <c r="K330" s="2">
        <v>0</v>
      </c>
      <c r="L330" s="2">
        <v>0</v>
      </c>
    </row>
    <row r="331" spans="1:12" ht="15">
      <c r="A331" s="2" t="s">
        <v>503</v>
      </c>
      <c r="B331" s="2" t="s">
        <v>75</v>
      </c>
      <c r="C331" s="2" t="s">
        <v>69</v>
      </c>
      <c r="D331" s="2" t="s">
        <v>94</v>
      </c>
      <c r="E331" s="2">
        <v>5</v>
      </c>
      <c r="F331" s="2" t="s">
        <v>11</v>
      </c>
      <c r="G331" s="2">
        <v>54.929118644134299</v>
      </c>
      <c r="H331" s="2">
        <v>52.158882704348002</v>
      </c>
      <c r="I331" s="2">
        <v>57.699354583920602</v>
      </c>
      <c r="J331" s="2">
        <v>0</v>
      </c>
      <c r="K331" s="2">
        <v>0</v>
      </c>
      <c r="L331" s="2">
        <v>0</v>
      </c>
    </row>
    <row r="332" spans="1:12" ht="15">
      <c r="A332" s="2" t="s">
        <v>504</v>
      </c>
      <c r="B332" s="2" t="s">
        <v>75</v>
      </c>
      <c r="C332" s="2" t="s">
        <v>59</v>
      </c>
      <c r="D332" s="2" t="s">
        <v>94</v>
      </c>
      <c r="E332" s="2">
        <v>0</v>
      </c>
      <c r="F332" s="2" t="s">
        <v>11</v>
      </c>
      <c r="G332" s="2">
        <v>64.369299406471796</v>
      </c>
      <c r="H332" s="2">
        <v>63.120844698733499</v>
      </c>
      <c r="I332" s="2">
        <v>65.617754114210101</v>
      </c>
      <c r="J332" s="2">
        <v>21.256489999999999</v>
      </c>
      <c r="K332" s="2">
        <v>16.627780000000001</v>
      </c>
      <c r="L332" s="2">
        <v>25.885200000000001</v>
      </c>
    </row>
    <row r="333" spans="1:12" ht="15">
      <c r="A333" s="2" t="s">
        <v>505</v>
      </c>
      <c r="B333" s="2" t="s">
        <v>75</v>
      </c>
      <c r="C333" s="2" t="s">
        <v>59</v>
      </c>
      <c r="D333" s="2" t="s">
        <v>94</v>
      </c>
      <c r="E333" s="2">
        <v>1</v>
      </c>
      <c r="F333" s="2" t="s">
        <v>11</v>
      </c>
      <c r="G333" s="2">
        <v>73.821202824367305</v>
      </c>
      <c r="H333" s="2">
        <v>71.394714796792996</v>
      </c>
      <c r="I333" s="2">
        <v>76.247690851941499</v>
      </c>
      <c r="J333" s="2">
        <v>0</v>
      </c>
      <c r="K333" s="2">
        <v>0</v>
      </c>
      <c r="L333" s="2">
        <v>0</v>
      </c>
    </row>
    <row r="334" spans="1:12" ht="15">
      <c r="A334" s="2" t="s">
        <v>506</v>
      </c>
      <c r="B334" s="2" t="s">
        <v>75</v>
      </c>
      <c r="C334" s="2" t="s">
        <v>59</v>
      </c>
      <c r="D334" s="2" t="s">
        <v>94</v>
      </c>
      <c r="E334" s="2">
        <v>2</v>
      </c>
      <c r="F334" s="2" t="s">
        <v>11</v>
      </c>
      <c r="G334" s="2">
        <v>67.363046243685602</v>
      </c>
      <c r="H334" s="2">
        <v>64.241723506034404</v>
      </c>
      <c r="I334" s="2">
        <v>70.4843689813369</v>
      </c>
      <c r="J334" s="2">
        <v>0</v>
      </c>
      <c r="K334" s="2">
        <v>0</v>
      </c>
      <c r="L334" s="2">
        <v>0</v>
      </c>
    </row>
    <row r="335" spans="1:12" ht="15">
      <c r="A335" s="2" t="s">
        <v>507</v>
      </c>
      <c r="B335" s="2" t="s">
        <v>75</v>
      </c>
      <c r="C335" s="2" t="s">
        <v>59</v>
      </c>
      <c r="D335" s="2" t="s">
        <v>94</v>
      </c>
      <c r="E335" s="2">
        <v>3</v>
      </c>
      <c r="F335" s="2" t="s">
        <v>11</v>
      </c>
      <c r="G335" s="2">
        <v>64.335940221476406</v>
      </c>
      <c r="H335" s="2">
        <v>61.8786667528557</v>
      </c>
      <c r="I335" s="2">
        <v>66.793213690097005</v>
      </c>
      <c r="J335" s="2">
        <v>0</v>
      </c>
      <c r="K335" s="2">
        <v>0</v>
      </c>
      <c r="L335" s="2">
        <v>0</v>
      </c>
    </row>
    <row r="336" spans="1:12" ht="15">
      <c r="A336" s="2" t="s">
        <v>508</v>
      </c>
      <c r="B336" s="2" t="s">
        <v>75</v>
      </c>
      <c r="C336" s="2" t="s">
        <v>59</v>
      </c>
      <c r="D336" s="2" t="s">
        <v>94</v>
      </c>
      <c r="E336" s="2">
        <v>4</v>
      </c>
      <c r="F336" s="2" t="s">
        <v>11</v>
      </c>
      <c r="G336" s="2">
        <v>59.704142590210701</v>
      </c>
      <c r="H336" s="2">
        <v>56.636042395573298</v>
      </c>
      <c r="I336" s="2">
        <v>62.772242784847997</v>
      </c>
      <c r="J336" s="2">
        <v>0</v>
      </c>
      <c r="K336" s="2">
        <v>0</v>
      </c>
      <c r="L336" s="2">
        <v>0</v>
      </c>
    </row>
    <row r="337" spans="1:12" ht="15">
      <c r="A337" s="2" t="s">
        <v>509</v>
      </c>
      <c r="B337" s="2" t="s">
        <v>75</v>
      </c>
      <c r="C337" s="2" t="s">
        <v>59</v>
      </c>
      <c r="D337" s="2" t="s">
        <v>94</v>
      </c>
      <c r="E337" s="2">
        <v>5</v>
      </c>
      <c r="F337" s="2" t="s">
        <v>11</v>
      </c>
      <c r="G337" s="2">
        <v>56.349514385066897</v>
      </c>
      <c r="H337" s="2">
        <v>53.234109936057202</v>
      </c>
      <c r="I337" s="2">
        <v>59.464918834076599</v>
      </c>
      <c r="J337" s="2">
        <v>0</v>
      </c>
      <c r="K337" s="2">
        <v>0</v>
      </c>
      <c r="L337" s="2">
        <v>0</v>
      </c>
    </row>
    <row r="338" spans="1:12" ht="15">
      <c r="A338" s="2" t="s">
        <v>510</v>
      </c>
      <c r="B338" s="2" t="s">
        <v>75</v>
      </c>
      <c r="C338" s="2" t="s">
        <v>68</v>
      </c>
      <c r="D338" s="2" t="s">
        <v>94</v>
      </c>
      <c r="E338" s="2">
        <v>0</v>
      </c>
      <c r="F338" s="2" t="s">
        <v>11</v>
      </c>
      <c r="G338" s="2">
        <v>61.106731118871103</v>
      </c>
      <c r="H338" s="2">
        <v>59.814413376849998</v>
      </c>
      <c r="I338" s="2">
        <v>62.399048860892201</v>
      </c>
      <c r="J338" s="2">
        <v>16.162019999999998</v>
      </c>
      <c r="K338" s="2">
        <v>9.3490029999999997</v>
      </c>
      <c r="L338" s="2">
        <v>22.97504</v>
      </c>
    </row>
    <row r="339" spans="1:12" ht="15">
      <c r="A339" s="2" t="s">
        <v>511</v>
      </c>
      <c r="B339" s="2" t="s">
        <v>75</v>
      </c>
      <c r="C339" s="2" t="s">
        <v>68</v>
      </c>
      <c r="D339" s="2" t="s">
        <v>94</v>
      </c>
      <c r="E339" s="2">
        <v>1</v>
      </c>
      <c r="F339" s="2" t="s">
        <v>11</v>
      </c>
      <c r="G339" s="2">
        <v>66.156438561917</v>
      </c>
      <c r="H339" s="2">
        <v>63.096999323345401</v>
      </c>
      <c r="I339" s="2">
        <v>69.215877800488599</v>
      </c>
      <c r="J339" s="2">
        <v>0</v>
      </c>
      <c r="K339" s="2">
        <v>0</v>
      </c>
      <c r="L339" s="2">
        <v>0</v>
      </c>
    </row>
    <row r="340" spans="1:12" ht="15">
      <c r="A340" s="2" t="s">
        <v>512</v>
      </c>
      <c r="B340" s="2" t="s">
        <v>75</v>
      </c>
      <c r="C340" s="2" t="s">
        <v>68</v>
      </c>
      <c r="D340" s="2" t="s">
        <v>94</v>
      </c>
      <c r="E340" s="2">
        <v>2</v>
      </c>
      <c r="F340" s="2" t="s">
        <v>11</v>
      </c>
      <c r="G340" s="2">
        <v>65.105416027480899</v>
      </c>
      <c r="H340" s="2">
        <v>62.138577695728301</v>
      </c>
      <c r="I340" s="2">
        <v>68.072254359233597</v>
      </c>
      <c r="J340" s="2">
        <v>0</v>
      </c>
      <c r="K340" s="2">
        <v>0</v>
      </c>
      <c r="L340" s="2">
        <v>0</v>
      </c>
    </row>
    <row r="341" spans="1:12" ht="15">
      <c r="A341" s="2" t="s">
        <v>513</v>
      </c>
      <c r="B341" s="2" t="s">
        <v>75</v>
      </c>
      <c r="C341" s="2" t="s">
        <v>68</v>
      </c>
      <c r="D341" s="2" t="s">
        <v>94</v>
      </c>
      <c r="E341" s="2">
        <v>3</v>
      </c>
      <c r="F341" s="2" t="s">
        <v>11</v>
      </c>
      <c r="G341" s="2">
        <v>61.3606911888307</v>
      </c>
      <c r="H341" s="2">
        <v>58.588903279015298</v>
      </c>
      <c r="I341" s="2">
        <v>64.132479098646101</v>
      </c>
      <c r="J341" s="2">
        <v>0</v>
      </c>
      <c r="K341" s="2">
        <v>0</v>
      </c>
      <c r="L341" s="2">
        <v>0</v>
      </c>
    </row>
    <row r="342" spans="1:12" ht="15">
      <c r="A342" s="2" t="s">
        <v>514</v>
      </c>
      <c r="B342" s="2" t="s">
        <v>75</v>
      </c>
      <c r="C342" s="2" t="s">
        <v>68</v>
      </c>
      <c r="D342" s="2" t="s">
        <v>94</v>
      </c>
      <c r="E342" s="2">
        <v>4</v>
      </c>
      <c r="F342" s="2" t="s">
        <v>11</v>
      </c>
      <c r="G342" s="2">
        <v>58.869162668415001</v>
      </c>
      <c r="H342" s="2">
        <v>56.318503952803503</v>
      </c>
      <c r="I342" s="2">
        <v>61.419821384026399</v>
      </c>
      <c r="J342" s="2">
        <v>0</v>
      </c>
      <c r="K342" s="2">
        <v>0</v>
      </c>
      <c r="L342" s="2">
        <v>0</v>
      </c>
    </row>
    <row r="343" spans="1:12" ht="15">
      <c r="A343" s="2" t="s">
        <v>515</v>
      </c>
      <c r="B343" s="2" t="s">
        <v>75</v>
      </c>
      <c r="C343" s="2" t="s">
        <v>68</v>
      </c>
      <c r="D343" s="2" t="s">
        <v>94</v>
      </c>
      <c r="E343" s="2">
        <v>5</v>
      </c>
      <c r="F343" s="2" t="s">
        <v>11</v>
      </c>
      <c r="G343" s="2">
        <v>53.0605830645179</v>
      </c>
      <c r="H343" s="2">
        <v>49.8438297729978</v>
      </c>
      <c r="I343" s="2">
        <v>56.2773363560379</v>
      </c>
      <c r="J343" s="2">
        <v>0</v>
      </c>
      <c r="K343" s="2">
        <v>0</v>
      </c>
      <c r="L343" s="2">
        <v>0</v>
      </c>
    </row>
    <row r="344" spans="1:12" ht="15">
      <c r="A344" s="2" t="s">
        <v>516</v>
      </c>
      <c r="B344" s="2" t="s">
        <v>75</v>
      </c>
      <c r="C344" s="2" t="s">
        <v>63</v>
      </c>
      <c r="D344" s="2" t="s">
        <v>94</v>
      </c>
      <c r="E344" s="2">
        <v>0</v>
      </c>
      <c r="F344" s="2" t="s">
        <v>11</v>
      </c>
      <c r="G344" s="2">
        <v>66.012083775599606</v>
      </c>
      <c r="H344" s="2">
        <v>64.966825545884703</v>
      </c>
      <c r="I344" s="2">
        <v>67.057342005314496</v>
      </c>
      <c r="J344" s="2">
        <v>21.6889</v>
      </c>
      <c r="K344" s="2">
        <v>16.979620000000001</v>
      </c>
      <c r="L344" s="2">
        <v>26.39818</v>
      </c>
    </row>
    <row r="345" spans="1:12" ht="15">
      <c r="A345" s="2" t="s">
        <v>517</v>
      </c>
      <c r="B345" s="2" t="s">
        <v>75</v>
      </c>
      <c r="C345" s="2" t="s">
        <v>63</v>
      </c>
      <c r="D345" s="2" t="s">
        <v>94</v>
      </c>
      <c r="E345" s="2">
        <v>1</v>
      </c>
      <c r="F345" s="2" t="s">
        <v>11</v>
      </c>
      <c r="G345" s="2">
        <v>73.937200058437995</v>
      </c>
      <c r="H345" s="2">
        <v>71.859622540792401</v>
      </c>
      <c r="I345" s="2">
        <v>76.014777576083503</v>
      </c>
      <c r="J345" s="2">
        <v>0</v>
      </c>
      <c r="K345" s="2">
        <v>0</v>
      </c>
      <c r="L345" s="2">
        <v>0</v>
      </c>
    </row>
    <row r="346" spans="1:12" ht="15">
      <c r="A346" s="2" t="s">
        <v>518</v>
      </c>
      <c r="B346" s="2" t="s">
        <v>75</v>
      </c>
      <c r="C346" s="2" t="s">
        <v>63</v>
      </c>
      <c r="D346" s="2" t="s">
        <v>94</v>
      </c>
      <c r="E346" s="2">
        <v>2</v>
      </c>
      <c r="F346" s="2" t="s">
        <v>11</v>
      </c>
      <c r="G346" s="2">
        <v>70.191294897417293</v>
      </c>
      <c r="H346" s="2">
        <v>67.9488675729108</v>
      </c>
      <c r="I346" s="2">
        <v>72.433722221923801</v>
      </c>
      <c r="J346" s="2">
        <v>0</v>
      </c>
      <c r="K346" s="2">
        <v>0</v>
      </c>
      <c r="L346" s="2">
        <v>0</v>
      </c>
    </row>
    <row r="347" spans="1:12" ht="15">
      <c r="A347" s="2" t="s">
        <v>519</v>
      </c>
      <c r="B347" s="2" t="s">
        <v>75</v>
      </c>
      <c r="C347" s="2" t="s">
        <v>63</v>
      </c>
      <c r="D347" s="2" t="s">
        <v>94</v>
      </c>
      <c r="E347" s="2">
        <v>3</v>
      </c>
      <c r="F347" s="2" t="s">
        <v>11</v>
      </c>
      <c r="G347" s="2">
        <v>67.255915464458596</v>
      </c>
      <c r="H347" s="2">
        <v>64.888062438999299</v>
      </c>
      <c r="I347" s="2">
        <v>69.623768489917893</v>
      </c>
      <c r="J347" s="2">
        <v>0</v>
      </c>
      <c r="K347" s="2">
        <v>0</v>
      </c>
      <c r="L347" s="2">
        <v>0</v>
      </c>
    </row>
    <row r="348" spans="1:12" ht="15">
      <c r="A348" s="2" t="s">
        <v>520</v>
      </c>
      <c r="B348" s="2" t="s">
        <v>75</v>
      </c>
      <c r="C348" s="2" t="s">
        <v>63</v>
      </c>
      <c r="D348" s="2" t="s">
        <v>94</v>
      </c>
      <c r="E348" s="2">
        <v>4</v>
      </c>
      <c r="F348" s="2" t="s">
        <v>11</v>
      </c>
      <c r="G348" s="2">
        <v>61.744318489055402</v>
      </c>
      <c r="H348" s="2">
        <v>59.031059136472798</v>
      </c>
      <c r="I348" s="2">
        <v>64.457577841637899</v>
      </c>
      <c r="J348" s="2">
        <v>0</v>
      </c>
      <c r="K348" s="2">
        <v>0</v>
      </c>
      <c r="L348" s="2">
        <v>0</v>
      </c>
    </row>
    <row r="349" spans="1:12" ht="15">
      <c r="A349" s="2" t="s">
        <v>521</v>
      </c>
      <c r="B349" s="2" t="s">
        <v>75</v>
      </c>
      <c r="C349" s="2" t="s">
        <v>63</v>
      </c>
      <c r="D349" s="2" t="s">
        <v>94</v>
      </c>
      <c r="E349" s="2">
        <v>5</v>
      </c>
      <c r="F349" s="2" t="s">
        <v>11</v>
      </c>
      <c r="G349" s="2">
        <v>56.661951582590198</v>
      </c>
      <c r="H349" s="2">
        <v>54.242329877259401</v>
      </c>
      <c r="I349" s="2">
        <v>59.081573287920897</v>
      </c>
      <c r="J349" s="2">
        <v>0</v>
      </c>
      <c r="K349" s="2">
        <v>0</v>
      </c>
      <c r="L349" s="2">
        <v>0</v>
      </c>
    </row>
    <row r="350" spans="1:12" ht="15">
      <c r="A350" s="2" t="s">
        <v>522</v>
      </c>
      <c r="B350" s="2" t="s">
        <v>75</v>
      </c>
      <c r="C350" s="2" t="s">
        <v>54</v>
      </c>
      <c r="D350" s="2" t="s">
        <v>94</v>
      </c>
      <c r="E350" s="2">
        <v>0</v>
      </c>
      <c r="F350" s="2" t="s">
        <v>11</v>
      </c>
      <c r="G350" s="2">
        <v>63.265228431268497</v>
      </c>
      <c r="H350" s="2">
        <v>61.9938192438985</v>
      </c>
      <c r="I350" s="2">
        <v>64.536637618638494</v>
      </c>
      <c r="J350" s="2">
        <v>14.2399</v>
      </c>
      <c r="K350" s="2">
        <v>4.0398009999999998</v>
      </c>
      <c r="L350" s="2">
        <v>24.440010000000001</v>
      </c>
    </row>
    <row r="351" spans="1:12" ht="15">
      <c r="A351" s="2" t="s">
        <v>523</v>
      </c>
      <c r="B351" s="2" t="s">
        <v>75</v>
      </c>
      <c r="C351" s="2" t="s">
        <v>54</v>
      </c>
      <c r="D351" s="2" t="s">
        <v>94</v>
      </c>
      <c r="E351" s="2">
        <v>1</v>
      </c>
      <c r="F351" s="2" t="s">
        <v>11</v>
      </c>
      <c r="G351" s="2">
        <v>69.879856919559899</v>
      </c>
      <c r="H351" s="2">
        <v>66.848121023781104</v>
      </c>
      <c r="I351" s="2">
        <v>72.911592815338594</v>
      </c>
      <c r="J351" s="2">
        <v>0</v>
      </c>
      <c r="K351" s="2">
        <v>0</v>
      </c>
      <c r="L351" s="2">
        <v>0</v>
      </c>
    </row>
    <row r="352" spans="1:12" ht="15">
      <c r="A352" s="2" t="s">
        <v>524</v>
      </c>
      <c r="B352" s="2" t="s">
        <v>75</v>
      </c>
      <c r="C352" s="2" t="s">
        <v>54</v>
      </c>
      <c r="D352" s="2" t="s">
        <v>94</v>
      </c>
      <c r="E352" s="2">
        <v>2</v>
      </c>
      <c r="F352" s="2" t="s">
        <v>11</v>
      </c>
      <c r="G352" s="2">
        <v>63.908349101379002</v>
      </c>
      <c r="H352" s="2">
        <v>61.003765832722102</v>
      </c>
      <c r="I352" s="2">
        <v>66.812932370035796</v>
      </c>
      <c r="J352" s="2">
        <v>0</v>
      </c>
      <c r="K352" s="2">
        <v>0</v>
      </c>
      <c r="L352" s="2">
        <v>0</v>
      </c>
    </row>
    <row r="353" spans="1:12" ht="15">
      <c r="A353" s="2" t="s">
        <v>525</v>
      </c>
      <c r="B353" s="2" t="s">
        <v>75</v>
      </c>
      <c r="C353" s="2" t="s">
        <v>54</v>
      </c>
      <c r="D353" s="2" t="s">
        <v>94</v>
      </c>
      <c r="E353" s="2">
        <v>3</v>
      </c>
      <c r="F353" s="2" t="s">
        <v>11</v>
      </c>
      <c r="G353" s="2">
        <v>65.821294223057805</v>
      </c>
      <c r="H353" s="2">
        <v>63.287770171287598</v>
      </c>
      <c r="I353" s="2">
        <v>68.354818274828006</v>
      </c>
      <c r="J353" s="2">
        <v>0</v>
      </c>
      <c r="K353" s="2">
        <v>0</v>
      </c>
      <c r="L353" s="2">
        <v>0</v>
      </c>
    </row>
    <row r="354" spans="1:12" ht="15">
      <c r="A354" s="2" t="s">
        <v>526</v>
      </c>
      <c r="B354" s="2" t="s">
        <v>75</v>
      </c>
      <c r="C354" s="2" t="s">
        <v>54</v>
      </c>
      <c r="D354" s="2" t="s">
        <v>94</v>
      </c>
      <c r="E354" s="2">
        <v>4</v>
      </c>
      <c r="F354" s="2" t="s">
        <v>11</v>
      </c>
      <c r="G354" s="2">
        <v>60.173131978443301</v>
      </c>
      <c r="H354" s="2">
        <v>57.431407041310898</v>
      </c>
      <c r="I354" s="2">
        <v>62.914856915575697</v>
      </c>
      <c r="J354" s="2">
        <v>0</v>
      </c>
      <c r="K354" s="2">
        <v>0</v>
      </c>
      <c r="L354" s="2">
        <v>0</v>
      </c>
    </row>
    <row r="355" spans="1:12" ht="15">
      <c r="A355" s="2" t="s">
        <v>527</v>
      </c>
      <c r="B355" s="2" t="s">
        <v>75</v>
      </c>
      <c r="C355" s="2" t="s">
        <v>54</v>
      </c>
      <c r="D355" s="2" t="s">
        <v>94</v>
      </c>
      <c r="E355" s="2">
        <v>5</v>
      </c>
      <c r="F355" s="2" t="s">
        <v>11</v>
      </c>
      <c r="G355" s="2">
        <v>57.409137978731898</v>
      </c>
      <c r="H355" s="2">
        <v>54.155324548933201</v>
      </c>
      <c r="I355" s="2">
        <v>60.662951408530603</v>
      </c>
      <c r="J355" s="2">
        <v>0</v>
      </c>
      <c r="K355" s="2">
        <v>0</v>
      </c>
      <c r="L355" s="2">
        <v>0</v>
      </c>
    </row>
    <row r="356" spans="1:12" ht="15">
      <c r="A356" s="2" t="s">
        <v>528</v>
      </c>
      <c r="B356" s="2" t="s">
        <v>75</v>
      </c>
      <c r="C356" s="2" t="s">
        <v>52</v>
      </c>
      <c r="D356" s="2" t="s">
        <v>94</v>
      </c>
      <c r="E356" s="2">
        <v>0</v>
      </c>
      <c r="F356" s="2" t="s">
        <v>11</v>
      </c>
      <c r="G356" s="2">
        <v>69.194946886438601</v>
      </c>
      <c r="H356" s="2">
        <v>67.962216435898199</v>
      </c>
      <c r="I356" s="2">
        <v>70.427677336979002</v>
      </c>
      <c r="J356" s="2">
        <v>7.8077719999999999</v>
      </c>
      <c r="K356" s="2">
        <v>-6.4135929999999997</v>
      </c>
      <c r="L356" s="2">
        <v>22.029140000000002</v>
      </c>
    </row>
    <row r="357" spans="1:12" ht="15">
      <c r="A357" s="2" t="s">
        <v>529</v>
      </c>
      <c r="B357" s="2" t="s">
        <v>75</v>
      </c>
      <c r="C357" s="2" t="s">
        <v>52</v>
      </c>
      <c r="D357" s="2" t="s">
        <v>94</v>
      </c>
      <c r="E357" s="2">
        <v>1</v>
      </c>
      <c r="F357" s="2" t="s">
        <v>11</v>
      </c>
      <c r="G357" s="2">
        <v>71.2426099997938</v>
      </c>
      <c r="H357" s="2">
        <v>68.502670701680003</v>
      </c>
      <c r="I357" s="2">
        <v>73.982549297907696</v>
      </c>
      <c r="J357" s="2">
        <v>0</v>
      </c>
      <c r="K357" s="2">
        <v>0</v>
      </c>
      <c r="L357" s="2">
        <v>0</v>
      </c>
    </row>
    <row r="358" spans="1:12" ht="15">
      <c r="A358" s="2" t="s">
        <v>530</v>
      </c>
      <c r="B358" s="2" t="s">
        <v>75</v>
      </c>
      <c r="C358" s="2" t="s">
        <v>52</v>
      </c>
      <c r="D358" s="2" t="s">
        <v>94</v>
      </c>
      <c r="E358" s="2">
        <v>2</v>
      </c>
      <c r="F358" s="2" t="s">
        <v>11</v>
      </c>
      <c r="G358" s="2">
        <v>69.775818473621001</v>
      </c>
      <c r="H358" s="2">
        <v>67.118555159094797</v>
      </c>
      <c r="I358" s="2">
        <v>72.433081788147206</v>
      </c>
      <c r="J358" s="2">
        <v>0</v>
      </c>
      <c r="K358" s="2">
        <v>0</v>
      </c>
      <c r="L358" s="2">
        <v>0</v>
      </c>
    </row>
    <row r="359" spans="1:12" ht="15">
      <c r="A359" s="2" t="s">
        <v>531</v>
      </c>
      <c r="B359" s="2" t="s">
        <v>75</v>
      </c>
      <c r="C359" s="2" t="s">
        <v>52</v>
      </c>
      <c r="D359" s="2" t="s">
        <v>94</v>
      </c>
      <c r="E359" s="2">
        <v>3</v>
      </c>
      <c r="F359" s="2" t="s">
        <v>11</v>
      </c>
      <c r="G359" s="2">
        <v>73.130397745894498</v>
      </c>
      <c r="H359" s="2">
        <v>70.736804721903994</v>
      </c>
      <c r="I359" s="2">
        <v>75.523990769885003</v>
      </c>
      <c r="J359" s="2">
        <v>0</v>
      </c>
      <c r="K359" s="2">
        <v>0</v>
      </c>
      <c r="L359" s="2">
        <v>0</v>
      </c>
    </row>
    <row r="360" spans="1:12" ht="15">
      <c r="A360" s="2" t="s">
        <v>532</v>
      </c>
      <c r="B360" s="2" t="s">
        <v>75</v>
      </c>
      <c r="C360" s="2" t="s">
        <v>52</v>
      </c>
      <c r="D360" s="2" t="s">
        <v>94</v>
      </c>
      <c r="E360" s="2">
        <v>4</v>
      </c>
      <c r="F360" s="2" t="s">
        <v>11</v>
      </c>
      <c r="G360" s="2">
        <v>67.8667209130858</v>
      </c>
      <c r="H360" s="2">
        <v>64.768528909835396</v>
      </c>
      <c r="I360" s="2">
        <v>70.964912916336104</v>
      </c>
      <c r="J360" s="2">
        <v>0</v>
      </c>
      <c r="K360" s="2">
        <v>0</v>
      </c>
      <c r="L360" s="2">
        <v>0</v>
      </c>
    </row>
    <row r="361" spans="1:12" ht="15">
      <c r="A361" s="2" t="s">
        <v>533</v>
      </c>
      <c r="B361" s="2" t="s">
        <v>75</v>
      </c>
      <c r="C361" s="2" t="s">
        <v>52</v>
      </c>
      <c r="D361" s="2" t="s">
        <v>94</v>
      </c>
      <c r="E361" s="2">
        <v>5</v>
      </c>
      <c r="F361" s="2" t="s">
        <v>11</v>
      </c>
      <c r="G361" s="2">
        <v>63.973015763855599</v>
      </c>
      <c r="H361" s="2">
        <v>60.937511850871303</v>
      </c>
      <c r="I361" s="2">
        <v>67.008519676839896</v>
      </c>
      <c r="J361" s="2">
        <v>0</v>
      </c>
      <c r="K361" s="2">
        <v>0</v>
      </c>
      <c r="L361" s="2">
        <v>0</v>
      </c>
    </row>
    <row r="362" spans="1:12" ht="15">
      <c r="A362" s="2" t="s">
        <v>534</v>
      </c>
      <c r="B362" s="2" t="s">
        <v>75</v>
      </c>
      <c r="C362" s="2" t="s">
        <v>46</v>
      </c>
      <c r="D362" s="2" t="s">
        <v>94</v>
      </c>
      <c r="E362" s="2">
        <v>0</v>
      </c>
      <c r="F362" s="2" t="s">
        <v>11</v>
      </c>
      <c r="G362" s="2">
        <v>69.154596897122701</v>
      </c>
      <c r="H362" s="2">
        <v>67.966949963504106</v>
      </c>
      <c r="I362" s="2">
        <v>70.342243830741396</v>
      </c>
      <c r="J362" s="2">
        <v>14.23231</v>
      </c>
      <c r="K362" s="2">
        <v>6.7303540000000002</v>
      </c>
      <c r="L362" s="2">
        <v>21.734259999999999</v>
      </c>
    </row>
    <row r="363" spans="1:12" ht="15">
      <c r="A363" s="2" t="s">
        <v>535</v>
      </c>
      <c r="B363" s="2" t="s">
        <v>75</v>
      </c>
      <c r="C363" s="2" t="s">
        <v>46</v>
      </c>
      <c r="D363" s="2" t="s">
        <v>94</v>
      </c>
      <c r="E363" s="2">
        <v>1</v>
      </c>
      <c r="F363" s="2" t="s">
        <v>11</v>
      </c>
      <c r="G363" s="2">
        <v>73.618751185871702</v>
      </c>
      <c r="H363" s="2">
        <v>71.098111318137398</v>
      </c>
      <c r="I363" s="2">
        <v>76.139391053606104</v>
      </c>
      <c r="J363" s="2">
        <v>0</v>
      </c>
      <c r="K363" s="2">
        <v>0</v>
      </c>
      <c r="L363" s="2">
        <v>0</v>
      </c>
    </row>
    <row r="364" spans="1:12" ht="15">
      <c r="A364" s="2" t="s">
        <v>536</v>
      </c>
      <c r="B364" s="2" t="s">
        <v>75</v>
      </c>
      <c r="C364" s="2" t="s">
        <v>46</v>
      </c>
      <c r="D364" s="2" t="s">
        <v>94</v>
      </c>
      <c r="E364" s="2">
        <v>2</v>
      </c>
      <c r="F364" s="2" t="s">
        <v>11</v>
      </c>
      <c r="G364" s="2">
        <v>72.481828499779795</v>
      </c>
      <c r="H364" s="2">
        <v>70.246482854778606</v>
      </c>
      <c r="I364" s="2">
        <v>74.717174144780998</v>
      </c>
      <c r="J364" s="2">
        <v>0</v>
      </c>
      <c r="K364" s="2">
        <v>0</v>
      </c>
      <c r="L364" s="2">
        <v>0</v>
      </c>
    </row>
    <row r="365" spans="1:12" ht="15">
      <c r="A365" s="2" t="s">
        <v>537</v>
      </c>
      <c r="B365" s="2" t="s">
        <v>75</v>
      </c>
      <c r="C365" s="2" t="s">
        <v>46</v>
      </c>
      <c r="D365" s="2" t="s">
        <v>94</v>
      </c>
      <c r="E365" s="2">
        <v>3</v>
      </c>
      <c r="F365" s="2" t="s">
        <v>11</v>
      </c>
      <c r="G365" s="2">
        <v>70.166452507745504</v>
      </c>
      <c r="H365" s="2">
        <v>67.166505018200397</v>
      </c>
      <c r="I365" s="2">
        <v>73.166399997290497</v>
      </c>
      <c r="J365" s="2">
        <v>0</v>
      </c>
      <c r="K365" s="2">
        <v>0</v>
      </c>
      <c r="L365" s="2">
        <v>0</v>
      </c>
    </row>
    <row r="366" spans="1:12" ht="15">
      <c r="A366" s="2" t="s">
        <v>538</v>
      </c>
      <c r="B366" s="2" t="s">
        <v>75</v>
      </c>
      <c r="C366" s="2" t="s">
        <v>46</v>
      </c>
      <c r="D366" s="2" t="s">
        <v>94</v>
      </c>
      <c r="E366" s="2">
        <v>4</v>
      </c>
      <c r="F366" s="2" t="s">
        <v>11</v>
      </c>
      <c r="G366" s="2">
        <v>67.445850038240494</v>
      </c>
      <c r="H366" s="2">
        <v>64.696277722028</v>
      </c>
      <c r="I366" s="2">
        <v>70.195422354452901</v>
      </c>
      <c r="J366" s="2">
        <v>0</v>
      </c>
      <c r="K366" s="2">
        <v>0</v>
      </c>
      <c r="L366" s="2">
        <v>0</v>
      </c>
    </row>
    <row r="367" spans="1:12" ht="15">
      <c r="A367" s="2" t="s">
        <v>539</v>
      </c>
      <c r="B367" s="2" t="s">
        <v>75</v>
      </c>
      <c r="C367" s="2" t="s">
        <v>46</v>
      </c>
      <c r="D367" s="2" t="s">
        <v>94</v>
      </c>
      <c r="E367" s="2">
        <v>5</v>
      </c>
      <c r="F367" s="2" t="s">
        <v>11</v>
      </c>
      <c r="G367" s="2">
        <v>62.075026885459899</v>
      </c>
      <c r="H367" s="2">
        <v>59.094792733815801</v>
      </c>
      <c r="I367" s="2">
        <v>65.055261037103904</v>
      </c>
      <c r="J367" s="2">
        <v>0</v>
      </c>
      <c r="K367" s="2">
        <v>0</v>
      </c>
      <c r="L367" s="2">
        <v>0</v>
      </c>
    </row>
    <row r="368" spans="1:12" ht="15">
      <c r="A368" s="2" t="s">
        <v>540</v>
      </c>
      <c r="B368" s="2" t="s">
        <v>75</v>
      </c>
      <c r="C368" s="2" t="s">
        <v>47</v>
      </c>
      <c r="D368" s="2" t="s">
        <v>94</v>
      </c>
      <c r="E368" s="2">
        <v>0</v>
      </c>
      <c r="F368" s="2" t="s">
        <v>11</v>
      </c>
      <c r="G368" s="2">
        <v>67.285042557394902</v>
      </c>
      <c r="H368" s="2">
        <v>66.073250823164997</v>
      </c>
      <c r="I368" s="2">
        <v>68.496834291624793</v>
      </c>
      <c r="J368" s="2">
        <v>16.753620000000002</v>
      </c>
      <c r="K368" s="2">
        <v>5.4998620000000003</v>
      </c>
      <c r="L368" s="2">
        <v>28.007390000000001</v>
      </c>
    </row>
    <row r="369" spans="1:12" ht="15">
      <c r="A369" s="2" t="s">
        <v>541</v>
      </c>
      <c r="B369" s="2" t="s">
        <v>75</v>
      </c>
      <c r="C369" s="2" t="s">
        <v>47</v>
      </c>
      <c r="D369" s="2" t="s">
        <v>94</v>
      </c>
      <c r="E369" s="2">
        <v>1</v>
      </c>
      <c r="F369" s="2" t="s">
        <v>11</v>
      </c>
      <c r="G369" s="2">
        <v>71.572397708496794</v>
      </c>
      <c r="H369" s="2">
        <v>69.160303921707694</v>
      </c>
      <c r="I369" s="2">
        <v>73.984491495285994</v>
      </c>
      <c r="J369" s="2">
        <v>0</v>
      </c>
      <c r="K369" s="2">
        <v>0</v>
      </c>
      <c r="L369" s="2">
        <v>0</v>
      </c>
    </row>
    <row r="370" spans="1:12" ht="15">
      <c r="A370" s="2" t="s">
        <v>542</v>
      </c>
      <c r="B370" s="2" t="s">
        <v>75</v>
      </c>
      <c r="C370" s="2" t="s">
        <v>47</v>
      </c>
      <c r="D370" s="2" t="s">
        <v>94</v>
      </c>
      <c r="E370" s="2">
        <v>2</v>
      </c>
      <c r="F370" s="2" t="s">
        <v>11</v>
      </c>
      <c r="G370" s="2">
        <v>73.098633847066196</v>
      </c>
      <c r="H370" s="2">
        <v>70.433988495592402</v>
      </c>
      <c r="I370" s="2">
        <v>75.763279198540005</v>
      </c>
      <c r="J370" s="2">
        <v>0</v>
      </c>
      <c r="K370" s="2">
        <v>0</v>
      </c>
      <c r="L370" s="2">
        <v>0</v>
      </c>
    </row>
    <row r="371" spans="1:12" ht="15">
      <c r="A371" s="2" t="s">
        <v>543</v>
      </c>
      <c r="B371" s="2" t="s">
        <v>75</v>
      </c>
      <c r="C371" s="2" t="s">
        <v>47</v>
      </c>
      <c r="D371" s="2" t="s">
        <v>94</v>
      </c>
      <c r="E371" s="2">
        <v>3</v>
      </c>
      <c r="F371" s="2" t="s">
        <v>11</v>
      </c>
      <c r="G371" s="2">
        <v>67.378354928220602</v>
      </c>
      <c r="H371" s="2">
        <v>64.831237840241698</v>
      </c>
      <c r="I371" s="2">
        <v>69.925472016199393</v>
      </c>
      <c r="J371" s="2">
        <v>0</v>
      </c>
      <c r="K371" s="2">
        <v>0</v>
      </c>
      <c r="L371" s="2">
        <v>0</v>
      </c>
    </row>
    <row r="372" spans="1:12" ht="15">
      <c r="A372" s="2" t="s">
        <v>544</v>
      </c>
      <c r="B372" s="2" t="s">
        <v>75</v>
      </c>
      <c r="C372" s="2" t="s">
        <v>47</v>
      </c>
      <c r="D372" s="2" t="s">
        <v>94</v>
      </c>
      <c r="E372" s="2">
        <v>4</v>
      </c>
      <c r="F372" s="2" t="s">
        <v>11</v>
      </c>
      <c r="G372" s="2">
        <v>64.393789400436106</v>
      </c>
      <c r="H372" s="2">
        <v>61.530054718272503</v>
      </c>
      <c r="I372" s="2">
        <v>67.257524082599701</v>
      </c>
      <c r="J372" s="2">
        <v>0</v>
      </c>
      <c r="K372" s="2">
        <v>0</v>
      </c>
      <c r="L372" s="2">
        <v>0</v>
      </c>
    </row>
    <row r="373" spans="1:12" ht="15">
      <c r="A373" s="2" t="s">
        <v>545</v>
      </c>
      <c r="B373" s="2" t="s">
        <v>75</v>
      </c>
      <c r="C373" s="2" t="s">
        <v>47</v>
      </c>
      <c r="D373" s="2" t="s">
        <v>94</v>
      </c>
      <c r="E373" s="2">
        <v>5</v>
      </c>
      <c r="F373" s="2" t="s">
        <v>11</v>
      </c>
      <c r="G373" s="2">
        <v>59.007163907554499</v>
      </c>
      <c r="H373" s="2">
        <v>55.67465639329</v>
      </c>
      <c r="I373" s="2">
        <v>62.339671421818998</v>
      </c>
      <c r="J373" s="2">
        <v>0</v>
      </c>
      <c r="K373" s="2">
        <v>0</v>
      </c>
      <c r="L373" s="2">
        <v>0</v>
      </c>
    </row>
    <row r="374" spans="1:12" ht="15">
      <c r="A374" s="2" t="s">
        <v>546</v>
      </c>
      <c r="B374" s="2" t="s">
        <v>75</v>
      </c>
      <c r="C374" s="2" t="s">
        <v>48</v>
      </c>
      <c r="D374" s="2" t="s">
        <v>94</v>
      </c>
      <c r="E374" s="2">
        <v>0</v>
      </c>
      <c r="F374" s="2" t="s">
        <v>11</v>
      </c>
      <c r="G374" s="2">
        <v>67.748751441223504</v>
      </c>
      <c r="H374" s="2">
        <v>66.545244720743398</v>
      </c>
      <c r="I374" s="2">
        <v>68.952258161703497</v>
      </c>
      <c r="J374" s="2">
        <v>14.37632</v>
      </c>
      <c r="K374" s="2">
        <v>5.528276</v>
      </c>
      <c r="L374" s="2">
        <v>23.224360000000001</v>
      </c>
    </row>
    <row r="375" spans="1:12" ht="15">
      <c r="A375" s="2" t="s">
        <v>547</v>
      </c>
      <c r="B375" s="2" t="s">
        <v>75</v>
      </c>
      <c r="C375" s="2" t="s">
        <v>48</v>
      </c>
      <c r="D375" s="2" t="s">
        <v>94</v>
      </c>
      <c r="E375" s="2">
        <v>1</v>
      </c>
      <c r="F375" s="2" t="s">
        <v>11</v>
      </c>
      <c r="G375" s="2">
        <v>73.816919902396506</v>
      </c>
      <c r="H375" s="2">
        <v>70.894408960818097</v>
      </c>
      <c r="I375" s="2">
        <v>76.739430843974901</v>
      </c>
      <c r="J375" s="2">
        <v>0</v>
      </c>
      <c r="K375" s="2">
        <v>0</v>
      </c>
      <c r="L375" s="2">
        <v>0</v>
      </c>
    </row>
    <row r="376" spans="1:12" ht="15">
      <c r="A376" s="2" t="s">
        <v>548</v>
      </c>
      <c r="B376" s="2" t="s">
        <v>75</v>
      </c>
      <c r="C376" s="2" t="s">
        <v>48</v>
      </c>
      <c r="D376" s="2" t="s">
        <v>94</v>
      </c>
      <c r="E376" s="2">
        <v>2</v>
      </c>
      <c r="F376" s="2" t="s">
        <v>11</v>
      </c>
      <c r="G376" s="2">
        <v>68.502478346257405</v>
      </c>
      <c r="H376" s="2">
        <v>65.445970867172704</v>
      </c>
      <c r="I376" s="2">
        <v>71.558985825342205</v>
      </c>
      <c r="J376" s="2">
        <v>0</v>
      </c>
      <c r="K376" s="2">
        <v>0</v>
      </c>
      <c r="L376" s="2">
        <v>0</v>
      </c>
    </row>
    <row r="377" spans="1:12" ht="15">
      <c r="A377" s="2" t="s">
        <v>549</v>
      </c>
      <c r="B377" s="2" t="s">
        <v>75</v>
      </c>
      <c r="C377" s="2" t="s">
        <v>48</v>
      </c>
      <c r="D377" s="2" t="s">
        <v>94</v>
      </c>
      <c r="E377" s="2">
        <v>3</v>
      </c>
      <c r="F377" s="2" t="s">
        <v>11</v>
      </c>
      <c r="G377" s="2">
        <v>69.552395457229593</v>
      </c>
      <c r="H377" s="2">
        <v>66.921941357237401</v>
      </c>
      <c r="I377" s="2">
        <v>72.1828495572218</v>
      </c>
      <c r="J377" s="2">
        <v>0</v>
      </c>
      <c r="K377" s="2">
        <v>0</v>
      </c>
      <c r="L377" s="2">
        <v>0</v>
      </c>
    </row>
    <row r="378" spans="1:12" ht="15">
      <c r="A378" s="2" t="s">
        <v>550</v>
      </c>
      <c r="B378" s="2" t="s">
        <v>75</v>
      </c>
      <c r="C378" s="2" t="s">
        <v>48</v>
      </c>
      <c r="D378" s="2" t="s">
        <v>94</v>
      </c>
      <c r="E378" s="2">
        <v>4</v>
      </c>
      <c r="F378" s="2" t="s">
        <v>11</v>
      </c>
      <c r="G378" s="2">
        <v>65.905378205908605</v>
      </c>
      <c r="H378" s="2">
        <v>63.075258148927098</v>
      </c>
      <c r="I378" s="2">
        <v>68.735498262890204</v>
      </c>
      <c r="J378" s="2">
        <v>0</v>
      </c>
      <c r="K378" s="2">
        <v>0</v>
      </c>
      <c r="L378" s="2">
        <v>0</v>
      </c>
    </row>
    <row r="379" spans="1:12" ht="15">
      <c r="A379" s="2" t="s">
        <v>551</v>
      </c>
      <c r="B379" s="2" t="s">
        <v>75</v>
      </c>
      <c r="C379" s="2" t="s">
        <v>48</v>
      </c>
      <c r="D379" s="2" t="s">
        <v>94</v>
      </c>
      <c r="E379" s="2">
        <v>5</v>
      </c>
      <c r="F379" s="2" t="s">
        <v>11</v>
      </c>
      <c r="G379" s="2">
        <v>60.960256767621701</v>
      </c>
      <c r="H379" s="2">
        <v>58.124408987709003</v>
      </c>
      <c r="I379" s="2">
        <v>63.796104547534298</v>
      </c>
      <c r="J379" s="2">
        <v>0</v>
      </c>
      <c r="K379" s="2">
        <v>0</v>
      </c>
      <c r="L379" s="2">
        <v>0</v>
      </c>
    </row>
    <row r="380" spans="1:12" ht="15">
      <c r="A380" s="2" t="s">
        <v>552</v>
      </c>
      <c r="B380" s="2" t="s">
        <v>75</v>
      </c>
      <c r="C380" s="2" t="s">
        <v>45</v>
      </c>
      <c r="D380" s="2" t="s">
        <v>94</v>
      </c>
      <c r="E380" s="2">
        <v>0</v>
      </c>
      <c r="F380" s="2" t="s">
        <v>11</v>
      </c>
      <c r="G380" s="2">
        <v>68.566539282318104</v>
      </c>
      <c r="H380" s="2">
        <v>67.303850079479901</v>
      </c>
      <c r="I380" s="2">
        <v>69.829228485156193</v>
      </c>
      <c r="J380" s="2">
        <v>6.1691409999999998</v>
      </c>
      <c r="K380" s="2">
        <v>-1.693282</v>
      </c>
      <c r="L380" s="2">
        <v>14.031560000000001</v>
      </c>
    </row>
    <row r="381" spans="1:12" ht="15">
      <c r="A381" s="2" t="s">
        <v>553</v>
      </c>
      <c r="B381" s="2" t="s">
        <v>75</v>
      </c>
      <c r="C381" s="2" t="s">
        <v>45</v>
      </c>
      <c r="D381" s="2" t="s">
        <v>94</v>
      </c>
      <c r="E381" s="2">
        <v>1</v>
      </c>
      <c r="F381" s="2" t="s">
        <v>11</v>
      </c>
      <c r="G381" s="2">
        <v>69.859354904119598</v>
      </c>
      <c r="H381" s="2">
        <v>66.963306923010094</v>
      </c>
      <c r="I381" s="2">
        <v>72.755402885229003</v>
      </c>
      <c r="J381" s="2">
        <v>0</v>
      </c>
      <c r="K381" s="2">
        <v>0</v>
      </c>
      <c r="L381" s="2">
        <v>0</v>
      </c>
    </row>
    <row r="382" spans="1:12" ht="15">
      <c r="A382" s="2" t="s">
        <v>554</v>
      </c>
      <c r="B382" s="2" t="s">
        <v>75</v>
      </c>
      <c r="C382" s="2" t="s">
        <v>45</v>
      </c>
      <c r="D382" s="2" t="s">
        <v>94</v>
      </c>
      <c r="E382" s="2">
        <v>2</v>
      </c>
      <c r="F382" s="2" t="s">
        <v>11</v>
      </c>
      <c r="G382" s="2">
        <v>70.413144886978301</v>
      </c>
      <c r="H382" s="2">
        <v>67.749704832244106</v>
      </c>
      <c r="I382" s="2">
        <v>73.076584941712497</v>
      </c>
      <c r="J382" s="2">
        <v>0</v>
      </c>
      <c r="K382" s="2">
        <v>0</v>
      </c>
      <c r="L382" s="2">
        <v>0</v>
      </c>
    </row>
    <row r="383" spans="1:12" ht="15">
      <c r="A383" s="2" t="s">
        <v>555</v>
      </c>
      <c r="B383" s="2" t="s">
        <v>75</v>
      </c>
      <c r="C383" s="2" t="s">
        <v>45</v>
      </c>
      <c r="D383" s="2" t="s">
        <v>94</v>
      </c>
      <c r="E383" s="2">
        <v>3</v>
      </c>
      <c r="F383" s="2" t="s">
        <v>11</v>
      </c>
      <c r="G383" s="2">
        <v>69.025901515307794</v>
      </c>
      <c r="H383" s="2">
        <v>65.151885302275105</v>
      </c>
      <c r="I383" s="2">
        <v>72.899917728340498</v>
      </c>
      <c r="J383" s="2">
        <v>0</v>
      </c>
      <c r="K383" s="2">
        <v>0</v>
      </c>
      <c r="L383" s="2">
        <v>0</v>
      </c>
    </row>
    <row r="384" spans="1:12" ht="15">
      <c r="A384" s="2" t="s">
        <v>556</v>
      </c>
      <c r="B384" s="2" t="s">
        <v>75</v>
      </c>
      <c r="C384" s="2" t="s">
        <v>45</v>
      </c>
      <c r="D384" s="2" t="s">
        <v>94</v>
      </c>
      <c r="E384" s="2">
        <v>4</v>
      </c>
      <c r="F384" s="2" t="s">
        <v>11</v>
      </c>
      <c r="G384" s="2">
        <v>69.026150752804895</v>
      </c>
      <c r="H384" s="2">
        <v>66.382860186308704</v>
      </c>
      <c r="I384" s="2">
        <v>71.6694413193011</v>
      </c>
      <c r="J384" s="2">
        <v>0</v>
      </c>
      <c r="K384" s="2">
        <v>0</v>
      </c>
      <c r="L384" s="2">
        <v>0</v>
      </c>
    </row>
    <row r="385" spans="1:12" ht="15">
      <c r="A385" s="2" t="s">
        <v>557</v>
      </c>
      <c r="B385" s="2" t="s">
        <v>75</v>
      </c>
      <c r="C385" s="2" t="s">
        <v>45</v>
      </c>
      <c r="D385" s="2" t="s">
        <v>94</v>
      </c>
      <c r="E385" s="2">
        <v>5</v>
      </c>
      <c r="F385" s="2" t="s">
        <v>11</v>
      </c>
      <c r="G385" s="2">
        <v>64.523155302712595</v>
      </c>
      <c r="H385" s="2">
        <v>61.669118314154098</v>
      </c>
      <c r="I385" s="2">
        <v>67.377192291271101</v>
      </c>
      <c r="J385" s="2">
        <v>0</v>
      </c>
      <c r="K385" s="2">
        <v>0</v>
      </c>
      <c r="L385" s="2">
        <v>0</v>
      </c>
    </row>
    <row r="386" spans="1:12" ht="15">
      <c r="A386" s="2" t="s">
        <v>558</v>
      </c>
      <c r="B386" s="2" t="s">
        <v>75</v>
      </c>
      <c r="C386" s="2" t="s">
        <v>44</v>
      </c>
      <c r="D386" s="2" t="s">
        <v>94</v>
      </c>
      <c r="E386" s="2">
        <v>0</v>
      </c>
      <c r="F386" s="2" t="s">
        <v>11</v>
      </c>
      <c r="G386" s="2">
        <v>68.749456559081693</v>
      </c>
      <c r="H386" s="2">
        <v>67.555972388822497</v>
      </c>
      <c r="I386" s="2">
        <v>69.942940729341004</v>
      </c>
      <c r="J386" s="2">
        <v>11.606540000000001</v>
      </c>
      <c r="K386" s="2">
        <v>5.134366</v>
      </c>
      <c r="L386" s="2">
        <v>18.078710000000001</v>
      </c>
    </row>
    <row r="387" spans="1:12" ht="15">
      <c r="A387" s="2" t="s">
        <v>559</v>
      </c>
      <c r="B387" s="2" t="s">
        <v>75</v>
      </c>
      <c r="C387" s="2" t="s">
        <v>44</v>
      </c>
      <c r="D387" s="2" t="s">
        <v>94</v>
      </c>
      <c r="E387" s="2">
        <v>1</v>
      </c>
      <c r="F387" s="2" t="s">
        <v>11</v>
      </c>
      <c r="G387" s="2">
        <v>73.693324088710398</v>
      </c>
      <c r="H387" s="2">
        <v>71.338296261770395</v>
      </c>
      <c r="I387" s="2">
        <v>76.0483519156504</v>
      </c>
      <c r="J387" s="2">
        <v>0</v>
      </c>
      <c r="K387" s="2">
        <v>0</v>
      </c>
      <c r="L387" s="2">
        <v>0</v>
      </c>
    </row>
    <row r="388" spans="1:12" ht="15">
      <c r="A388" s="2" t="s">
        <v>560</v>
      </c>
      <c r="B388" s="2" t="s">
        <v>75</v>
      </c>
      <c r="C388" s="2" t="s">
        <v>44</v>
      </c>
      <c r="D388" s="2" t="s">
        <v>94</v>
      </c>
      <c r="E388" s="2">
        <v>2</v>
      </c>
      <c r="F388" s="2" t="s">
        <v>11</v>
      </c>
      <c r="G388" s="2">
        <v>69.449955762426001</v>
      </c>
      <c r="H388" s="2">
        <v>66.289339630988295</v>
      </c>
      <c r="I388" s="2">
        <v>72.610571893863707</v>
      </c>
      <c r="J388" s="2">
        <v>0</v>
      </c>
      <c r="K388" s="2">
        <v>0</v>
      </c>
      <c r="L388" s="2">
        <v>0</v>
      </c>
    </row>
    <row r="389" spans="1:12" ht="15">
      <c r="A389" s="2" t="s">
        <v>561</v>
      </c>
      <c r="B389" s="2" t="s">
        <v>75</v>
      </c>
      <c r="C389" s="2" t="s">
        <v>44</v>
      </c>
      <c r="D389" s="2" t="s">
        <v>94</v>
      </c>
      <c r="E389" s="2">
        <v>3</v>
      </c>
      <c r="F389" s="2" t="s">
        <v>11</v>
      </c>
      <c r="G389" s="2">
        <v>68.811220841645195</v>
      </c>
      <c r="H389" s="2">
        <v>66.456966682862898</v>
      </c>
      <c r="I389" s="2">
        <v>71.165475000427605</v>
      </c>
      <c r="J389" s="2">
        <v>0</v>
      </c>
      <c r="K389" s="2">
        <v>0</v>
      </c>
      <c r="L389" s="2">
        <v>0</v>
      </c>
    </row>
    <row r="390" spans="1:12" ht="15">
      <c r="A390" s="2" t="s">
        <v>562</v>
      </c>
      <c r="B390" s="2" t="s">
        <v>75</v>
      </c>
      <c r="C390" s="2" t="s">
        <v>44</v>
      </c>
      <c r="D390" s="2" t="s">
        <v>94</v>
      </c>
      <c r="E390" s="2">
        <v>4</v>
      </c>
      <c r="F390" s="2" t="s">
        <v>11</v>
      </c>
      <c r="G390" s="2">
        <v>67.846215504327901</v>
      </c>
      <c r="H390" s="2">
        <v>65.240560895435493</v>
      </c>
      <c r="I390" s="2">
        <v>70.451870113220295</v>
      </c>
      <c r="J390" s="2">
        <v>0</v>
      </c>
      <c r="K390" s="2">
        <v>0</v>
      </c>
      <c r="L390" s="2">
        <v>0</v>
      </c>
    </row>
    <row r="391" spans="1:12" ht="15">
      <c r="A391" s="2" t="s">
        <v>563</v>
      </c>
      <c r="B391" s="2" t="s">
        <v>75</v>
      </c>
      <c r="C391" s="2" t="s">
        <v>44</v>
      </c>
      <c r="D391" s="2" t="s">
        <v>94</v>
      </c>
      <c r="E391" s="2">
        <v>5</v>
      </c>
      <c r="F391" s="2" t="s">
        <v>11</v>
      </c>
      <c r="G391" s="2">
        <v>63.242299434732899</v>
      </c>
      <c r="H391" s="2">
        <v>59.958294240556597</v>
      </c>
      <c r="I391" s="2">
        <v>66.526304628909202</v>
      </c>
      <c r="J391" s="2">
        <v>0</v>
      </c>
      <c r="K391" s="2">
        <v>0</v>
      </c>
      <c r="L391" s="2">
        <v>0</v>
      </c>
    </row>
    <row r="392" spans="1:12" ht="15">
      <c r="A392" s="2" t="s">
        <v>564</v>
      </c>
      <c r="B392" s="2" t="s">
        <v>75</v>
      </c>
      <c r="C392" s="2" t="s">
        <v>66</v>
      </c>
      <c r="D392" s="2" t="s">
        <v>94</v>
      </c>
      <c r="E392" s="2">
        <v>0</v>
      </c>
      <c r="F392" s="2" t="s">
        <v>11</v>
      </c>
      <c r="G392" s="2">
        <v>59.690990504879501</v>
      </c>
      <c r="H392" s="2">
        <v>58.366275476135201</v>
      </c>
      <c r="I392" s="2">
        <v>61.015705533623802</v>
      </c>
      <c r="J392" s="2">
        <v>16.258120000000002</v>
      </c>
      <c r="K392" s="2">
        <v>7.0596829999999997</v>
      </c>
      <c r="L392" s="2">
        <v>25.45655</v>
      </c>
    </row>
    <row r="393" spans="1:12" ht="15">
      <c r="A393" s="2" t="s">
        <v>565</v>
      </c>
      <c r="B393" s="2" t="s">
        <v>75</v>
      </c>
      <c r="C393" s="2" t="s">
        <v>66</v>
      </c>
      <c r="D393" s="2" t="s">
        <v>94</v>
      </c>
      <c r="E393" s="2">
        <v>1</v>
      </c>
      <c r="F393" s="2" t="s">
        <v>11</v>
      </c>
      <c r="G393" s="2">
        <v>64.797029178624399</v>
      </c>
      <c r="H393" s="2">
        <v>61.845661537316403</v>
      </c>
      <c r="I393" s="2">
        <v>67.748396819932395</v>
      </c>
      <c r="J393" s="2">
        <v>0</v>
      </c>
      <c r="K393" s="2">
        <v>0</v>
      </c>
      <c r="L393" s="2">
        <v>0</v>
      </c>
    </row>
    <row r="394" spans="1:12" ht="15">
      <c r="A394" s="2" t="s">
        <v>566</v>
      </c>
      <c r="B394" s="2" t="s">
        <v>75</v>
      </c>
      <c r="C394" s="2" t="s">
        <v>66</v>
      </c>
      <c r="D394" s="2" t="s">
        <v>94</v>
      </c>
      <c r="E394" s="2">
        <v>2</v>
      </c>
      <c r="F394" s="2" t="s">
        <v>11</v>
      </c>
      <c r="G394" s="2">
        <v>65.357693741700999</v>
      </c>
      <c r="H394" s="2">
        <v>61.881579489979103</v>
      </c>
      <c r="I394" s="2">
        <v>68.833807993422894</v>
      </c>
      <c r="J394" s="2">
        <v>0</v>
      </c>
      <c r="K394" s="2">
        <v>0</v>
      </c>
      <c r="L394" s="2">
        <v>0</v>
      </c>
    </row>
    <row r="395" spans="1:12" ht="15">
      <c r="A395" s="2" t="s">
        <v>567</v>
      </c>
      <c r="B395" s="2" t="s">
        <v>75</v>
      </c>
      <c r="C395" s="2" t="s">
        <v>66</v>
      </c>
      <c r="D395" s="2" t="s">
        <v>94</v>
      </c>
      <c r="E395" s="2">
        <v>3</v>
      </c>
      <c r="F395" s="2" t="s">
        <v>11</v>
      </c>
      <c r="G395" s="2">
        <v>59.430645139302399</v>
      </c>
      <c r="H395" s="2">
        <v>56.3950702410716</v>
      </c>
      <c r="I395" s="2">
        <v>62.466220037533098</v>
      </c>
      <c r="J395" s="2">
        <v>0</v>
      </c>
      <c r="K395" s="2">
        <v>0</v>
      </c>
      <c r="L395" s="2">
        <v>0</v>
      </c>
    </row>
    <row r="396" spans="1:12" ht="15">
      <c r="A396" s="2" t="s">
        <v>568</v>
      </c>
      <c r="B396" s="2" t="s">
        <v>75</v>
      </c>
      <c r="C396" s="2" t="s">
        <v>66</v>
      </c>
      <c r="D396" s="2" t="s">
        <v>94</v>
      </c>
      <c r="E396" s="2">
        <v>4</v>
      </c>
      <c r="F396" s="2" t="s">
        <v>11</v>
      </c>
      <c r="G396" s="2">
        <v>56.800540970876497</v>
      </c>
      <c r="H396" s="2">
        <v>53.694478491099602</v>
      </c>
      <c r="I396" s="2">
        <v>59.9066034506534</v>
      </c>
      <c r="J396" s="2">
        <v>0</v>
      </c>
      <c r="K396" s="2">
        <v>0</v>
      </c>
      <c r="L396" s="2">
        <v>0</v>
      </c>
    </row>
    <row r="397" spans="1:12" ht="15">
      <c r="A397" s="2" t="s">
        <v>569</v>
      </c>
      <c r="B397" s="2" t="s">
        <v>75</v>
      </c>
      <c r="C397" s="2" t="s">
        <v>66</v>
      </c>
      <c r="D397" s="2" t="s">
        <v>94</v>
      </c>
      <c r="E397" s="2">
        <v>5</v>
      </c>
      <c r="F397" s="2" t="s">
        <v>11</v>
      </c>
      <c r="G397" s="2">
        <v>53.020433155018601</v>
      </c>
      <c r="H397" s="2">
        <v>50.122311590568103</v>
      </c>
      <c r="I397" s="2">
        <v>55.918554719469199</v>
      </c>
      <c r="J397" s="2">
        <v>0</v>
      </c>
      <c r="K397" s="2">
        <v>0</v>
      </c>
      <c r="L397" s="2">
        <v>0</v>
      </c>
    </row>
    <row r="398" spans="1:12" ht="15">
      <c r="A398" s="2" t="s">
        <v>570</v>
      </c>
      <c r="B398" s="2" t="s">
        <v>75</v>
      </c>
      <c r="C398" s="2" t="s">
        <v>71</v>
      </c>
      <c r="D398" s="2" t="s">
        <v>94</v>
      </c>
      <c r="E398" s="2">
        <v>0</v>
      </c>
      <c r="F398" s="2" t="s">
        <v>11</v>
      </c>
      <c r="G398" s="2">
        <v>69.743800476989193</v>
      </c>
      <c r="H398" s="2">
        <v>68.453156416052906</v>
      </c>
      <c r="I398" s="2">
        <v>71.034444537925495</v>
      </c>
      <c r="J398" s="2">
        <v>11.76272</v>
      </c>
      <c r="K398" s="2">
        <v>2.971266</v>
      </c>
      <c r="L398" s="2">
        <v>20.554169999999999</v>
      </c>
    </row>
    <row r="399" spans="1:12" ht="15">
      <c r="A399" s="2" t="s">
        <v>571</v>
      </c>
      <c r="B399" s="2" t="s">
        <v>75</v>
      </c>
      <c r="C399" s="2" t="s">
        <v>71</v>
      </c>
      <c r="D399" s="2" t="s">
        <v>94</v>
      </c>
      <c r="E399" s="2">
        <v>1</v>
      </c>
      <c r="F399" s="2" t="s">
        <v>11</v>
      </c>
      <c r="G399" s="2">
        <v>73.399740621110595</v>
      </c>
      <c r="H399" s="2">
        <v>70.589045115875905</v>
      </c>
      <c r="I399" s="2">
        <v>76.2104361263454</v>
      </c>
      <c r="J399" s="2">
        <v>0</v>
      </c>
      <c r="K399" s="2">
        <v>0</v>
      </c>
      <c r="L399" s="2">
        <v>0</v>
      </c>
    </row>
    <row r="400" spans="1:12" ht="15">
      <c r="A400" s="2" t="s">
        <v>572</v>
      </c>
      <c r="B400" s="2" t="s">
        <v>75</v>
      </c>
      <c r="C400" s="2" t="s">
        <v>71</v>
      </c>
      <c r="D400" s="2" t="s">
        <v>94</v>
      </c>
      <c r="E400" s="2">
        <v>2</v>
      </c>
      <c r="F400" s="2" t="s">
        <v>11</v>
      </c>
      <c r="G400" s="2">
        <v>72.192460201424893</v>
      </c>
      <c r="H400" s="2">
        <v>68.003949092672698</v>
      </c>
      <c r="I400" s="2">
        <v>76.380971310177003</v>
      </c>
      <c r="J400" s="2">
        <v>0</v>
      </c>
      <c r="K400" s="2">
        <v>0</v>
      </c>
      <c r="L400" s="2">
        <v>0</v>
      </c>
    </row>
    <row r="401" spans="1:12" ht="15">
      <c r="A401" s="2" t="s">
        <v>573</v>
      </c>
      <c r="B401" s="2" t="s">
        <v>75</v>
      </c>
      <c r="C401" s="2" t="s">
        <v>71</v>
      </c>
      <c r="D401" s="2" t="s">
        <v>94</v>
      </c>
      <c r="E401" s="2">
        <v>3</v>
      </c>
      <c r="F401" s="2" t="s">
        <v>11</v>
      </c>
      <c r="G401" s="2">
        <v>70.729052039177503</v>
      </c>
      <c r="H401" s="2">
        <v>68.198802251484594</v>
      </c>
      <c r="I401" s="2">
        <v>73.259301826870498</v>
      </c>
      <c r="J401" s="2">
        <v>0</v>
      </c>
      <c r="K401" s="2">
        <v>0</v>
      </c>
      <c r="L401" s="2">
        <v>0</v>
      </c>
    </row>
    <row r="402" spans="1:12" ht="15">
      <c r="A402" s="2" t="s">
        <v>574</v>
      </c>
      <c r="B402" s="2" t="s">
        <v>75</v>
      </c>
      <c r="C402" s="2" t="s">
        <v>71</v>
      </c>
      <c r="D402" s="2" t="s">
        <v>94</v>
      </c>
      <c r="E402" s="2">
        <v>4</v>
      </c>
      <c r="F402" s="2" t="s">
        <v>11</v>
      </c>
      <c r="G402" s="2">
        <v>69.335698006532596</v>
      </c>
      <c r="H402" s="2">
        <v>66.4212617309188</v>
      </c>
      <c r="I402" s="2">
        <v>72.250134282146306</v>
      </c>
      <c r="J402" s="2">
        <v>0</v>
      </c>
      <c r="K402" s="2">
        <v>0</v>
      </c>
      <c r="L402" s="2">
        <v>0</v>
      </c>
    </row>
    <row r="403" spans="1:12" ht="15">
      <c r="A403" s="2" t="s">
        <v>575</v>
      </c>
      <c r="B403" s="2" t="s">
        <v>75</v>
      </c>
      <c r="C403" s="2" t="s">
        <v>71</v>
      </c>
      <c r="D403" s="2" t="s">
        <v>94</v>
      </c>
      <c r="E403" s="2">
        <v>5</v>
      </c>
      <c r="F403" s="2" t="s">
        <v>11</v>
      </c>
      <c r="G403" s="2">
        <v>63.132586937142896</v>
      </c>
      <c r="H403" s="2">
        <v>60.177809419993501</v>
      </c>
      <c r="I403" s="2">
        <v>66.087364454292398</v>
      </c>
      <c r="J403" s="2">
        <v>0</v>
      </c>
      <c r="K403" s="2">
        <v>0</v>
      </c>
      <c r="L403" s="2">
        <v>0</v>
      </c>
    </row>
    <row r="404" spans="1:12" ht="15">
      <c r="A404" s="2" t="s">
        <v>576</v>
      </c>
      <c r="B404" s="2" t="s">
        <v>75</v>
      </c>
      <c r="C404" s="2" t="s">
        <v>58</v>
      </c>
      <c r="D404" s="2" t="s">
        <v>94</v>
      </c>
      <c r="E404" s="2">
        <v>0</v>
      </c>
      <c r="F404" s="2" t="s">
        <v>11</v>
      </c>
      <c r="G404" s="2">
        <v>62.789485657996501</v>
      </c>
      <c r="H404" s="2">
        <v>61.519220946214702</v>
      </c>
      <c r="I404" s="2">
        <v>64.0597503697783</v>
      </c>
      <c r="J404" s="2">
        <v>13.520820000000001</v>
      </c>
      <c r="K404" s="2">
        <v>4.3823759999999998</v>
      </c>
      <c r="L404" s="2">
        <v>22.65926</v>
      </c>
    </row>
    <row r="405" spans="1:12" ht="15">
      <c r="A405" s="2" t="s">
        <v>577</v>
      </c>
      <c r="B405" s="2" t="s">
        <v>75</v>
      </c>
      <c r="C405" s="2" t="s">
        <v>58</v>
      </c>
      <c r="D405" s="2" t="s">
        <v>94</v>
      </c>
      <c r="E405" s="2">
        <v>1</v>
      </c>
      <c r="F405" s="2" t="s">
        <v>11</v>
      </c>
      <c r="G405" s="2">
        <v>66.744626050667705</v>
      </c>
      <c r="H405" s="2">
        <v>64.102558714180404</v>
      </c>
      <c r="I405" s="2">
        <v>69.386693387155105</v>
      </c>
      <c r="J405" s="2">
        <v>0</v>
      </c>
      <c r="K405" s="2">
        <v>0</v>
      </c>
      <c r="L405" s="2">
        <v>0</v>
      </c>
    </row>
    <row r="406" spans="1:12" ht="15">
      <c r="A406" s="2" t="s">
        <v>578</v>
      </c>
      <c r="B406" s="2" t="s">
        <v>75</v>
      </c>
      <c r="C406" s="2" t="s">
        <v>58</v>
      </c>
      <c r="D406" s="2" t="s">
        <v>94</v>
      </c>
      <c r="E406" s="2">
        <v>2</v>
      </c>
      <c r="F406" s="2" t="s">
        <v>11</v>
      </c>
      <c r="G406" s="2">
        <v>66.956841358743901</v>
      </c>
      <c r="H406" s="2">
        <v>64.191684635209</v>
      </c>
      <c r="I406" s="2">
        <v>69.721998082278802</v>
      </c>
      <c r="J406" s="2">
        <v>0</v>
      </c>
      <c r="K406" s="2">
        <v>0</v>
      </c>
      <c r="L406" s="2">
        <v>0</v>
      </c>
    </row>
    <row r="407" spans="1:12" ht="15">
      <c r="A407" s="2" t="s">
        <v>579</v>
      </c>
      <c r="B407" s="2" t="s">
        <v>75</v>
      </c>
      <c r="C407" s="2" t="s">
        <v>58</v>
      </c>
      <c r="D407" s="2" t="s">
        <v>94</v>
      </c>
      <c r="E407" s="2">
        <v>3</v>
      </c>
      <c r="F407" s="2" t="s">
        <v>11</v>
      </c>
      <c r="G407" s="2">
        <v>61.388835668018302</v>
      </c>
      <c r="H407" s="2">
        <v>58.421783846015302</v>
      </c>
      <c r="I407" s="2">
        <v>64.355887490021203</v>
      </c>
      <c r="J407" s="2">
        <v>0</v>
      </c>
      <c r="K407" s="2">
        <v>0</v>
      </c>
      <c r="L407" s="2">
        <v>0</v>
      </c>
    </row>
    <row r="408" spans="1:12" ht="15">
      <c r="A408" s="2" t="s">
        <v>580</v>
      </c>
      <c r="B408" s="2" t="s">
        <v>75</v>
      </c>
      <c r="C408" s="2" t="s">
        <v>58</v>
      </c>
      <c r="D408" s="2" t="s">
        <v>94</v>
      </c>
      <c r="E408" s="2">
        <v>4</v>
      </c>
      <c r="F408" s="2" t="s">
        <v>11</v>
      </c>
      <c r="G408" s="2">
        <v>61.480983489330796</v>
      </c>
      <c r="H408" s="2">
        <v>58.596088708031402</v>
      </c>
      <c r="I408" s="2">
        <v>64.365878270630304</v>
      </c>
      <c r="J408" s="2">
        <v>0</v>
      </c>
      <c r="K408" s="2">
        <v>0</v>
      </c>
      <c r="L408" s="2">
        <v>0</v>
      </c>
    </row>
    <row r="409" spans="1:12" ht="15">
      <c r="A409" s="2" t="s">
        <v>581</v>
      </c>
      <c r="B409" s="2" t="s">
        <v>75</v>
      </c>
      <c r="C409" s="2" t="s">
        <v>58</v>
      </c>
      <c r="D409" s="2" t="s">
        <v>94</v>
      </c>
      <c r="E409" s="2">
        <v>5</v>
      </c>
      <c r="F409" s="2" t="s">
        <v>11</v>
      </c>
      <c r="G409" s="2">
        <v>55.993989054521599</v>
      </c>
      <c r="H409" s="2">
        <v>52.8787161984649</v>
      </c>
      <c r="I409" s="2">
        <v>59.109261910578198</v>
      </c>
      <c r="J409" s="2">
        <v>0</v>
      </c>
      <c r="K409" s="2">
        <v>0</v>
      </c>
      <c r="L409" s="2">
        <v>0</v>
      </c>
    </row>
    <row r="410" spans="1:12" ht="15">
      <c r="A410" s="2" t="s">
        <v>582</v>
      </c>
      <c r="B410" s="2" t="s">
        <v>75</v>
      </c>
      <c r="C410" s="2" t="s">
        <v>72</v>
      </c>
      <c r="D410" s="2" t="s">
        <v>94</v>
      </c>
      <c r="E410" s="2">
        <v>0</v>
      </c>
      <c r="F410" s="2" t="s">
        <v>11</v>
      </c>
      <c r="G410" s="2">
        <v>64.240403372023195</v>
      </c>
      <c r="H410" s="2">
        <v>62.905259638660603</v>
      </c>
      <c r="I410" s="2">
        <v>65.575547105385695</v>
      </c>
      <c r="J410" s="2">
        <v>18.983689999999999</v>
      </c>
      <c r="K410" s="2">
        <v>11.889010000000001</v>
      </c>
      <c r="L410" s="2">
        <v>26.07836</v>
      </c>
    </row>
    <row r="411" spans="1:12" ht="15">
      <c r="A411" s="2" t="s">
        <v>583</v>
      </c>
      <c r="B411" s="2" t="s">
        <v>75</v>
      </c>
      <c r="C411" s="2" t="s">
        <v>72</v>
      </c>
      <c r="D411" s="2" t="s">
        <v>94</v>
      </c>
      <c r="E411" s="2">
        <v>1</v>
      </c>
      <c r="F411" s="2" t="s">
        <v>11</v>
      </c>
      <c r="G411" s="2">
        <v>71.240814168214399</v>
      </c>
      <c r="H411" s="2">
        <v>68.420630558764898</v>
      </c>
      <c r="I411" s="2">
        <v>74.060997777663999</v>
      </c>
      <c r="J411" s="2">
        <v>0</v>
      </c>
      <c r="K411" s="2">
        <v>0</v>
      </c>
      <c r="L411" s="2">
        <v>0</v>
      </c>
    </row>
    <row r="412" spans="1:12" ht="15">
      <c r="A412" s="2" t="s">
        <v>584</v>
      </c>
      <c r="B412" s="2" t="s">
        <v>75</v>
      </c>
      <c r="C412" s="2" t="s">
        <v>72</v>
      </c>
      <c r="D412" s="2" t="s">
        <v>94</v>
      </c>
      <c r="E412" s="2">
        <v>2</v>
      </c>
      <c r="F412" s="2" t="s">
        <v>11</v>
      </c>
      <c r="G412" s="2">
        <v>68.689088059931294</v>
      </c>
      <c r="H412" s="2">
        <v>65.9120351164715</v>
      </c>
      <c r="I412" s="2">
        <v>71.466141003391101</v>
      </c>
      <c r="J412" s="2">
        <v>0</v>
      </c>
      <c r="K412" s="2">
        <v>0</v>
      </c>
      <c r="L412" s="2">
        <v>0</v>
      </c>
    </row>
    <row r="413" spans="1:12" ht="15">
      <c r="A413" s="2" t="s">
        <v>585</v>
      </c>
      <c r="B413" s="2" t="s">
        <v>75</v>
      </c>
      <c r="C413" s="2" t="s">
        <v>72</v>
      </c>
      <c r="D413" s="2" t="s">
        <v>94</v>
      </c>
      <c r="E413" s="2">
        <v>3</v>
      </c>
      <c r="F413" s="2" t="s">
        <v>11</v>
      </c>
      <c r="G413" s="2">
        <v>64.620437728419304</v>
      </c>
      <c r="H413" s="2">
        <v>61.550975525337698</v>
      </c>
      <c r="I413" s="2">
        <v>67.689899931500904</v>
      </c>
      <c r="J413" s="2">
        <v>0</v>
      </c>
      <c r="K413" s="2">
        <v>0</v>
      </c>
      <c r="L413" s="2">
        <v>0</v>
      </c>
    </row>
    <row r="414" spans="1:12" ht="15">
      <c r="A414" s="2" t="s">
        <v>586</v>
      </c>
      <c r="B414" s="2" t="s">
        <v>75</v>
      </c>
      <c r="C414" s="2" t="s">
        <v>72</v>
      </c>
      <c r="D414" s="2" t="s">
        <v>94</v>
      </c>
      <c r="E414" s="2">
        <v>4</v>
      </c>
      <c r="F414" s="2" t="s">
        <v>11</v>
      </c>
      <c r="G414" s="2">
        <v>58.342853987043398</v>
      </c>
      <c r="H414" s="2">
        <v>54.282713806090001</v>
      </c>
      <c r="I414" s="2">
        <v>62.402994167996802</v>
      </c>
      <c r="J414" s="2">
        <v>0</v>
      </c>
      <c r="K414" s="2">
        <v>0</v>
      </c>
      <c r="L414" s="2">
        <v>0</v>
      </c>
    </row>
    <row r="415" spans="1:12" ht="15">
      <c r="A415" s="2" t="s">
        <v>587</v>
      </c>
      <c r="B415" s="2" t="s">
        <v>75</v>
      </c>
      <c r="C415" s="2" t="s">
        <v>72</v>
      </c>
      <c r="D415" s="2" t="s">
        <v>94</v>
      </c>
      <c r="E415" s="2">
        <v>5</v>
      </c>
      <c r="F415" s="2" t="s">
        <v>11</v>
      </c>
      <c r="G415" s="2">
        <v>57.480796603155099</v>
      </c>
      <c r="H415" s="2">
        <v>54.379840398390101</v>
      </c>
      <c r="I415" s="2">
        <v>60.581752807920097</v>
      </c>
      <c r="J415" s="2">
        <v>0</v>
      </c>
      <c r="K415" s="2">
        <v>0</v>
      </c>
      <c r="L415" s="2">
        <v>0</v>
      </c>
    </row>
    <row r="416" spans="1:12" ht="15">
      <c r="A416" s="2" t="s">
        <v>588</v>
      </c>
      <c r="B416" s="2" t="s">
        <v>75</v>
      </c>
      <c r="C416" s="2" t="s">
        <v>53</v>
      </c>
      <c r="D416" s="2" t="s">
        <v>94</v>
      </c>
      <c r="E416" s="2">
        <v>0</v>
      </c>
      <c r="F416" s="2" t="s">
        <v>11</v>
      </c>
      <c r="G416" s="2">
        <v>67.348692028807505</v>
      </c>
      <c r="H416" s="2">
        <v>66.0782926898695</v>
      </c>
      <c r="I416" s="2">
        <v>68.619091367745597</v>
      </c>
      <c r="J416" s="2">
        <v>6.2273690000000004</v>
      </c>
      <c r="K416" s="2">
        <v>1.290821</v>
      </c>
      <c r="L416" s="2">
        <v>11.163919999999999</v>
      </c>
    </row>
    <row r="417" spans="1:12" ht="15">
      <c r="A417" s="2" t="s">
        <v>589</v>
      </c>
      <c r="B417" s="2" t="s">
        <v>75</v>
      </c>
      <c r="C417" s="2" t="s">
        <v>53</v>
      </c>
      <c r="D417" s="2" t="s">
        <v>94</v>
      </c>
      <c r="E417" s="2">
        <v>1</v>
      </c>
      <c r="F417" s="2" t="s">
        <v>11</v>
      </c>
      <c r="G417" s="2">
        <v>69.314462980651498</v>
      </c>
      <c r="H417" s="2">
        <v>66.681047909247198</v>
      </c>
      <c r="I417" s="2">
        <v>71.947878052055898</v>
      </c>
      <c r="J417" s="2">
        <v>0</v>
      </c>
      <c r="K417" s="2">
        <v>0</v>
      </c>
      <c r="L417" s="2">
        <v>0</v>
      </c>
    </row>
    <row r="418" spans="1:12" ht="15">
      <c r="A418" s="2" t="s">
        <v>590</v>
      </c>
      <c r="B418" s="2" t="s">
        <v>75</v>
      </c>
      <c r="C418" s="2" t="s">
        <v>53</v>
      </c>
      <c r="D418" s="2" t="s">
        <v>94</v>
      </c>
      <c r="E418" s="2">
        <v>2</v>
      </c>
      <c r="F418" s="2" t="s">
        <v>11</v>
      </c>
      <c r="G418" s="2">
        <v>70.263494274479498</v>
      </c>
      <c r="H418" s="2">
        <v>67.202544491151997</v>
      </c>
      <c r="I418" s="2">
        <v>73.324444057807</v>
      </c>
      <c r="J418" s="2">
        <v>0</v>
      </c>
      <c r="K418" s="2">
        <v>0</v>
      </c>
      <c r="L418" s="2">
        <v>0</v>
      </c>
    </row>
    <row r="419" spans="1:12" ht="15">
      <c r="A419" s="2" t="s">
        <v>591</v>
      </c>
      <c r="B419" s="2" t="s">
        <v>75</v>
      </c>
      <c r="C419" s="2" t="s">
        <v>53</v>
      </c>
      <c r="D419" s="2" t="s">
        <v>94</v>
      </c>
      <c r="E419" s="2">
        <v>3</v>
      </c>
      <c r="F419" s="2" t="s">
        <v>11</v>
      </c>
      <c r="G419" s="2">
        <v>67.596457177950001</v>
      </c>
      <c r="H419" s="2">
        <v>64.8719487505345</v>
      </c>
      <c r="I419" s="2">
        <v>70.320965605365402</v>
      </c>
      <c r="J419" s="2">
        <v>0</v>
      </c>
      <c r="K419" s="2">
        <v>0</v>
      </c>
      <c r="L419" s="2">
        <v>0</v>
      </c>
    </row>
    <row r="420" spans="1:12" ht="15">
      <c r="A420" s="2" t="s">
        <v>592</v>
      </c>
      <c r="B420" s="2" t="s">
        <v>75</v>
      </c>
      <c r="C420" s="2" t="s">
        <v>53</v>
      </c>
      <c r="D420" s="2" t="s">
        <v>94</v>
      </c>
      <c r="E420" s="2">
        <v>4</v>
      </c>
      <c r="F420" s="2" t="s">
        <v>11</v>
      </c>
      <c r="G420" s="2">
        <v>65.642452278941605</v>
      </c>
      <c r="H420" s="2">
        <v>63.0062976418169</v>
      </c>
      <c r="I420" s="2">
        <v>68.278606916066295</v>
      </c>
      <c r="J420" s="2">
        <v>0</v>
      </c>
      <c r="K420" s="2">
        <v>0</v>
      </c>
      <c r="L420" s="2">
        <v>0</v>
      </c>
    </row>
    <row r="421" spans="1:12" ht="15">
      <c r="A421" s="2" t="s">
        <v>593</v>
      </c>
      <c r="B421" s="2" t="s">
        <v>75</v>
      </c>
      <c r="C421" s="2" t="s">
        <v>53</v>
      </c>
      <c r="D421" s="2" t="s">
        <v>94</v>
      </c>
      <c r="E421" s="2">
        <v>5</v>
      </c>
      <c r="F421" s="2" t="s">
        <v>11</v>
      </c>
      <c r="G421" s="2">
        <v>65.353559158213002</v>
      </c>
      <c r="H421" s="2">
        <v>62.422179276581701</v>
      </c>
      <c r="I421" s="2">
        <v>68.284939039844303</v>
      </c>
      <c r="J421" s="2">
        <v>0</v>
      </c>
      <c r="K421" s="2">
        <v>0</v>
      </c>
      <c r="L421" s="2">
        <v>0</v>
      </c>
    </row>
    <row r="422" spans="1:12" ht="15">
      <c r="A422" s="2" t="s">
        <v>594</v>
      </c>
      <c r="B422" s="2" t="s">
        <v>75</v>
      </c>
      <c r="C422" s="2" t="s">
        <v>50</v>
      </c>
      <c r="D422" s="2" t="s">
        <v>94</v>
      </c>
      <c r="E422" s="2">
        <v>0</v>
      </c>
      <c r="F422" s="2" t="s">
        <v>11</v>
      </c>
      <c r="G422" s="2">
        <v>67.4972500742536</v>
      </c>
      <c r="H422" s="2">
        <v>66.2426432107425</v>
      </c>
      <c r="I422" s="2">
        <v>68.7518569377647</v>
      </c>
      <c r="J422" s="2">
        <v>11.811730000000001</v>
      </c>
      <c r="K422" s="2">
        <v>7.5656129999999999</v>
      </c>
      <c r="L422" s="2">
        <v>16.057849999999998</v>
      </c>
    </row>
    <row r="423" spans="1:12" ht="15">
      <c r="A423" s="2" t="s">
        <v>595</v>
      </c>
      <c r="B423" s="2" t="s">
        <v>75</v>
      </c>
      <c r="C423" s="2" t="s">
        <v>50</v>
      </c>
      <c r="D423" s="2" t="s">
        <v>94</v>
      </c>
      <c r="E423" s="2">
        <v>1</v>
      </c>
      <c r="F423" s="2" t="s">
        <v>11</v>
      </c>
      <c r="G423" s="2">
        <v>71.552496087673802</v>
      </c>
      <c r="H423" s="2">
        <v>68.892680807756904</v>
      </c>
      <c r="I423" s="2">
        <v>74.212311367590701</v>
      </c>
      <c r="J423" s="2">
        <v>0</v>
      </c>
      <c r="K423" s="2">
        <v>0</v>
      </c>
      <c r="L423" s="2">
        <v>0</v>
      </c>
    </row>
    <row r="424" spans="1:12" ht="15">
      <c r="A424" s="2" t="s">
        <v>596</v>
      </c>
      <c r="B424" s="2" t="s">
        <v>75</v>
      </c>
      <c r="C424" s="2" t="s">
        <v>50</v>
      </c>
      <c r="D424" s="2" t="s">
        <v>94</v>
      </c>
      <c r="E424" s="2">
        <v>2</v>
      </c>
      <c r="F424" s="2" t="s">
        <v>11</v>
      </c>
      <c r="G424" s="2">
        <v>70.719592588097299</v>
      </c>
      <c r="H424" s="2">
        <v>66.9666749966689</v>
      </c>
      <c r="I424" s="2">
        <v>74.472510179525699</v>
      </c>
      <c r="J424" s="2">
        <v>0</v>
      </c>
      <c r="K424" s="2">
        <v>0</v>
      </c>
      <c r="L424" s="2">
        <v>0</v>
      </c>
    </row>
    <row r="425" spans="1:12" ht="15">
      <c r="A425" s="2" t="s">
        <v>597</v>
      </c>
      <c r="B425" s="2" t="s">
        <v>75</v>
      </c>
      <c r="C425" s="2" t="s">
        <v>50</v>
      </c>
      <c r="D425" s="2" t="s">
        <v>94</v>
      </c>
      <c r="E425" s="2">
        <v>3</v>
      </c>
      <c r="F425" s="2" t="s">
        <v>11</v>
      </c>
      <c r="G425" s="2">
        <v>68.744458458773195</v>
      </c>
      <c r="H425" s="2">
        <v>65.406039820317602</v>
      </c>
      <c r="I425" s="2">
        <v>72.082877097228803</v>
      </c>
      <c r="J425" s="2">
        <v>0</v>
      </c>
      <c r="K425" s="2">
        <v>0</v>
      </c>
      <c r="L425" s="2">
        <v>0</v>
      </c>
    </row>
    <row r="426" spans="1:12" ht="15">
      <c r="A426" s="2" t="s">
        <v>598</v>
      </c>
      <c r="B426" s="2" t="s">
        <v>75</v>
      </c>
      <c r="C426" s="2" t="s">
        <v>50</v>
      </c>
      <c r="D426" s="2" t="s">
        <v>94</v>
      </c>
      <c r="E426" s="2">
        <v>4</v>
      </c>
      <c r="F426" s="2" t="s">
        <v>11</v>
      </c>
      <c r="G426" s="2">
        <v>65.3084588063127</v>
      </c>
      <c r="H426" s="2">
        <v>62.640089145974301</v>
      </c>
      <c r="I426" s="2">
        <v>67.976828466651199</v>
      </c>
      <c r="J426" s="2">
        <v>0</v>
      </c>
      <c r="K426" s="2">
        <v>0</v>
      </c>
      <c r="L426" s="2">
        <v>0</v>
      </c>
    </row>
    <row r="427" spans="1:12" ht="15">
      <c r="A427" s="2" t="s">
        <v>599</v>
      </c>
      <c r="B427" s="2" t="s">
        <v>75</v>
      </c>
      <c r="C427" s="2" t="s">
        <v>50</v>
      </c>
      <c r="D427" s="2" t="s">
        <v>94</v>
      </c>
      <c r="E427" s="2">
        <v>5</v>
      </c>
      <c r="F427" s="2" t="s">
        <v>11</v>
      </c>
      <c r="G427" s="2">
        <v>62.420694141151102</v>
      </c>
      <c r="H427" s="2">
        <v>59.671049141166797</v>
      </c>
      <c r="I427" s="2">
        <v>65.1703391411354</v>
      </c>
      <c r="J427" s="2">
        <v>0</v>
      </c>
      <c r="K427" s="2">
        <v>0</v>
      </c>
      <c r="L427" s="2">
        <v>0</v>
      </c>
    </row>
    <row r="428" spans="1:12" ht="15">
      <c r="A428" s="2" t="s">
        <v>600</v>
      </c>
      <c r="B428" s="2" t="s">
        <v>75</v>
      </c>
      <c r="C428" s="2" t="s">
        <v>65</v>
      </c>
      <c r="D428" s="2" t="s">
        <v>94</v>
      </c>
      <c r="E428" s="2">
        <v>0</v>
      </c>
      <c r="F428" s="2" t="s">
        <v>11</v>
      </c>
      <c r="G428" s="2">
        <v>60.8103053122977</v>
      </c>
      <c r="H428" s="2">
        <v>59.679927949200199</v>
      </c>
      <c r="I428" s="2">
        <v>61.940682675395202</v>
      </c>
      <c r="J428" s="2">
        <v>16.171859999999999</v>
      </c>
      <c r="K428" s="2">
        <v>14.34671</v>
      </c>
      <c r="L428" s="2">
        <v>17.997</v>
      </c>
    </row>
    <row r="429" spans="1:12" ht="15">
      <c r="A429" s="2" t="s">
        <v>601</v>
      </c>
      <c r="B429" s="2" t="s">
        <v>75</v>
      </c>
      <c r="C429" s="2" t="s">
        <v>65</v>
      </c>
      <c r="D429" s="2" t="s">
        <v>94</v>
      </c>
      <c r="E429" s="2">
        <v>1</v>
      </c>
      <c r="F429" s="2" t="s">
        <v>11</v>
      </c>
      <c r="G429" s="2">
        <v>67.779167859789297</v>
      </c>
      <c r="H429" s="2">
        <v>65.152282833875404</v>
      </c>
      <c r="I429" s="2">
        <v>70.406052885703104</v>
      </c>
      <c r="J429" s="2">
        <v>0</v>
      </c>
      <c r="K429" s="2">
        <v>0</v>
      </c>
      <c r="L429" s="2">
        <v>0</v>
      </c>
    </row>
    <row r="430" spans="1:12" ht="15">
      <c r="A430" s="2" t="s">
        <v>602</v>
      </c>
      <c r="B430" s="2" t="s">
        <v>75</v>
      </c>
      <c r="C430" s="2" t="s">
        <v>65</v>
      </c>
      <c r="D430" s="2" t="s">
        <v>94</v>
      </c>
      <c r="E430" s="2">
        <v>2</v>
      </c>
      <c r="F430" s="2" t="s">
        <v>11</v>
      </c>
      <c r="G430" s="2">
        <v>64.142435663567895</v>
      </c>
      <c r="H430" s="2">
        <v>61.883231978603</v>
      </c>
      <c r="I430" s="2">
        <v>66.401639348532697</v>
      </c>
      <c r="J430" s="2">
        <v>0</v>
      </c>
      <c r="K430" s="2">
        <v>0</v>
      </c>
      <c r="L430" s="2">
        <v>0</v>
      </c>
    </row>
    <row r="431" spans="1:12" ht="15">
      <c r="A431" s="2" t="s">
        <v>603</v>
      </c>
      <c r="B431" s="2" t="s">
        <v>75</v>
      </c>
      <c r="C431" s="2" t="s">
        <v>65</v>
      </c>
      <c r="D431" s="2" t="s">
        <v>94</v>
      </c>
      <c r="E431" s="2">
        <v>3</v>
      </c>
      <c r="F431" s="2" t="s">
        <v>11</v>
      </c>
      <c r="G431" s="2">
        <v>60.735244332703502</v>
      </c>
      <c r="H431" s="2">
        <v>58.177325277360502</v>
      </c>
      <c r="I431" s="2">
        <v>63.293163388046501</v>
      </c>
      <c r="J431" s="2">
        <v>0</v>
      </c>
      <c r="K431" s="2">
        <v>0</v>
      </c>
      <c r="L431" s="2">
        <v>0</v>
      </c>
    </row>
    <row r="432" spans="1:12" ht="15">
      <c r="A432" s="2" t="s">
        <v>604</v>
      </c>
      <c r="B432" s="2" t="s">
        <v>75</v>
      </c>
      <c r="C432" s="2" t="s">
        <v>65</v>
      </c>
      <c r="D432" s="2" t="s">
        <v>94</v>
      </c>
      <c r="E432" s="2">
        <v>4</v>
      </c>
      <c r="F432" s="2" t="s">
        <v>11</v>
      </c>
      <c r="G432" s="2">
        <v>57.4180103287054</v>
      </c>
      <c r="H432" s="2">
        <v>54.759894443067502</v>
      </c>
      <c r="I432" s="2">
        <v>60.076126214343297</v>
      </c>
      <c r="J432" s="2">
        <v>0</v>
      </c>
      <c r="K432" s="2">
        <v>0</v>
      </c>
      <c r="L432" s="2">
        <v>0</v>
      </c>
    </row>
    <row r="433" spans="1:12" ht="15">
      <c r="A433" s="2" t="s">
        <v>605</v>
      </c>
      <c r="B433" s="2" t="s">
        <v>75</v>
      </c>
      <c r="C433" s="2" t="s">
        <v>65</v>
      </c>
      <c r="D433" s="2" t="s">
        <v>94</v>
      </c>
      <c r="E433" s="2">
        <v>5</v>
      </c>
      <c r="F433" s="2" t="s">
        <v>11</v>
      </c>
      <c r="G433" s="2">
        <v>54.989938934808897</v>
      </c>
      <c r="H433" s="2">
        <v>52.334752354525101</v>
      </c>
      <c r="I433" s="2">
        <v>57.645125515092701</v>
      </c>
      <c r="J433" s="2">
        <v>0</v>
      </c>
      <c r="K433" s="2">
        <v>0</v>
      </c>
      <c r="L433" s="2">
        <v>0</v>
      </c>
    </row>
    <row r="434" spans="1:12" ht="15">
      <c r="A434" s="2" t="s">
        <v>606</v>
      </c>
      <c r="B434" s="2" t="s">
        <v>75</v>
      </c>
      <c r="C434" s="2" t="s">
        <v>57</v>
      </c>
      <c r="D434" s="2" t="s">
        <v>94</v>
      </c>
      <c r="E434" s="2">
        <v>0</v>
      </c>
      <c r="F434" s="2" t="s">
        <v>11</v>
      </c>
      <c r="G434" s="2">
        <v>65.750387204672194</v>
      </c>
      <c r="H434" s="2">
        <v>64.666051478443606</v>
      </c>
      <c r="I434" s="2">
        <v>66.834722930900796</v>
      </c>
      <c r="J434" s="2">
        <v>14.97789</v>
      </c>
      <c r="K434" s="2">
        <v>9.2318669999999994</v>
      </c>
      <c r="L434" s="2">
        <v>20.72391</v>
      </c>
    </row>
    <row r="435" spans="1:12" ht="15">
      <c r="A435" s="2" t="s">
        <v>607</v>
      </c>
      <c r="B435" s="2" t="s">
        <v>75</v>
      </c>
      <c r="C435" s="2" t="s">
        <v>57</v>
      </c>
      <c r="D435" s="2" t="s">
        <v>94</v>
      </c>
      <c r="E435" s="2">
        <v>1</v>
      </c>
      <c r="F435" s="2" t="s">
        <v>11</v>
      </c>
      <c r="G435" s="2">
        <v>72.9046341741535</v>
      </c>
      <c r="H435" s="2">
        <v>70.608352995053494</v>
      </c>
      <c r="I435" s="2">
        <v>75.200915353253606</v>
      </c>
      <c r="J435" s="2">
        <v>0</v>
      </c>
      <c r="K435" s="2">
        <v>0</v>
      </c>
      <c r="L435" s="2">
        <v>0</v>
      </c>
    </row>
    <row r="436" spans="1:12" ht="15">
      <c r="A436" s="2" t="s">
        <v>608</v>
      </c>
      <c r="B436" s="2" t="s">
        <v>75</v>
      </c>
      <c r="C436" s="2" t="s">
        <v>57</v>
      </c>
      <c r="D436" s="2" t="s">
        <v>94</v>
      </c>
      <c r="E436" s="2">
        <v>2</v>
      </c>
      <c r="F436" s="2" t="s">
        <v>11</v>
      </c>
      <c r="G436" s="2">
        <v>67.396940947090201</v>
      </c>
      <c r="H436" s="2">
        <v>64.942783609879896</v>
      </c>
      <c r="I436" s="2">
        <v>69.851098284300505</v>
      </c>
      <c r="J436" s="2">
        <v>0</v>
      </c>
      <c r="K436" s="2">
        <v>0</v>
      </c>
      <c r="L436" s="2">
        <v>0</v>
      </c>
    </row>
    <row r="437" spans="1:12" ht="15">
      <c r="A437" s="2" t="s">
        <v>609</v>
      </c>
      <c r="B437" s="2" t="s">
        <v>75</v>
      </c>
      <c r="C437" s="2" t="s">
        <v>57</v>
      </c>
      <c r="D437" s="2" t="s">
        <v>94</v>
      </c>
      <c r="E437" s="2">
        <v>3</v>
      </c>
      <c r="F437" s="2" t="s">
        <v>11</v>
      </c>
      <c r="G437" s="2">
        <v>65.610456589392697</v>
      </c>
      <c r="H437" s="2">
        <v>63.226887658552101</v>
      </c>
      <c r="I437" s="2">
        <v>67.994025520233293</v>
      </c>
      <c r="J437" s="2">
        <v>0</v>
      </c>
      <c r="K437" s="2">
        <v>0</v>
      </c>
      <c r="L437" s="2">
        <v>0</v>
      </c>
    </row>
    <row r="438" spans="1:12" ht="15">
      <c r="A438" s="2" t="s">
        <v>610</v>
      </c>
      <c r="B438" s="2" t="s">
        <v>75</v>
      </c>
      <c r="C438" s="2" t="s">
        <v>57</v>
      </c>
      <c r="D438" s="2" t="s">
        <v>94</v>
      </c>
      <c r="E438" s="2">
        <v>4</v>
      </c>
      <c r="F438" s="2" t="s">
        <v>11</v>
      </c>
      <c r="G438" s="2">
        <v>62.403816402123297</v>
      </c>
      <c r="H438" s="2">
        <v>59.765608712025802</v>
      </c>
      <c r="I438" s="2">
        <v>65.0420240922208</v>
      </c>
      <c r="J438" s="2">
        <v>0</v>
      </c>
      <c r="K438" s="2">
        <v>0</v>
      </c>
      <c r="L438" s="2">
        <v>0</v>
      </c>
    </row>
    <row r="439" spans="1:12" ht="15">
      <c r="A439" s="2" t="s">
        <v>611</v>
      </c>
      <c r="B439" s="2" t="s">
        <v>75</v>
      </c>
      <c r="C439" s="2" t="s">
        <v>57</v>
      </c>
      <c r="D439" s="2" t="s">
        <v>94</v>
      </c>
      <c r="E439" s="2">
        <v>5</v>
      </c>
      <c r="F439" s="2" t="s">
        <v>11</v>
      </c>
      <c r="G439" s="2">
        <v>60.578845540571898</v>
      </c>
      <c r="H439" s="2">
        <v>58.110005573734199</v>
      </c>
      <c r="I439" s="2">
        <v>63.047685507409703</v>
      </c>
      <c r="J439" s="2">
        <v>0</v>
      </c>
      <c r="K439" s="2">
        <v>0</v>
      </c>
      <c r="L439" s="2">
        <v>0</v>
      </c>
    </row>
    <row r="440" spans="1:12" ht="15">
      <c r="A440" s="2" t="s">
        <v>612</v>
      </c>
      <c r="B440" s="2" t="s">
        <v>75</v>
      </c>
      <c r="C440" s="2" t="s">
        <v>70</v>
      </c>
      <c r="D440" s="2" t="s">
        <v>94</v>
      </c>
      <c r="E440" s="2">
        <v>0</v>
      </c>
      <c r="F440" s="2" t="s">
        <v>11</v>
      </c>
      <c r="G440" s="2">
        <v>62.628897434965097</v>
      </c>
      <c r="H440" s="2">
        <v>61.209729149678502</v>
      </c>
      <c r="I440" s="2">
        <v>64.0480657202516</v>
      </c>
      <c r="J440" s="2">
        <v>17.52591</v>
      </c>
      <c r="K440" s="2">
        <v>7.7946960000000001</v>
      </c>
      <c r="L440" s="2">
        <v>27.25713</v>
      </c>
    </row>
    <row r="441" spans="1:12" ht="15">
      <c r="A441" s="2" t="s">
        <v>613</v>
      </c>
      <c r="B441" s="2" t="s">
        <v>75</v>
      </c>
      <c r="C441" s="2" t="s">
        <v>70</v>
      </c>
      <c r="D441" s="2" t="s">
        <v>94</v>
      </c>
      <c r="E441" s="2">
        <v>1</v>
      </c>
      <c r="F441" s="2" t="s">
        <v>11</v>
      </c>
      <c r="G441" s="2">
        <v>68.740198870588301</v>
      </c>
      <c r="H441" s="2">
        <v>65.102086150103304</v>
      </c>
      <c r="I441" s="2">
        <v>72.378311591073199</v>
      </c>
      <c r="J441" s="2">
        <v>0</v>
      </c>
      <c r="K441" s="2">
        <v>0</v>
      </c>
      <c r="L441" s="2">
        <v>0</v>
      </c>
    </row>
    <row r="442" spans="1:12" ht="15">
      <c r="A442" s="2" t="s">
        <v>614</v>
      </c>
      <c r="B442" s="2" t="s">
        <v>75</v>
      </c>
      <c r="C442" s="2" t="s">
        <v>70</v>
      </c>
      <c r="D442" s="2" t="s">
        <v>94</v>
      </c>
      <c r="E442" s="2">
        <v>2</v>
      </c>
      <c r="F442" s="2" t="s">
        <v>11</v>
      </c>
      <c r="G442" s="2">
        <v>69.058446887285498</v>
      </c>
      <c r="H442" s="2">
        <v>66.339045015200995</v>
      </c>
      <c r="I442" s="2">
        <v>71.777848759370002</v>
      </c>
      <c r="J442" s="2">
        <v>0</v>
      </c>
      <c r="K442" s="2">
        <v>0</v>
      </c>
      <c r="L442" s="2">
        <v>0</v>
      </c>
    </row>
    <row r="443" spans="1:12" ht="15">
      <c r="A443" s="2" t="s">
        <v>615</v>
      </c>
      <c r="B443" s="2" t="s">
        <v>75</v>
      </c>
      <c r="C443" s="2" t="s">
        <v>70</v>
      </c>
      <c r="D443" s="2" t="s">
        <v>94</v>
      </c>
      <c r="E443" s="2">
        <v>3</v>
      </c>
      <c r="F443" s="2" t="s">
        <v>11</v>
      </c>
      <c r="G443" s="2">
        <v>61.314985140657797</v>
      </c>
      <c r="H443" s="2">
        <v>58.284199757224101</v>
      </c>
      <c r="I443" s="2">
        <v>64.345770524091606</v>
      </c>
      <c r="J443" s="2">
        <v>0</v>
      </c>
      <c r="K443" s="2">
        <v>0</v>
      </c>
      <c r="L443" s="2">
        <v>0</v>
      </c>
    </row>
    <row r="444" spans="1:12" ht="15">
      <c r="A444" s="2" t="s">
        <v>616</v>
      </c>
      <c r="B444" s="2" t="s">
        <v>75</v>
      </c>
      <c r="C444" s="2" t="s">
        <v>70</v>
      </c>
      <c r="D444" s="2" t="s">
        <v>94</v>
      </c>
      <c r="E444" s="2">
        <v>4</v>
      </c>
      <c r="F444" s="2" t="s">
        <v>11</v>
      </c>
      <c r="G444" s="2">
        <v>60.150924151276897</v>
      </c>
      <c r="H444" s="2">
        <v>57.031625713953296</v>
      </c>
      <c r="I444" s="2">
        <v>63.270222588600497</v>
      </c>
      <c r="J444" s="2">
        <v>0</v>
      </c>
      <c r="K444" s="2">
        <v>0</v>
      </c>
      <c r="L444" s="2">
        <v>0</v>
      </c>
    </row>
    <row r="445" spans="1:12" ht="15">
      <c r="A445" s="2" t="s">
        <v>617</v>
      </c>
      <c r="B445" s="2" t="s">
        <v>75</v>
      </c>
      <c r="C445" s="2" t="s">
        <v>70</v>
      </c>
      <c r="D445" s="2" t="s">
        <v>94</v>
      </c>
      <c r="E445" s="2">
        <v>5</v>
      </c>
      <c r="F445" s="2" t="s">
        <v>11</v>
      </c>
      <c r="G445" s="2">
        <v>55.4497349433667</v>
      </c>
      <c r="H445" s="2">
        <v>52.005618836018598</v>
      </c>
      <c r="I445" s="2">
        <v>58.893851050714801</v>
      </c>
      <c r="J445" s="2">
        <v>0</v>
      </c>
      <c r="K445" s="2">
        <v>0</v>
      </c>
      <c r="L445" s="2">
        <v>0</v>
      </c>
    </row>
    <row r="446" spans="1:12" ht="15">
      <c r="A446" s="2" t="s">
        <v>618</v>
      </c>
      <c r="B446" s="2" t="s">
        <v>75</v>
      </c>
      <c r="C446" s="2" t="s">
        <v>62</v>
      </c>
      <c r="D446" s="2" t="s">
        <v>94</v>
      </c>
      <c r="E446" s="2">
        <v>0</v>
      </c>
      <c r="F446" s="2" t="s">
        <v>11</v>
      </c>
      <c r="G446" s="2">
        <v>67.030802522251804</v>
      </c>
      <c r="H446" s="2">
        <v>65.737768850689605</v>
      </c>
      <c r="I446" s="2">
        <v>68.323836193813904</v>
      </c>
      <c r="J446" s="2">
        <v>17.736049999999999</v>
      </c>
      <c r="K446" s="2">
        <v>5.9011570000000004</v>
      </c>
      <c r="L446" s="2">
        <v>29.57095</v>
      </c>
    </row>
    <row r="447" spans="1:12" ht="15">
      <c r="A447" s="2" t="s">
        <v>619</v>
      </c>
      <c r="B447" s="2" t="s">
        <v>75</v>
      </c>
      <c r="C447" s="2" t="s">
        <v>62</v>
      </c>
      <c r="D447" s="2" t="s">
        <v>94</v>
      </c>
      <c r="E447" s="2">
        <v>1</v>
      </c>
      <c r="F447" s="2" t="s">
        <v>11</v>
      </c>
      <c r="G447" s="2">
        <v>72.050095575272906</v>
      </c>
      <c r="H447" s="2">
        <v>68.953279727328095</v>
      </c>
      <c r="I447" s="2">
        <v>75.146911423217702</v>
      </c>
      <c r="J447" s="2">
        <v>0</v>
      </c>
      <c r="K447" s="2">
        <v>0</v>
      </c>
      <c r="L447" s="2">
        <v>0</v>
      </c>
    </row>
    <row r="448" spans="1:12" ht="15">
      <c r="A448" s="2" t="s">
        <v>620</v>
      </c>
      <c r="B448" s="2" t="s">
        <v>75</v>
      </c>
      <c r="C448" s="2" t="s">
        <v>62</v>
      </c>
      <c r="D448" s="2" t="s">
        <v>94</v>
      </c>
      <c r="E448" s="2">
        <v>2</v>
      </c>
      <c r="F448" s="2" t="s">
        <v>11</v>
      </c>
      <c r="G448" s="2">
        <v>73.153727775739</v>
      </c>
      <c r="H448" s="2">
        <v>70.435563740834098</v>
      </c>
      <c r="I448" s="2">
        <v>75.871891810643902</v>
      </c>
      <c r="J448" s="2">
        <v>0</v>
      </c>
      <c r="K448" s="2">
        <v>0</v>
      </c>
      <c r="L448" s="2">
        <v>0</v>
      </c>
    </row>
    <row r="449" spans="1:12" ht="15">
      <c r="A449" s="2" t="s">
        <v>621</v>
      </c>
      <c r="B449" s="2" t="s">
        <v>75</v>
      </c>
      <c r="C449" s="2" t="s">
        <v>62</v>
      </c>
      <c r="D449" s="2" t="s">
        <v>94</v>
      </c>
      <c r="E449" s="2">
        <v>3</v>
      </c>
      <c r="F449" s="2" t="s">
        <v>11</v>
      </c>
      <c r="G449" s="2">
        <v>68.543258256898994</v>
      </c>
      <c r="H449" s="2">
        <v>65.766215321944699</v>
      </c>
      <c r="I449" s="2">
        <v>71.320301191853304</v>
      </c>
      <c r="J449" s="2">
        <v>0</v>
      </c>
      <c r="K449" s="2">
        <v>0</v>
      </c>
      <c r="L449" s="2">
        <v>0</v>
      </c>
    </row>
    <row r="450" spans="1:12" ht="15">
      <c r="A450" s="2" t="s">
        <v>622</v>
      </c>
      <c r="B450" s="2" t="s">
        <v>75</v>
      </c>
      <c r="C450" s="2" t="s">
        <v>62</v>
      </c>
      <c r="D450" s="2" t="s">
        <v>94</v>
      </c>
      <c r="E450" s="2">
        <v>4</v>
      </c>
      <c r="F450" s="2" t="s">
        <v>11</v>
      </c>
      <c r="G450" s="2">
        <v>64.758680500945204</v>
      </c>
      <c r="H450" s="2">
        <v>61.904782697859901</v>
      </c>
      <c r="I450" s="2">
        <v>67.612578304030606</v>
      </c>
      <c r="J450" s="2">
        <v>0</v>
      </c>
      <c r="K450" s="2">
        <v>0</v>
      </c>
      <c r="L450" s="2">
        <v>0</v>
      </c>
    </row>
    <row r="451" spans="1:12" ht="15">
      <c r="A451" s="2" t="s">
        <v>623</v>
      </c>
      <c r="B451" s="2" t="s">
        <v>75</v>
      </c>
      <c r="C451" s="2" t="s">
        <v>62</v>
      </c>
      <c r="D451" s="2" t="s">
        <v>94</v>
      </c>
      <c r="E451" s="2">
        <v>5</v>
      </c>
      <c r="F451" s="2" t="s">
        <v>11</v>
      </c>
      <c r="G451" s="2">
        <v>58.354150310047501</v>
      </c>
      <c r="H451" s="2">
        <v>55.463159596786603</v>
      </c>
      <c r="I451" s="2">
        <v>61.2451410233083</v>
      </c>
      <c r="J451" s="2">
        <v>0</v>
      </c>
      <c r="K451" s="2">
        <v>0</v>
      </c>
      <c r="L451" s="2">
        <v>0</v>
      </c>
    </row>
    <row r="452" spans="1:12" ht="15">
      <c r="A452" s="2" t="s">
        <v>624</v>
      </c>
      <c r="B452" s="2" t="s">
        <v>75</v>
      </c>
      <c r="C452" s="2" t="s">
        <v>49</v>
      </c>
      <c r="D452" s="2" t="s">
        <v>94</v>
      </c>
      <c r="E452" s="2">
        <v>0</v>
      </c>
      <c r="F452" s="2" t="s">
        <v>11</v>
      </c>
      <c r="G452" s="2">
        <v>65.972167918391193</v>
      </c>
      <c r="H452" s="2">
        <v>64.788290710557803</v>
      </c>
      <c r="I452" s="2">
        <v>67.156045126224598</v>
      </c>
      <c r="J452" s="2">
        <v>16.73958</v>
      </c>
      <c r="K452" s="2">
        <v>7.6462389999999996</v>
      </c>
      <c r="L452" s="2">
        <v>25.832930000000001</v>
      </c>
    </row>
    <row r="453" spans="1:12" ht="15">
      <c r="A453" s="2" t="s">
        <v>625</v>
      </c>
      <c r="B453" s="2" t="s">
        <v>75</v>
      </c>
      <c r="C453" s="2" t="s">
        <v>49</v>
      </c>
      <c r="D453" s="2" t="s">
        <v>94</v>
      </c>
      <c r="E453" s="2">
        <v>1</v>
      </c>
      <c r="F453" s="2" t="s">
        <v>11</v>
      </c>
      <c r="G453" s="2">
        <v>72.361745782998597</v>
      </c>
      <c r="H453" s="2">
        <v>69.595907528314001</v>
      </c>
      <c r="I453" s="2">
        <v>75.127584037683107</v>
      </c>
      <c r="J453" s="2">
        <v>0</v>
      </c>
      <c r="K453" s="2">
        <v>0</v>
      </c>
      <c r="L453" s="2">
        <v>0</v>
      </c>
    </row>
    <row r="454" spans="1:12" ht="15">
      <c r="A454" s="2" t="s">
        <v>626</v>
      </c>
      <c r="B454" s="2" t="s">
        <v>75</v>
      </c>
      <c r="C454" s="2" t="s">
        <v>49</v>
      </c>
      <c r="D454" s="2" t="s">
        <v>94</v>
      </c>
      <c r="E454" s="2">
        <v>2</v>
      </c>
      <c r="F454" s="2" t="s">
        <v>11</v>
      </c>
      <c r="G454" s="2">
        <v>67.921709510914198</v>
      </c>
      <c r="H454" s="2">
        <v>65.245692996253297</v>
      </c>
      <c r="I454" s="2">
        <v>70.597726025575099</v>
      </c>
      <c r="J454" s="2">
        <v>0</v>
      </c>
      <c r="K454" s="2">
        <v>0</v>
      </c>
      <c r="L454" s="2">
        <v>0</v>
      </c>
    </row>
    <row r="455" spans="1:12" ht="15">
      <c r="A455" s="2" t="s">
        <v>627</v>
      </c>
      <c r="B455" s="2" t="s">
        <v>75</v>
      </c>
      <c r="C455" s="2" t="s">
        <v>49</v>
      </c>
      <c r="D455" s="2" t="s">
        <v>94</v>
      </c>
      <c r="E455" s="2">
        <v>3</v>
      </c>
      <c r="F455" s="2" t="s">
        <v>11</v>
      </c>
      <c r="G455" s="2">
        <v>68.265675598780007</v>
      </c>
      <c r="H455" s="2">
        <v>65.608540924293195</v>
      </c>
      <c r="I455" s="2">
        <v>70.922810273266705</v>
      </c>
      <c r="J455" s="2">
        <v>0</v>
      </c>
      <c r="K455" s="2">
        <v>0</v>
      </c>
      <c r="L455" s="2">
        <v>0</v>
      </c>
    </row>
    <row r="456" spans="1:12" ht="15">
      <c r="A456" s="2" t="s">
        <v>628</v>
      </c>
      <c r="B456" s="2" t="s">
        <v>75</v>
      </c>
      <c r="C456" s="2" t="s">
        <v>49</v>
      </c>
      <c r="D456" s="2" t="s">
        <v>94</v>
      </c>
      <c r="E456" s="2">
        <v>4</v>
      </c>
      <c r="F456" s="2" t="s">
        <v>11</v>
      </c>
      <c r="G456" s="2">
        <v>62.644693445455502</v>
      </c>
      <c r="H456" s="2">
        <v>59.877523406683899</v>
      </c>
      <c r="I456" s="2">
        <v>65.411863484227098</v>
      </c>
      <c r="J456" s="2">
        <v>0</v>
      </c>
      <c r="K456" s="2">
        <v>0</v>
      </c>
      <c r="L456" s="2">
        <v>0</v>
      </c>
    </row>
    <row r="457" spans="1:12" ht="15">
      <c r="A457" s="2" t="s">
        <v>629</v>
      </c>
      <c r="B457" s="2" t="s">
        <v>75</v>
      </c>
      <c r="C457" s="2" t="s">
        <v>49</v>
      </c>
      <c r="D457" s="2" t="s">
        <v>94</v>
      </c>
      <c r="E457" s="2">
        <v>5</v>
      </c>
      <c r="F457" s="2" t="s">
        <v>11</v>
      </c>
      <c r="G457" s="2">
        <v>58.004709714787403</v>
      </c>
      <c r="H457" s="2">
        <v>54.534222793696202</v>
      </c>
      <c r="I457" s="2">
        <v>61.475196635878604</v>
      </c>
      <c r="J457" s="2">
        <v>0</v>
      </c>
      <c r="K457" s="2">
        <v>0</v>
      </c>
      <c r="L457" s="2">
        <v>0</v>
      </c>
    </row>
    <row r="458" spans="1:12" ht="15">
      <c r="A458" s="2" t="s">
        <v>630</v>
      </c>
      <c r="B458" s="2" t="s">
        <v>74</v>
      </c>
      <c r="C458" s="2" t="s">
        <v>69</v>
      </c>
      <c r="D458" s="2" t="s">
        <v>122</v>
      </c>
      <c r="E458" s="2">
        <v>0</v>
      </c>
      <c r="F458" s="2" t="s">
        <v>11</v>
      </c>
      <c r="G458" s="2">
        <v>59.643934124662401</v>
      </c>
      <c r="H458" s="2">
        <v>58.4178098088273</v>
      </c>
      <c r="I458" s="2">
        <v>60.870058440497502</v>
      </c>
      <c r="J458" s="2">
        <v>11.794449999999999</v>
      </c>
      <c r="K458" s="2">
        <v>4.4197819999999997</v>
      </c>
      <c r="L458" s="2">
        <v>19.169119999999999</v>
      </c>
    </row>
    <row r="459" spans="1:12" ht="15">
      <c r="A459" s="2" t="s">
        <v>631</v>
      </c>
      <c r="B459" s="2" t="s">
        <v>74</v>
      </c>
      <c r="C459" s="2" t="s">
        <v>69</v>
      </c>
      <c r="D459" s="2" t="s">
        <v>122</v>
      </c>
      <c r="E459" s="2">
        <v>1</v>
      </c>
      <c r="F459" s="2" t="s">
        <v>11</v>
      </c>
      <c r="G459" s="2">
        <v>65.613954593967406</v>
      </c>
      <c r="H459" s="2">
        <v>63.441672680753399</v>
      </c>
      <c r="I459" s="2">
        <v>67.7862365071814</v>
      </c>
      <c r="J459" s="2">
        <v>0</v>
      </c>
      <c r="K459" s="2">
        <v>0</v>
      </c>
      <c r="L459" s="2">
        <v>0</v>
      </c>
    </row>
    <row r="460" spans="1:12" ht="15">
      <c r="A460" s="2" t="s">
        <v>632</v>
      </c>
      <c r="B460" s="2" t="s">
        <v>74</v>
      </c>
      <c r="C460" s="2" t="s">
        <v>69</v>
      </c>
      <c r="D460" s="2" t="s">
        <v>122</v>
      </c>
      <c r="E460" s="2">
        <v>2</v>
      </c>
      <c r="F460" s="2" t="s">
        <v>11</v>
      </c>
      <c r="G460" s="2">
        <v>60.231338147249701</v>
      </c>
      <c r="H460" s="2">
        <v>57.534575366684997</v>
      </c>
      <c r="I460" s="2">
        <v>62.928100927814398</v>
      </c>
      <c r="J460" s="2">
        <v>0</v>
      </c>
      <c r="K460" s="2">
        <v>0</v>
      </c>
      <c r="L460" s="2">
        <v>0</v>
      </c>
    </row>
    <row r="461" spans="1:12" ht="15">
      <c r="A461" s="2" t="s">
        <v>633</v>
      </c>
      <c r="B461" s="2" t="s">
        <v>74</v>
      </c>
      <c r="C461" s="2" t="s">
        <v>69</v>
      </c>
      <c r="D461" s="2" t="s">
        <v>122</v>
      </c>
      <c r="E461" s="2">
        <v>3</v>
      </c>
      <c r="F461" s="2" t="s">
        <v>11</v>
      </c>
      <c r="G461" s="2">
        <v>60.499783080314302</v>
      </c>
      <c r="H461" s="2">
        <v>57.540143826051398</v>
      </c>
      <c r="I461" s="2">
        <v>63.459422334577198</v>
      </c>
      <c r="J461" s="2">
        <v>0</v>
      </c>
      <c r="K461" s="2">
        <v>0</v>
      </c>
      <c r="L461" s="2">
        <v>0</v>
      </c>
    </row>
    <row r="462" spans="1:12" ht="15">
      <c r="A462" s="2" t="s">
        <v>634</v>
      </c>
      <c r="B462" s="2" t="s">
        <v>74</v>
      </c>
      <c r="C462" s="2" t="s">
        <v>69</v>
      </c>
      <c r="D462" s="2" t="s">
        <v>122</v>
      </c>
      <c r="E462" s="2">
        <v>4</v>
      </c>
      <c r="F462" s="2" t="s">
        <v>11</v>
      </c>
      <c r="G462" s="2">
        <v>56.689081369123997</v>
      </c>
      <c r="H462" s="2">
        <v>53.510180370137697</v>
      </c>
      <c r="I462" s="2">
        <v>59.867982368110198</v>
      </c>
      <c r="J462" s="2">
        <v>0</v>
      </c>
      <c r="K462" s="2">
        <v>0</v>
      </c>
      <c r="L462" s="2">
        <v>0</v>
      </c>
    </row>
    <row r="463" spans="1:12" ht="15">
      <c r="A463" s="2" t="s">
        <v>635</v>
      </c>
      <c r="B463" s="2" t="s">
        <v>74</v>
      </c>
      <c r="C463" s="2" t="s">
        <v>69</v>
      </c>
      <c r="D463" s="2" t="s">
        <v>122</v>
      </c>
      <c r="E463" s="2">
        <v>5</v>
      </c>
      <c r="F463" s="2" t="s">
        <v>11</v>
      </c>
      <c r="G463" s="2">
        <v>55.880708536868802</v>
      </c>
      <c r="H463" s="2">
        <v>53.334837631973699</v>
      </c>
      <c r="I463" s="2">
        <v>58.426579441763998</v>
      </c>
      <c r="J463" s="2">
        <v>0</v>
      </c>
      <c r="K463" s="2">
        <v>0</v>
      </c>
      <c r="L463" s="2">
        <v>0</v>
      </c>
    </row>
    <row r="464" spans="1:12" ht="15">
      <c r="A464" s="2" t="s">
        <v>636</v>
      </c>
      <c r="B464" s="2" t="s">
        <v>74</v>
      </c>
      <c r="C464" s="2" t="s">
        <v>59</v>
      </c>
      <c r="D464" s="2" t="s">
        <v>122</v>
      </c>
      <c r="E464" s="2">
        <v>0</v>
      </c>
      <c r="F464" s="2" t="s">
        <v>11</v>
      </c>
      <c r="G464" s="2">
        <v>63.429316058267197</v>
      </c>
      <c r="H464" s="2">
        <v>62.2323917831337</v>
      </c>
      <c r="I464" s="2">
        <v>64.626240333400801</v>
      </c>
      <c r="J464" s="2">
        <v>21.544049999999999</v>
      </c>
      <c r="K464" s="2">
        <v>13.56033</v>
      </c>
      <c r="L464" s="2">
        <v>29.52777</v>
      </c>
    </row>
    <row r="465" spans="1:12" ht="15">
      <c r="A465" s="2" t="s">
        <v>637</v>
      </c>
      <c r="B465" s="2" t="s">
        <v>74</v>
      </c>
      <c r="C465" s="2" t="s">
        <v>59</v>
      </c>
      <c r="D465" s="2" t="s">
        <v>122</v>
      </c>
      <c r="E465" s="2">
        <v>1</v>
      </c>
      <c r="F465" s="2" t="s">
        <v>11</v>
      </c>
      <c r="G465" s="2">
        <v>71.626278416156495</v>
      </c>
      <c r="H465" s="2">
        <v>69.332666982427497</v>
      </c>
      <c r="I465" s="2">
        <v>73.919889849885493</v>
      </c>
      <c r="J465" s="2">
        <v>0</v>
      </c>
      <c r="K465" s="2">
        <v>0</v>
      </c>
      <c r="L465" s="2">
        <v>0</v>
      </c>
    </row>
    <row r="466" spans="1:12" ht="15">
      <c r="A466" s="2" t="s">
        <v>638</v>
      </c>
      <c r="B466" s="2" t="s">
        <v>74</v>
      </c>
      <c r="C466" s="2" t="s">
        <v>59</v>
      </c>
      <c r="D466" s="2" t="s">
        <v>122</v>
      </c>
      <c r="E466" s="2">
        <v>2</v>
      </c>
      <c r="F466" s="2" t="s">
        <v>11</v>
      </c>
      <c r="G466" s="2">
        <v>69.176471761239497</v>
      </c>
      <c r="H466" s="2">
        <v>66.709100767549799</v>
      </c>
      <c r="I466" s="2">
        <v>71.643842754929196</v>
      </c>
      <c r="J466" s="2">
        <v>0</v>
      </c>
      <c r="K466" s="2">
        <v>0</v>
      </c>
      <c r="L466" s="2">
        <v>0</v>
      </c>
    </row>
    <row r="467" spans="1:12" ht="15">
      <c r="A467" s="2" t="s">
        <v>639</v>
      </c>
      <c r="B467" s="2" t="s">
        <v>74</v>
      </c>
      <c r="C467" s="2" t="s">
        <v>59</v>
      </c>
      <c r="D467" s="2" t="s">
        <v>122</v>
      </c>
      <c r="E467" s="2">
        <v>3</v>
      </c>
      <c r="F467" s="2" t="s">
        <v>11</v>
      </c>
      <c r="G467" s="2">
        <v>62.4690897299825</v>
      </c>
      <c r="H467" s="2">
        <v>59.856233080780697</v>
      </c>
      <c r="I467" s="2">
        <v>65.081946379184302</v>
      </c>
      <c r="J467" s="2">
        <v>0</v>
      </c>
      <c r="K467" s="2">
        <v>0</v>
      </c>
      <c r="L467" s="2">
        <v>0</v>
      </c>
    </row>
    <row r="468" spans="1:12" ht="15">
      <c r="A468" s="2" t="s">
        <v>640</v>
      </c>
      <c r="B468" s="2" t="s">
        <v>74</v>
      </c>
      <c r="C468" s="2" t="s">
        <v>59</v>
      </c>
      <c r="D468" s="2" t="s">
        <v>122</v>
      </c>
      <c r="E468" s="2">
        <v>4</v>
      </c>
      <c r="F468" s="2" t="s">
        <v>11</v>
      </c>
      <c r="G468" s="2">
        <v>57.2843458746772</v>
      </c>
      <c r="H468" s="2">
        <v>54.2703030622651</v>
      </c>
      <c r="I468" s="2">
        <v>60.298388687089201</v>
      </c>
      <c r="J468" s="2">
        <v>0</v>
      </c>
      <c r="K468" s="2">
        <v>0</v>
      </c>
      <c r="L468" s="2">
        <v>0</v>
      </c>
    </row>
    <row r="469" spans="1:12" ht="15">
      <c r="A469" s="2" t="s">
        <v>641</v>
      </c>
      <c r="B469" s="2" t="s">
        <v>74</v>
      </c>
      <c r="C469" s="2" t="s">
        <v>59</v>
      </c>
      <c r="D469" s="2" t="s">
        <v>122</v>
      </c>
      <c r="E469" s="2">
        <v>5</v>
      </c>
      <c r="F469" s="2" t="s">
        <v>11</v>
      </c>
      <c r="G469" s="2">
        <v>56.215577286141198</v>
      </c>
      <c r="H469" s="2">
        <v>53.320474116287897</v>
      </c>
      <c r="I469" s="2">
        <v>59.110680455994498</v>
      </c>
      <c r="J469" s="2">
        <v>0</v>
      </c>
      <c r="K469" s="2">
        <v>0</v>
      </c>
      <c r="L469" s="2">
        <v>0</v>
      </c>
    </row>
    <row r="470" spans="1:12" ht="15">
      <c r="A470" s="2" t="s">
        <v>642</v>
      </c>
      <c r="B470" s="2" t="s">
        <v>74</v>
      </c>
      <c r="C470" s="2" t="s">
        <v>68</v>
      </c>
      <c r="D470" s="2" t="s">
        <v>122</v>
      </c>
      <c r="E470" s="2">
        <v>0</v>
      </c>
      <c r="F470" s="2" t="s">
        <v>11</v>
      </c>
      <c r="G470" s="2">
        <v>61.535865486879104</v>
      </c>
      <c r="H470" s="2">
        <v>60.3236797181927</v>
      </c>
      <c r="I470" s="2">
        <v>62.748051255565599</v>
      </c>
      <c r="J470" s="2">
        <v>13.03796</v>
      </c>
      <c r="K470" s="2">
        <v>1.443112</v>
      </c>
      <c r="L470" s="2">
        <v>24.6328</v>
      </c>
    </row>
    <row r="471" spans="1:12" ht="15">
      <c r="A471" s="2" t="s">
        <v>643</v>
      </c>
      <c r="B471" s="2" t="s">
        <v>74</v>
      </c>
      <c r="C471" s="2" t="s">
        <v>68</v>
      </c>
      <c r="D471" s="2" t="s">
        <v>122</v>
      </c>
      <c r="E471" s="2">
        <v>1</v>
      </c>
      <c r="F471" s="2" t="s">
        <v>11</v>
      </c>
      <c r="G471" s="2">
        <v>65.788964158858207</v>
      </c>
      <c r="H471" s="2">
        <v>63.330758366463797</v>
      </c>
      <c r="I471" s="2">
        <v>68.247169951252701</v>
      </c>
      <c r="J471" s="2">
        <v>0</v>
      </c>
      <c r="K471" s="2">
        <v>0</v>
      </c>
      <c r="L471" s="2">
        <v>0</v>
      </c>
    </row>
    <row r="472" spans="1:12" ht="15">
      <c r="A472" s="2" t="s">
        <v>644</v>
      </c>
      <c r="B472" s="2" t="s">
        <v>74</v>
      </c>
      <c r="C472" s="2" t="s">
        <v>68</v>
      </c>
      <c r="D472" s="2" t="s">
        <v>122</v>
      </c>
      <c r="E472" s="2">
        <v>2</v>
      </c>
      <c r="F472" s="2" t="s">
        <v>11</v>
      </c>
      <c r="G472" s="2">
        <v>63.298865059286904</v>
      </c>
      <c r="H472" s="2">
        <v>60.893649991923702</v>
      </c>
      <c r="I472" s="2">
        <v>65.704080126650197</v>
      </c>
      <c r="J472" s="2">
        <v>0</v>
      </c>
      <c r="K472" s="2">
        <v>0</v>
      </c>
      <c r="L472" s="2">
        <v>0</v>
      </c>
    </row>
    <row r="473" spans="1:12" ht="15">
      <c r="A473" s="2" t="s">
        <v>645</v>
      </c>
      <c r="B473" s="2" t="s">
        <v>74</v>
      </c>
      <c r="C473" s="2" t="s">
        <v>68</v>
      </c>
      <c r="D473" s="2" t="s">
        <v>122</v>
      </c>
      <c r="E473" s="2">
        <v>3</v>
      </c>
      <c r="F473" s="2" t="s">
        <v>11</v>
      </c>
      <c r="G473" s="2">
        <v>63.180674490536198</v>
      </c>
      <c r="H473" s="2">
        <v>60.610013464167203</v>
      </c>
      <c r="I473" s="2">
        <v>65.751335516905201</v>
      </c>
      <c r="J473" s="2">
        <v>0</v>
      </c>
      <c r="K473" s="2">
        <v>0</v>
      </c>
      <c r="L473" s="2">
        <v>0</v>
      </c>
    </row>
    <row r="474" spans="1:12" ht="15">
      <c r="A474" s="2" t="s">
        <v>646</v>
      </c>
      <c r="B474" s="2" t="s">
        <v>74</v>
      </c>
      <c r="C474" s="2" t="s">
        <v>68</v>
      </c>
      <c r="D474" s="2" t="s">
        <v>122</v>
      </c>
      <c r="E474" s="2">
        <v>4</v>
      </c>
      <c r="F474" s="2" t="s">
        <v>11</v>
      </c>
      <c r="G474" s="2">
        <v>61.069776788615499</v>
      </c>
      <c r="H474" s="2">
        <v>58.087535257890401</v>
      </c>
      <c r="I474" s="2">
        <v>64.052018319340604</v>
      </c>
      <c r="J474" s="2">
        <v>0</v>
      </c>
      <c r="K474" s="2">
        <v>0</v>
      </c>
      <c r="L474" s="2">
        <v>0</v>
      </c>
    </row>
    <row r="475" spans="1:12" ht="15">
      <c r="A475" s="2" t="s">
        <v>647</v>
      </c>
      <c r="B475" s="2" t="s">
        <v>74</v>
      </c>
      <c r="C475" s="2" t="s">
        <v>68</v>
      </c>
      <c r="D475" s="2" t="s">
        <v>122</v>
      </c>
      <c r="E475" s="2">
        <v>5</v>
      </c>
      <c r="F475" s="2" t="s">
        <v>11</v>
      </c>
      <c r="G475" s="2">
        <v>53.673239329958299</v>
      </c>
      <c r="H475" s="2">
        <v>50.958438277739397</v>
      </c>
      <c r="I475" s="2">
        <v>56.388040382177103</v>
      </c>
      <c r="J475" s="2">
        <v>0</v>
      </c>
      <c r="K475" s="2">
        <v>0</v>
      </c>
      <c r="L475" s="2">
        <v>0</v>
      </c>
    </row>
    <row r="476" spans="1:12" ht="15">
      <c r="A476" s="2" t="s">
        <v>648</v>
      </c>
      <c r="B476" s="2" t="s">
        <v>74</v>
      </c>
      <c r="C476" s="2" t="s">
        <v>63</v>
      </c>
      <c r="D476" s="2" t="s">
        <v>122</v>
      </c>
      <c r="E476" s="2">
        <v>0</v>
      </c>
      <c r="F476" s="2" t="s">
        <v>11</v>
      </c>
      <c r="G476" s="2">
        <v>65.321167371750505</v>
      </c>
      <c r="H476" s="2">
        <v>64.369944112876198</v>
      </c>
      <c r="I476" s="2">
        <v>66.272390630624798</v>
      </c>
      <c r="J476" s="2">
        <v>24.36261</v>
      </c>
      <c r="K476" s="2">
        <v>17.396229999999999</v>
      </c>
      <c r="L476" s="2">
        <v>31.328990000000001</v>
      </c>
    </row>
    <row r="477" spans="1:12" ht="15">
      <c r="A477" s="2" t="s">
        <v>649</v>
      </c>
      <c r="B477" s="2" t="s">
        <v>74</v>
      </c>
      <c r="C477" s="2" t="s">
        <v>63</v>
      </c>
      <c r="D477" s="2" t="s">
        <v>122</v>
      </c>
      <c r="E477" s="2">
        <v>1</v>
      </c>
      <c r="F477" s="2" t="s">
        <v>11</v>
      </c>
      <c r="G477" s="2">
        <v>74.275442560010504</v>
      </c>
      <c r="H477" s="2">
        <v>72.547637655216306</v>
      </c>
      <c r="I477" s="2">
        <v>76.003247464804602</v>
      </c>
      <c r="J477" s="2">
        <v>0</v>
      </c>
      <c r="K477" s="2">
        <v>0</v>
      </c>
      <c r="L477" s="2">
        <v>0</v>
      </c>
    </row>
    <row r="478" spans="1:12" ht="15">
      <c r="A478" s="2" t="s">
        <v>650</v>
      </c>
      <c r="B478" s="2" t="s">
        <v>74</v>
      </c>
      <c r="C478" s="2" t="s">
        <v>63</v>
      </c>
      <c r="D478" s="2" t="s">
        <v>122</v>
      </c>
      <c r="E478" s="2">
        <v>2</v>
      </c>
      <c r="F478" s="2" t="s">
        <v>11</v>
      </c>
      <c r="G478" s="2">
        <v>69.532538936989994</v>
      </c>
      <c r="H478" s="2">
        <v>67.4463056350084</v>
      </c>
      <c r="I478" s="2">
        <v>71.618772238971502</v>
      </c>
      <c r="J478" s="2">
        <v>0</v>
      </c>
      <c r="K478" s="2">
        <v>0</v>
      </c>
      <c r="L478" s="2">
        <v>0</v>
      </c>
    </row>
    <row r="479" spans="1:12" ht="15">
      <c r="A479" s="2" t="s">
        <v>651</v>
      </c>
      <c r="B479" s="2" t="s">
        <v>74</v>
      </c>
      <c r="C479" s="2" t="s">
        <v>63</v>
      </c>
      <c r="D479" s="2" t="s">
        <v>122</v>
      </c>
      <c r="E479" s="2">
        <v>3</v>
      </c>
      <c r="F479" s="2" t="s">
        <v>11</v>
      </c>
      <c r="G479" s="2">
        <v>66.359004078130297</v>
      </c>
      <c r="H479" s="2">
        <v>64.102892417568995</v>
      </c>
      <c r="I479" s="2">
        <v>68.6151157386916</v>
      </c>
      <c r="J479" s="2">
        <v>0</v>
      </c>
      <c r="K479" s="2">
        <v>0</v>
      </c>
      <c r="L479" s="2">
        <v>0</v>
      </c>
    </row>
    <row r="480" spans="1:12" ht="15">
      <c r="A480" s="2" t="s">
        <v>652</v>
      </c>
      <c r="B480" s="2" t="s">
        <v>74</v>
      </c>
      <c r="C480" s="2" t="s">
        <v>63</v>
      </c>
      <c r="D480" s="2" t="s">
        <v>122</v>
      </c>
      <c r="E480" s="2">
        <v>4</v>
      </c>
      <c r="F480" s="2" t="s">
        <v>11</v>
      </c>
      <c r="G480" s="2">
        <v>61.4997533230407</v>
      </c>
      <c r="H480" s="2">
        <v>59.292673480507702</v>
      </c>
      <c r="I480" s="2">
        <v>63.706833165573698</v>
      </c>
      <c r="J480" s="2">
        <v>0</v>
      </c>
      <c r="K480" s="2">
        <v>0</v>
      </c>
      <c r="L480" s="2">
        <v>0</v>
      </c>
    </row>
    <row r="481" spans="1:12" ht="15">
      <c r="A481" s="2" t="s">
        <v>653</v>
      </c>
      <c r="B481" s="2" t="s">
        <v>74</v>
      </c>
      <c r="C481" s="2" t="s">
        <v>63</v>
      </c>
      <c r="D481" s="2" t="s">
        <v>122</v>
      </c>
      <c r="E481" s="2">
        <v>5</v>
      </c>
      <c r="F481" s="2" t="s">
        <v>11</v>
      </c>
      <c r="G481" s="2">
        <v>53.707375324571103</v>
      </c>
      <c r="H481" s="2">
        <v>51.315291350905099</v>
      </c>
      <c r="I481" s="2">
        <v>56.0994592982371</v>
      </c>
      <c r="J481" s="2">
        <v>0</v>
      </c>
      <c r="K481" s="2">
        <v>0</v>
      </c>
      <c r="L481" s="2">
        <v>0</v>
      </c>
    </row>
    <row r="482" spans="1:12" ht="15">
      <c r="A482" s="2" t="s">
        <v>654</v>
      </c>
      <c r="B482" s="2" t="s">
        <v>74</v>
      </c>
      <c r="C482" s="2" t="s">
        <v>54</v>
      </c>
      <c r="D482" s="2" t="s">
        <v>122</v>
      </c>
      <c r="E482" s="2">
        <v>0</v>
      </c>
      <c r="F482" s="2" t="s">
        <v>11</v>
      </c>
      <c r="G482" s="2">
        <v>65.005426995289596</v>
      </c>
      <c r="H482" s="2">
        <v>63.821781860672203</v>
      </c>
      <c r="I482" s="2">
        <v>66.189072129907004</v>
      </c>
      <c r="J482" s="2">
        <v>10.60403</v>
      </c>
      <c r="K482" s="2">
        <v>3.175433</v>
      </c>
      <c r="L482" s="2">
        <v>18.032620000000001</v>
      </c>
    </row>
    <row r="483" spans="1:12" ht="15">
      <c r="A483" s="2" t="s">
        <v>655</v>
      </c>
      <c r="B483" s="2" t="s">
        <v>74</v>
      </c>
      <c r="C483" s="2" t="s">
        <v>54</v>
      </c>
      <c r="D483" s="2" t="s">
        <v>122</v>
      </c>
      <c r="E483" s="2">
        <v>1</v>
      </c>
      <c r="F483" s="2" t="s">
        <v>11</v>
      </c>
      <c r="G483" s="2">
        <v>68.636508413259193</v>
      </c>
      <c r="H483" s="2">
        <v>66.107613730482996</v>
      </c>
      <c r="I483" s="2">
        <v>71.165403096035305</v>
      </c>
      <c r="J483" s="2">
        <v>0</v>
      </c>
      <c r="K483" s="2">
        <v>0</v>
      </c>
      <c r="L483" s="2">
        <v>0</v>
      </c>
    </row>
    <row r="484" spans="1:12" ht="15">
      <c r="A484" s="2" t="s">
        <v>656</v>
      </c>
      <c r="B484" s="2" t="s">
        <v>74</v>
      </c>
      <c r="C484" s="2" t="s">
        <v>54</v>
      </c>
      <c r="D484" s="2" t="s">
        <v>122</v>
      </c>
      <c r="E484" s="2">
        <v>2</v>
      </c>
      <c r="F484" s="2" t="s">
        <v>11</v>
      </c>
      <c r="G484" s="2">
        <v>65.740668351539199</v>
      </c>
      <c r="H484" s="2">
        <v>62.928898659518502</v>
      </c>
      <c r="I484" s="2">
        <v>68.552438043560002</v>
      </c>
      <c r="J484" s="2">
        <v>0</v>
      </c>
      <c r="K484" s="2">
        <v>0</v>
      </c>
      <c r="L484" s="2">
        <v>0</v>
      </c>
    </row>
    <row r="485" spans="1:12" ht="15">
      <c r="A485" s="2" t="s">
        <v>657</v>
      </c>
      <c r="B485" s="2" t="s">
        <v>74</v>
      </c>
      <c r="C485" s="2" t="s">
        <v>54</v>
      </c>
      <c r="D485" s="2" t="s">
        <v>122</v>
      </c>
      <c r="E485" s="2">
        <v>3</v>
      </c>
      <c r="F485" s="2" t="s">
        <v>11</v>
      </c>
      <c r="G485" s="2">
        <v>66.172895189098099</v>
      </c>
      <c r="H485" s="2">
        <v>63.586022929822597</v>
      </c>
      <c r="I485" s="2">
        <v>68.759767448373495</v>
      </c>
      <c r="J485" s="2">
        <v>0</v>
      </c>
      <c r="K485" s="2">
        <v>0</v>
      </c>
      <c r="L485" s="2">
        <v>0</v>
      </c>
    </row>
    <row r="486" spans="1:12" ht="15">
      <c r="A486" s="2" t="s">
        <v>658</v>
      </c>
      <c r="B486" s="2" t="s">
        <v>74</v>
      </c>
      <c r="C486" s="2" t="s">
        <v>54</v>
      </c>
      <c r="D486" s="2" t="s">
        <v>122</v>
      </c>
      <c r="E486" s="2">
        <v>4</v>
      </c>
      <c r="F486" s="2" t="s">
        <v>11</v>
      </c>
      <c r="G486" s="2">
        <v>63.4823052615995</v>
      </c>
      <c r="H486" s="2">
        <v>60.721490143074398</v>
      </c>
      <c r="I486" s="2">
        <v>66.243120380124594</v>
      </c>
      <c r="J486" s="2">
        <v>0</v>
      </c>
      <c r="K486" s="2">
        <v>0</v>
      </c>
      <c r="L486" s="2">
        <v>0</v>
      </c>
    </row>
    <row r="487" spans="1:12" ht="15">
      <c r="A487" s="2" t="s">
        <v>659</v>
      </c>
      <c r="B487" s="2" t="s">
        <v>74</v>
      </c>
      <c r="C487" s="2" t="s">
        <v>54</v>
      </c>
      <c r="D487" s="2" t="s">
        <v>122</v>
      </c>
      <c r="E487" s="2">
        <v>5</v>
      </c>
      <c r="F487" s="2" t="s">
        <v>11</v>
      </c>
      <c r="G487" s="2">
        <v>59.007977555792301</v>
      </c>
      <c r="H487" s="2">
        <v>55.907558691966798</v>
      </c>
      <c r="I487" s="2">
        <v>62.108396419617797</v>
      </c>
      <c r="J487" s="2">
        <v>0</v>
      </c>
      <c r="K487" s="2">
        <v>0</v>
      </c>
      <c r="L487" s="2">
        <v>0</v>
      </c>
    </row>
    <row r="488" spans="1:12" ht="15">
      <c r="A488" s="2" t="s">
        <v>660</v>
      </c>
      <c r="B488" s="2" t="s">
        <v>74</v>
      </c>
      <c r="C488" s="2" t="s">
        <v>52</v>
      </c>
      <c r="D488" s="2" t="s">
        <v>122</v>
      </c>
      <c r="E488" s="2">
        <v>0</v>
      </c>
      <c r="F488" s="2" t="s">
        <v>11</v>
      </c>
      <c r="G488" s="2">
        <v>67.864230236166406</v>
      </c>
      <c r="H488" s="2">
        <v>66.688320519700198</v>
      </c>
      <c r="I488" s="2">
        <v>69.0401399526326</v>
      </c>
      <c r="J488" s="2">
        <v>9.2937580000000004</v>
      </c>
      <c r="K488" s="2">
        <v>6.9563550000000003</v>
      </c>
      <c r="L488" s="2">
        <v>11.631159999999999</v>
      </c>
    </row>
    <row r="489" spans="1:12" ht="15">
      <c r="A489" s="2" t="s">
        <v>661</v>
      </c>
      <c r="B489" s="2" t="s">
        <v>74</v>
      </c>
      <c r="C489" s="2" t="s">
        <v>52</v>
      </c>
      <c r="D489" s="2" t="s">
        <v>122</v>
      </c>
      <c r="E489" s="2">
        <v>1</v>
      </c>
      <c r="F489" s="2" t="s">
        <v>11</v>
      </c>
      <c r="G489" s="2">
        <v>71.5604388136083</v>
      </c>
      <c r="H489" s="2">
        <v>68.945686306688202</v>
      </c>
      <c r="I489" s="2">
        <v>74.175191320528498</v>
      </c>
      <c r="J489" s="2">
        <v>0</v>
      </c>
      <c r="K489" s="2">
        <v>0</v>
      </c>
      <c r="L489" s="2">
        <v>0</v>
      </c>
    </row>
    <row r="490" spans="1:12" ht="15">
      <c r="A490" s="2" t="s">
        <v>662</v>
      </c>
      <c r="B490" s="2" t="s">
        <v>74</v>
      </c>
      <c r="C490" s="2" t="s">
        <v>52</v>
      </c>
      <c r="D490" s="2" t="s">
        <v>122</v>
      </c>
      <c r="E490" s="2">
        <v>2</v>
      </c>
      <c r="F490" s="2" t="s">
        <v>11</v>
      </c>
      <c r="G490" s="2">
        <v>70.0311537655504</v>
      </c>
      <c r="H490" s="2">
        <v>67.823594197516101</v>
      </c>
      <c r="I490" s="2">
        <v>72.238713333584599</v>
      </c>
      <c r="J490" s="2">
        <v>0</v>
      </c>
      <c r="K490" s="2">
        <v>0</v>
      </c>
      <c r="L490" s="2">
        <v>0</v>
      </c>
    </row>
    <row r="491" spans="1:12" ht="15">
      <c r="A491" s="2" t="s">
        <v>663</v>
      </c>
      <c r="B491" s="2" t="s">
        <v>74</v>
      </c>
      <c r="C491" s="2" t="s">
        <v>52</v>
      </c>
      <c r="D491" s="2" t="s">
        <v>122</v>
      </c>
      <c r="E491" s="2">
        <v>3</v>
      </c>
      <c r="F491" s="2" t="s">
        <v>11</v>
      </c>
      <c r="G491" s="2">
        <v>67.552329668053304</v>
      </c>
      <c r="H491" s="2">
        <v>64.931889158871797</v>
      </c>
      <c r="I491" s="2">
        <v>70.172770177234796</v>
      </c>
      <c r="J491" s="2">
        <v>0</v>
      </c>
      <c r="K491" s="2">
        <v>0</v>
      </c>
      <c r="L491" s="2">
        <v>0</v>
      </c>
    </row>
    <row r="492" spans="1:12" ht="15">
      <c r="A492" s="2" t="s">
        <v>664</v>
      </c>
      <c r="B492" s="2" t="s">
        <v>74</v>
      </c>
      <c r="C492" s="2" t="s">
        <v>52</v>
      </c>
      <c r="D492" s="2" t="s">
        <v>122</v>
      </c>
      <c r="E492" s="2">
        <v>4</v>
      </c>
      <c r="F492" s="2" t="s">
        <v>11</v>
      </c>
      <c r="G492" s="2">
        <v>66.578035896443595</v>
      </c>
      <c r="H492" s="2">
        <v>63.466403088829701</v>
      </c>
      <c r="I492" s="2">
        <v>69.689668704057596</v>
      </c>
      <c r="J492" s="2">
        <v>0</v>
      </c>
      <c r="K492" s="2">
        <v>0</v>
      </c>
      <c r="L492" s="2">
        <v>0</v>
      </c>
    </row>
    <row r="493" spans="1:12" ht="15">
      <c r="A493" s="2" t="s">
        <v>665</v>
      </c>
      <c r="B493" s="2" t="s">
        <v>74</v>
      </c>
      <c r="C493" s="2" t="s">
        <v>52</v>
      </c>
      <c r="D493" s="2" t="s">
        <v>122</v>
      </c>
      <c r="E493" s="2">
        <v>5</v>
      </c>
      <c r="F493" s="2" t="s">
        <v>11</v>
      </c>
      <c r="G493" s="2">
        <v>64.106848240615406</v>
      </c>
      <c r="H493" s="2">
        <v>61.187019043194397</v>
      </c>
      <c r="I493" s="2">
        <v>67.026677438036401</v>
      </c>
      <c r="J493" s="2">
        <v>0</v>
      </c>
      <c r="K493" s="2">
        <v>0</v>
      </c>
      <c r="L493" s="2">
        <v>0</v>
      </c>
    </row>
    <row r="494" spans="1:12" ht="15">
      <c r="A494" s="2" t="s">
        <v>666</v>
      </c>
      <c r="B494" s="2" t="s">
        <v>74</v>
      </c>
      <c r="C494" s="2" t="s">
        <v>46</v>
      </c>
      <c r="D494" s="2" t="s">
        <v>122</v>
      </c>
      <c r="E494" s="2">
        <v>0</v>
      </c>
      <c r="F494" s="2" t="s">
        <v>11</v>
      </c>
      <c r="G494" s="2">
        <v>67.295735922105706</v>
      </c>
      <c r="H494" s="2">
        <v>66.131539314445803</v>
      </c>
      <c r="I494" s="2">
        <v>68.459932529765695</v>
      </c>
      <c r="J494" s="2">
        <v>14.63977</v>
      </c>
      <c r="K494" s="2">
        <v>3.7870550000000001</v>
      </c>
      <c r="L494" s="2">
        <v>25.49248</v>
      </c>
    </row>
    <row r="495" spans="1:12" ht="15">
      <c r="A495" s="2" t="s">
        <v>667</v>
      </c>
      <c r="B495" s="2" t="s">
        <v>74</v>
      </c>
      <c r="C495" s="2" t="s">
        <v>46</v>
      </c>
      <c r="D495" s="2" t="s">
        <v>122</v>
      </c>
      <c r="E495" s="2">
        <v>1</v>
      </c>
      <c r="F495" s="2" t="s">
        <v>11</v>
      </c>
      <c r="G495" s="2">
        <v>72.856786901921097</v>
      </c>
      <c r="H495" s="2">
        <v>70.832415016458398</v>
      </c>
      <c r="I495" s="2">
        <v>74.881158787383697</v>
      </c>
      <c r="J495" s="2">
        <v>0</v>
      </c>
      <c r="K495" s="2">
        <v>0</v>
      </c>
      <c r="L495" s="2">
        <v>0</v>
      </c>
    </row>
    <row r="496" spans="1:12" ht="15">
      <c r="A496" s="2" t="s">
        <v>668</v>
      </c>
      <c r="B496" s="2" t="s">
        <v>74</v>
      </c>
      <c r="C496" s="2" t="s">
        <v>46</v>
      </c>
      <c r="D496" s="2" t="s">
        <v>122</v>
      </c>
      <c r="E496" s="2">
        <v>2</v>
      </c>
      <c r="F496" s="2" t="s">
        <v>11</v>
      </c>
      <c r="G496" s="2">
        <v>68.5006622185346</v>
      </c>
      <c r="H496" s="2">
        <v>65.643036718406194</v>
      </c>
      <c r="I496" s="2">
        <v>71.358287718663107</v>
      </c>
      <c r="J496" s="2">
        <v>0</v>
      </c>
      <c r="K496" s="2">
        <v>0</v>
      </c>
      <c r="L496" s="2">
        <v>0</v>
      </c>
    </row>
    <row r="497" spans="1:12" ht="15">
      <c r="A497" s="2" t="s">
        <v>669</v>
      </c>
      <c r="B497" s="2" t="s">
        <v>74</v>
      </c>
      <c r="C497" s="2" t="s">
        <v>46</v>
      </c>
      <c r="D497" s="2" t="s">
        <v>122</v>
      </c>
      <c r="E497" s="2">
        <v>3</v>
      </c>
      <c r="F497" s="2" t="s">
        <v>11</v>
      </c>
      <c r="G497" s="2">
        <v>69.020522011926602</v>
      </c>
      <c r="H497" s="2">
        <v>66.610487420252994</v>
      </c>
      <c r="I497" s="2">
        <v>71.430556603600195</v>
      </c>
      <c r="J497" s="2">
        <v>0</v>
      </c>
      <c r="K497" s="2">
        <v>0</v>
      </c>
      <c r="L497" s="2">
        <v>0</v>
      </c>
    </row>
    <row r="498" spans="1:12" ht="15">
      <c r="A498" s="2" t="s">
        <v>670</v>
      </c>
      <c r="B498" s="2" t="s">
        <v>74</v>
      </c>
      <c r="C498" s="2" t="s">
        <v>46</v>
      </c>
      <c r="D498" s="2" t="s">
        <v>122</v>
      </c>
      <c r="E498" s="2">
        <v>4</v>
      </c>
      <c r="F498" s="2" t="s">
        <v>11</v>
      </c>
      <c r="G498" s="2">
        <v>66.416592353625305</v>
      </c>
      <c r="H498" s="2">
        <v>63.575114531698702</v>
      </c>
      <c r="I498" s="2">
        <v>69.258070175551893</v>
      </c>
      <c r="J498" s="2">
        <v>0</v>
      </c>
      <c r="K498" s="2">
        <v>0</v>
      </c>
      <c r="L498" s="2">
        <v>0</v>
      </c>
    </row>
    <row r="499" spans="1:12" ht="15">
      <c r="A499" s="2" t="s">
        <v>671</v>
      </c>
      <c r="B499" s="2" t="s">
        <v>74</v>
      </c>
      <c r="C499" s="2" t="s">
        <v>46</v>
      </c>
      <c r="D499" s="2" t="s">
        <v>122</v>
      </c>
      <c r="E499" s="2">
        <v>5</v>
      </c>
      <c r="F499" s="2" t="s">
        <v>11</v>
      </c>
      <c r="G499" s="2">
        <v>59.509634268269402</v>
      </c>
      <c r="H499" s="2">
        <v>56.756638428607801</v>
      </c>
      <c r="I499" s="2">
        <v>62.262630107931102</v>
      </c>
      <c r="J499" s="2">
        <v>0</v>
      </c>
      <c r="K499" s="2">
        <v>0</v>
      </c>
      <c r="L499" s="2">
        <v>0</v>
      </c>
    </row>
    <row r="500" spans="1:12" ht="15">
      <c r="A500" s="2" t="s">
        <v>672</v>
      </c>
      <c r="B500" s="2" t="s">
        <v>74</v>
      </c>
      <c r="C500" s="2" t="s">
        <v>47</v>
      </c>
      <c r="D500" s="2" t="s">
        <v>122</v>
      </c>
      <c r="E500" s="2">
        <v>0</v>
      </c>
      <c r="F500" s="2" t="s">
        <v>11</v>
      </c>
      <c r="G500" s="2">
        <v>67.492961585516497</v>
      </c>
      <c r="H500" s="2">
        <v>66.431469752249498</v>
      </c>
      <c r="I500" s="2">
        <v>68.554453418783396</v>
      </c>
      <c r="J500" s="2">
        <v>15.950710000000001</v>
      </c>
      <c r="K500" s="2">
        <v>3.8401860000000001</v>
      </c>
      <c r="L500" s="2">
        <v>28.061240000000002</v>
      </c>
    </row>
    <row r="501" spans="1:12" ht="15">
      <c r="A501" s="2" t="s">
        <v>673</v>
      </c>
      <c r="B501" s="2" t="s">
        <v>74</v>
      </c>
      <c r="C501" s="2" t="s">
        <v>47</v>
      </c>
      <c r="D501" s="2" t="s">
        <v>122</v>
      </c>
      <c r="E501" s="2">
        <v>1</v>
      </c>
      <c r="F501" s="2" t="s">
        <v>11</v>
      </c>
      <c r="G501" s="2">
        <v>72.900683047039294</v>
      </c>
      <c r="H501" s="2">
        <v>70.714989946017496</v>
      </c>
      <c r="I501" s="2">
        <v>75.086376148061007</v>
      </c>
      <c r="J501" s="2">
        <v>0</v>
      </c>
      <c r="K501" s="2">
        <v>0</v>
      </c>
      <c r="L501" s="2">
        <v>0</v>
      </c>
    </row>
    <row r="502" spans="1:12" ht="15">
      <c r="A502" s="2" t="s">
        <v>674</v>
      </c>
      <c r="B502" s="2" t="s">
        <v>74</v>
      </c>
      <c r="C502" s="2" t="s">
        <v>47</v>
      </c>
      <c r="D502" s="2" t="s">
        <v>122</v>
      </c>
      <c r="E502" s="2">
        <v>2</v>
      </c>
      <c r="F502" s="2" t="s">
        <v>11</v>
      </c>
      <c r="G502" s="2">
        <v>70.043543373682695</v>
      </c>
      <c r="H502" s="2">
        <v>67.659359255634499</v>
      </c>
      <c r="I502" s="2">
        <v>72.427727491731005</v>
      </c>
      <c r="J502" s="2">
        <v>0</v>
      </c>
      <c r="K502" s="2">
        <v>0</v>
      </c>
      <c r="L502" s="2">
        <v>0</v>
      </c>
    </row>
    <row r="503" spans="1:12" ht="15">
      <c r="A503" s="2" t="s">
        <v>675</v>
      </c>
      <c r="B503" s="2" t="s">
        <v>74</v>
      </c>
      <c r="C503" s="2" t="s">
        <v>47</v>
      </c>
      <c r="D503" s="2" t="s">
        <v>122</v>
      </c>
      <c r="E503" s="2">
        <v>3</v>
      </c>
      <c r="F503" s="2" t="s">
        <v>11</v>
      </c>
      <c r="G503" s="2">
        <v>68.897320638050999</v>
      </c>
      <c r="H503" s="2">
        <v>66.872694007312901</v>
      </c>
      <c r="I503" s="2">
        <v>70.921947268789097</v>
      </c>
      <c r="J503" s="2">
        <v>0</v>
      </c>
      <c r="K503" s="2">
        <v>0</v>
      </c>
      <c r="L503" s="2">
        <v>0</v>
      </c>
    </row>
    <row r="504" spans="1:12" ht="15">
      <c r="A504" s="2" t="s">
        <v>676</v>
      </c>
      <c r="B504" s="2" t="s">
        <v>74</v>
      </c>
      <c r="C504" s="2" t="s">
        <v>47</v>
      </c>
      <c r="D504" s="2" t="s">
        <v>122</v>
      </c>
      <c r="E504" s="2">
        <v>4</v>
      </c>
      <c r="F504" s="2" t="s">
        <v>11</v>
      </c>
      <c r="G504" s="2">
        <v>66.819974375015903</v>
      </c>
      <c r="H504" s="2">
        <v>64.178050426663901</v>
      </c>
      <c r="I504" s="2">
        <v>69.461898323367905</v>
      </c>
      <c r="J504" s="2">
        <v>0</v>
      </c>
      <c r="K504" s="2">
        <v>0</v>
      </c>
      <c r="L504" s="2">
        <v>0</v>
      </c>
    </row>
    <row r="505" spans="1:12" ht="15">
      <c r="A505" s="2" t="s">
        <v>677</v>
      </c>
      <c r="B505" s="2" t="s">
        <v>74</v>
      </c>
      <c r="C505" s="2" t="s">
        <v>47</v>
      </c>
      <c r="D505" s="2" t="s">
        <v>122</v>
      </c>
      <c r="E505" s="2">
        <v>5</v>
      </c>
      <c r="F505" s="2" t="s">
        <v>11</v>
      </c>
      <c r="G505" s="2">
        <v>58.479057333948099</v>
      </c>
      <c r="H505" s="2">
        <v>55.498867201288398</v>
      </c>
      <c r="I505" s="2">
        <v>61.459247466607899</v>
      </c>
      <c r="J505" s="2">
        <v>0</v>
      </c>
      <c r="K505" s="2">
        <v>0</v>
      </c>
      <c r="L505" s="2">
        <v>0</v>
      </c>
    </row>
    <row r="506" spans="1:12" ht="15">
      <c r="A506" s="2" t="s">
        <v>678</v>
      </c>
      <c r="B506" s="2" t="s">
        <v>74</v>
      </c>
      <c r="C506" s="2" t="s">
        <v>48</v>
      </c>
      <c r="D506" s="2" t="s">
        <v>122</v>
      </c>
      <c r="E506" s="2">
        <v>0</v>
      </c>
      <c r="F506" s="2" t="s">
        <v>11</v>
      </c>
      <c r="G506" s="2">
        <v>67.721337871669107</v>
      </c>
      <c r="H506" s="2">
        <v>66.627739772052905</v>
      </c>
      <c r="I506" s="2">
        <v>68.814935971285294</v>
      </c>
      <c r="J506" s="2">
        <v>11.63358</v>
      </c>
      <c r="K506" s="2">
        <v>1.271156</v>
      </c>
      <c r="L506" s="2">
        <v>21.995999999999999</v>
      </c>
    </row>
    <row r="507" spans="1:12" ht="15">
      <c r="A507" s="2" t="s">
        <v>679</v>
      </c>
      <c r="B507" s="2" t="s">
        <v>74</v>
      </c>
      <c r="C507" s="2" t="s">
        <v>48</v>
      </c>
      <c r="D507" s="2" t="s">
        <v>122</v>
      </c>
      <c r="E507" s="2">
        <v>1</v>
      </c>
      <c r="F507" s="2" t="s">
        <v>11</v>
      </c>
      <c r="G507" s="2">
        <v>70.401106760065105</v>
      </c>
      <c r="H507" s="2">
        <v>67.931815595837193</v>
      </c>
      <c r="I507" s="2">
        <v>72.870397924292902</v>
      </c>
      <c r="J507" s="2">
        <v>0</v>
      </c>
      <c r="K507" s="2">
        <v>0</v>
      </c>
      <c r="L507" s="2">
        <v>0</v>
      </c>
    </row>
    <row r="508" spans="1:12" ht="15">
      <c r="A508" s="2" t="s">
        <v>680</v>
      </c>
      <c r="B508" s="2" t="s">
        <v>74</v>
      </c>
      <c r="C508" s="2" t="s">
        <v>48</v>
      </c>
      <c r="D508" s="2" t="s">
        <v>122</v>
      </c>
      <c r="E508" s="2">
        <v>2</v>
      </c>
      <c r="F508" s="2" t="s">
        <v>11</v>
      </c>
      <c r="G508" s="2">
        <v>71.498408005516495</v>
      </c>
      <c r="H508" s="2">
        <v>68.960399061331401</v>
      </c>
      <c r="I508" s="2">
        <v>74.036416949701604</v>
      </c>
      <c r="J508" s="2">
        <v>0</v>
      </c>
      <c r="K508" s="2">
        <v>0</v>
      </c>
      <c r="L508" s="2">
        <v>0</v>
      </c>
    </row>
    <row r="509" spans="1:12" ht="15">
      <c r="A509" s="2" t="s">
        <v>681</v>
      </c>
      <c r="B509" s="2" t="s">
        <v>74</v>
      </c>
      <c r="C509" s="2" t="s">
        <v>48</v>
      </c>
      <c r="D509" s="2" t="s">
        <v>122</v>
      </c>
      <c r="E509" s="2">
        <v>3</v>
      </c>
      <c r="F509" s="2" t="s">
        <v>11</v>
      </c>
      <c r="G509" s="2">
        <v>68.2691023637352</v>
      </c>
      <c r="H509" s="2">
        <v>65.329356957722396</v>
      </c>
      <c r="I509" s="2">
        <v>71.208847769748004</v>
      </c>
      <c r="J509" s="2">
        <v>0</v>
      </c>
      <c r="K509" s="2">
        <v>0</v>
      </c>
      <c r="L509" s="2">
        <v>0</v>
      </c>
    </row>
    <row r="510" spans="1:12" ht="15">
      <c r="A510" s="2" t="s">
        <v>682</v>
      </c>
      <c r="B510" s="2" t="s">
        <v>74</v>
      </c>
      <c r="C510" s="2" t="s">
        <v>48</v>
      </c>
      <c r="D510" s="2" t="s">
        <v>122</v>
      </c>
      <c r="E510" s="2">
        <v>4</v>
      </c>
      <c r="F510" s="2" t="s">
        <v>11</v>
      </c>
      <c r="G510" s="2">
        <v>67.060783847868606</v>
      </c>
      <c r="H510" s="2">
        <v>64.437894355542596</v>
      </c>
      <c r="I510" s="2">
        <v>69.683673340194701</v>
      </c>
      <c r="J510" s="2">
        <v>0</v>
      </c>
      <c r="K510" s="2">
        <v>0</v>
      </c>
      <c r="L510" s="2">
        <v>0</v>
      </c>
    </row>
    <row r="511" spans="1:12" ht="15">
      <c r="A511" s="2" t="s">
        <v>683</v>
      </c>
      <c r="B511" s="2" t="s">
        <v>74</v>
      </c>
      <c r="C511" s="2" t="s">
        <v>48</v>
      </c>
      <c r="D511" s="2" t="s">
        <v>122</v>
      </c>
      <c r="E511" s="2">
        <v>5</v>
      </c>
      <c r="F511" s="2" t="s">
        <v>11</v>
      </c>
      <c r="G511" s="2">
        <v>61.0518005064447</v>
      </c>
      <c r="H511" s="2">
        <v>58.483107066747699</v>
      </c>
      <c r="I511" s="2">
        <v>63.620493946141799</v>
      </c>
      <c r="J511" s="2">
        <v>0</v>
      </c>
      <c r="K511" s="2">
        <v>0</v>
      </c>
      <c r="L511" s="2">
        <v>0</v>
      </c>
    </row>
    <row r="512" spans="1:12" ht="15">
      <c r="A512" s="2" t="s">
        <v>684</v>
      </c>
      <c r="B512" s="2" t="s">
        <v>74</v>
      </c>
      <c r="C512" s="2" t="s">
        <v>45</v>
      </c>
      <c r="D512" s="2" t="s">
        <v>122</v>
      </c>
      <c r="E512" s="2">
        <v>0</v>
      </c>
      <c r="F512" s="2" t="s">
        <v>11</v>
      </c>
      <c r="G512" s="2">
        <v>68.157960992029601</v>
      </c>
      <c r="H512" s="2">
        <v>67.007290358778903</v>
      </c>
      <c r="I512" s="2">
        <v>69.308631625280199</v>
      </c>
      <c r="J512" s="2">
        <v>9.1769300000000005</v>
      </c>
      <c r="K512" s="2">
        <v>-7.3307399999999996</v>
      </c>
      <c r="L512" s="2">
        <v>25.6846</v>
      </c>
    </row>
    <row r="513" spans="1:12" ht="15">
      <c r="A513" s="2" t="s">
        <v>685</v>
      </c>
      <c r="B513" s="2" t="s">
        <v>74</v>
      </c>
      <c r="C513" s="2" t="s">
        <v>45</v>
      </c>
      <c r="D513" s="2" t="s">
        <v>122</v>
      </c>
      <c r="E513" s="2">
        <v>1</v>
      </c>
      <c r="F513" s="2" t="s">
        <v>11</v>
      </c>
      <c r="G513" s="2">
        <v>68.3424611570385</v>
      </c>
      <c r="H513" s="2">
        <v>65.447940641293002</v>
      </c>
      <c r="I513" s="2">
        <v>71.236981672784097</v>
      </c>
      <c r="J513" s="2">
        <v>0</v>
      </c>
      <c r="K513" s="2">
        <v>0</v>
      </c>
      <c r="L513" s="2">
        <v>0</v>
      </c>
    </row>
    <row r="514" spans="1:12" ht="15">
      <c r="A514" s="2" t="s">
        <v>686</v>
      </c>
      <c r="B514" s="2" t="s">
        <v>74</v>
      </c>
      <c r="C514" s="2" t="s">
        <v>45</v>
      </c>
      <c r="D514" s="2" t="s">
        <v>122</v>
      </c>
      <c r="E514" s="2">
        <v>2</v>
      </c>
      <c r="F514" s="2" t="s">
        <v>11</v>
      </c>
      <c r="G514" s="2">
        <v>73.434983563022598</v>
      </c>
      <c r="H514" s="2">
        <v>71.414177619699501</v>
      </c>
      <c r="I514" s="2">
        <v>75.455789506345795</v>
      </c>
      <c r="J514" s="2">
        <v>0</v>
      </c>
      <c r="K514" s="2">
        <v>0</v>
      </c>
      <c r="L514" s="2">
        <v>0</v>
      </c>
    </row>
    <row r="515" spans="1:12" ht="15">
      <c r="A515" s="2" t="s">
        <v>687</v>
      </c>
      <c r="B515" s="2" t="s">
        <v>74</v>
      </c>
      <c r="C515" s="2" t="s">
        <v>45</v>
      </c>
      <c r="D515" s="2" t="s">
        <v>122</v>
      </c>
      <c r="E515" s="2">
        <v>3</v>
      </c>
      <c r="F515" s="2" t="s">
        <v>11</v>
      </c>
      <c r="G515" s="2">
        <v>70.249527323204603</v>
      </c>
      <c r="H515" s="2">
        <v>67.826655364081304</v>
      </c>
      <c r="I515" s="2">
        <v>72.672399282327902</v>
      </c>
      <c r="J515" s="2">
        <v>0</v>
      </c>
      <c r="K515" s="2">
        <v>0</v>
      </c>
      <c r="L515" s="2">
        <v>0</v>
      </c>
    </row>
    <row r="516" spans="1:12" ht="15">
      <c r="A516" s="2" t="s">
        <v>688</v>
      </c>
      <c r="B516" s="2" t="s">
        <v>74</v>
      </c>
      <c r="C516" s="2" t="s">
        <v>45</v>
      </c>
      <c r="D516" s="2" t="s">
        <v>122</v>
      </c>
      <c r="E516" s="2">
        <v>4</v>
      </c>
      <c r="F516" s="2" t="s">
        <v>11</v>
      </c>
      <c r="G516" s="2">
        <v>66.452467749514298</v>
      </c>
      <c r="H516" s="2">
        <v>63.778610967407097</v>
      </c>
      <c r="I516" s="2">
        <v>69.126324531621407</v>
      </c>
      <c r="J516" s="2">
        <v>0</v>
      </c>
      <c r="K516" s="2">
        <v>0</v>
      </c>
      <c r="L516" s="2">
        <v>0</v>
      </c>
    </row>
    <row r="517" spans="1:12" ht="15">
      <c r="A517" s="2" t="s">
        <v>689</v>
      </c>
      <c r="B517" s="2" t="s">
        <v>74</v>
      </c>
      <c r="C517" s="2" t="s">
        <v>45</v>
      </c>
      <c r="D517" s="2" t="s">
        <v>122</v>
      </c>
      <c r="E517" s="2">
        <v>5</v>
      </c>
      <c r="F517" s="2" t="s">
        <v>11</v>
      </c>
      <c r="G517" s="2">
        <v>62.681143456765497</v>
      </c>
      <c r="H517" s="2">
        <v>59.383332560096598</v>
      </c>
      <c r="I517" s="2">
        <v>65.978954353434304</v>
      </c>
      <c r="J517" s="2">
        <v>0</v>
      </c>
      <c r="K517" s="2">
        <v>0</v>
      </c>
      <c r="L517" s="2">
        <v>0</v>
      </c>
    </row>
    <row r="518" spans="1:12" ht="15">
      <c r="A518" s="2" t="s">
        <v>690</v>
      </c>
      <c r="B518" s="2" t="s">
        <v>74</v>
      </c>
      <c r="C518" s="2" t="s">
        <v>44</v>
      </c>
      <c r="D518" s="2" t="s">
        <v>122</v>
      </c>
      <c r="E518" s="2">
        <v>0</v>
      </c>
      <c r="F518" s="2" t="s">
        <v>11</v>
      </c>
      <c r="G518" s="2">
        <v>67.7329276810121</v>
      </c>
      <c r="H518" s="2">
        <v>66.576009923447003</v>
      </c>
      <c r="I518" s="2">
        <v>68.889845438577098</v>
      </c>
      <c r="J518" s="2">
        <v>12.666869999999999</v>
      </c>
      <c r="K518" s="2">
        <v>6.7016929999999997</v>
      </c>
      <c r="L518" s="2">
        <v>18.63205</v>
      </c>
    </row>
    <row r="519" spans="1:12" ht="15">
      <c r="A519" s="2" t="s">
        <v>691</v>
      </c>
      <c r="B519" s="2" t="s">
        <v>74</v>
      </c>
      <c r="C519" s="2" t="s">
        <v>44</v>
      </c>
      <c r="D519" s="2" t="s">
        <v>122</v>
      </c>
      <c r="E519" s="2">
        <v>1</v>
      </c>
      <c r="F519" s="2" t="s">
        <v>11</v>
      </c>
      <c r="G519" s="2">
        <v>71.448891095295807</v>
      </c>
      <c r="H519" s="2">
        <v>68.614628480406296</v>
      </c>
      <c r="I519" s="2">
        <v>74.283153710185303</v>
      </c>
      <c r="J519" s="2">
        <v>0</v>
      </c>
      <c r="K519" s="2">
        <v>0</v>
      </c>
      <c r="L519" s="2">
        <v>0</v>
      </c>
    </row>
    <row r="520" spans="1:12" ht="15">
      <c r="A520" s="2" t="s">
        <v>692</v>
      </c>
      <c r="B520" s="2" t="s">
        <v>74</v>
      </c>
      <c r="C520" s="2" t="s">
        <v>44</v>
      </c>
      <c r="D520" s="2" t="s">
        <v>122</v>
      </c>
      <c r="E520" s="2">
        <v>2</v>
      </c>
      <c r="F520" s="2" t="s">
        <v>11</v>
      </c>
      <c r="G520" s="2">
        <v>70.698326895598697</v>
      </c>
      <c r="H520" s="2">
        <v>68.204479508356201</v>
      </c>
      <c r="I520" s="2">
        <v>73.192174282841194</v>
      </c>
      <c r="J520" s="2">
        <v>0</v>
      </c>
      <c r="K520" s="2">
        <v>0</v>
      </c>
      <c r="L520" s="2">
        <v>0</v>
      </c>
    </row>
    <row r="521" spans="1:12" ht="15">
      <c r="A521" s="2" t="s">
        <v>693</v>
      </c>
      <c r="B521" s="2" t="s">
        <v>74</v>
      </c>
      <c r="C521" s="2" t="s">
        <v>44</v>
      </c>
      <c r="D521" s="2" t="s">
        <v>122</v>
      </c>
      <c r="E521" s="2">
        <v>3</v>
      </c>
      <c r="F521" s="2" t="s">
        <v>11</v>
      </c>
      <c r="G521" s="2">
        <v>68.272130421754895</v>
      </c>
      <c r="H521" s="2">
        <v>65.832701624127907</v>
      </c>
      <c r="I521" s="2">
        <v>70.711559219381897</v>
      </c>
      <c r="J521" s="2">
        <v>0</v>
      </c>
      <c r="K521" s="2">
        <v>0</v>
      </c>
      <c r="L521" s="2">
        <v>0</v>
      </c>
    </row>
    <row r="522" spans="1:12" ht="15">
      <c r="A522" s="2" t="s">
        <v>694</v>
      </c>
      <c r="B522" s="2" t="s">
        <v>74</v>
      </c>
      <c r="C522" s="2" t="s">
        <v>44</v>
      </c>
      <c r="D522" s="2" t="s">
        <v>122</v>
      </c>
      <c r="E522" s="2">
        <v>4</v>
      </c>
      <c r="F522" s="2" t="s">
        <v>11</v>
      </c>
      <c r="G522" s="2">
        <v>66.132311378946795</v>
      </c>
      <c r="H522" s="2">
        <v>63.547299529444103</v>
      </c>
      <c r="I522" s="2">
        <v>68.717323228449402</v>
      </c>
      <c r="J522" s="2">
        <v>0</v>
      </c>
      <c r="K522" s="2">
        <v>0</v>
      </c>
      <c r="L522" s="2">
        <v>0</v>
      </c>
    </row>
    <row r="523" spans="1:12" ht="15">
      <c r="A523" s="2" t="s">
        <v>695</v>
      </c>
      <c r="B523" s="2" t="s">
        <v>74</v>
      </c>
      <c r="C523" s="2" t="s">
        <v>44</v>
      </c>
      <c r="D523" s="2" t="s">
        <v>122</v>
      </c>
      <c r="E523" s="2">
        <v>5</v>
      </c>
      <c r="F523" s="2" t="s">
        <v>11</v>
      </c>
      <c r="G523" s="2">
        <v>61.401708921593702</v>
      </c>
      <c r="H523" s="2">
        <v>58.243173716488201</v>
      </c>
      <c r="I523" s="2">
        <v>64.560244126699203</v>
      </c>
      <c r="J523" s="2">
        <v>0</v>
      </c>
      <c r="K523" s="2">
        <v>0</v>
      </c>
      <c r="L523" s="2">
        <v>0</v>
      </c>
    </row>
    <row r="524" spans="1:12" ht="15">
      <c r="A524" s="2" t="s">
        <v>696</v>
      </c>
      <c r="B524" s="2" t="s">
        <v>74</v>
      </c>
      <c r="C524" s="2" t="s">
        <v>66</v>
      </c>
      <c r="D524" s="2" t="s">
        <v>122</v>
      </c>
      <c r="E524" s="2">
        <v>0</v>
      </c>
      <c r="F524" s="2" t="s">
        <v>11</v>
      </c>
      <c r="G524" s="2">
        <v>61.065932537075398</v>
      </c>
      <c r="H524" s="2">
        <v>59.818679973813303</v>
      </c>
      <c r="I524" s="2">
        <v>62.313185100337499</v>
      </c>
      <c r="J524" s="2">
        <v>15.480829999999999</v>
      </c>
      <c r="K524" s="2">
        <v>5.5873030000000004</v>
      </c>
      <c r="L524" s="2">
        <v>25.374359999999999</v>
      </c>
    </row>
    <row r="525" spans="1:12" ht="15">
      <c r="A525" s="2" t="s">
        <v>697</v>
      </c>
      <c r="B525" s="2" t="s">
        <v>74</v>
      </c>
      <c r="C525" s="2" t="s">
        <v>66</v>
      </c>
      <c r="D525" s="2" t="s">
        <v>122</v>
      </c>
      <c r="E525" s="2">
        <v>1</v>
      </c>
      <c r="F525" s="2" t="s">
        <v>11</v>
      </c>
      <c r="G525" s="2">
        <v>65.310781230619995</v>
      </c>
      <c r="H525" s="2">
        <v>62.801443047766</v>
      </c>
      <c r="I525" s="2">
        <v>67.820119413474103</v>
      </c>
      <c r="J525" s="2">
        <v>0</v>
      </c>
      <c r="K525" s="2">
        <v>0</v>
      </c>
      <c r="L525" s="2">
        <v>0</v>
      </c>
    </row>
    <row r="526" spans="1:12" ht="15">
      <c r="A526" s="2" t="s">
        <v>698</v>
      </c>
      <c r="B526" s="2" t="s">
        <v>74</v>
      </c>
      <c r="C526" s="2" t="s">
        <v>66</v>
      </c>
      <c r="D526" s="2" t="s">
        <v>122</v>
      </c>
      <c r="E526" s="2">
        <v>2</v>
      </c>
      <c r="F526" s="2" t="s">
        <v>11</v>
      </c>
      <c r="G526" s="2">
        <v>64.719364365732801</v>
      </c>
      <c r="H526" s="2">
        <v>61.183907003499698</v>
      </c>
      <c r="I526" s="2">
        <v>68.254821727965904</v>
      </c>
      <c r="J526" s="2">
        <v>0</v>
      </c>
      <c r="K526" s="2">
        <v>0</v>
      </c>
      <c r="L526" s="2">
        <v>0</v>
      </c>
    </row>
    <row r="527" spans="1:12" ht="15">
      <c r="A527" s="2" t="s">
        <v>699</v>
      </c>
      <c r="B527" s="2" t="s">
        <v>74</v>
      </c>
      <c r="C527" s="2" t="s">
        <v>66</v>
      </c>
      <c r="D527" s="2" t="s">
        <v>122</v>
      </c>
      <c r="E527" s="2">
        <v>3</v>
      </c>
      <c r="F527" s="2" t="s">
        <v>11</v>
      </c>
      <c r="G527" s="2">
        <v>61.779891422345798</v>
      </c>
      <c r="H527" s="2">
        <v>59.176297244325802</v>
      </c>
      <c r="I527" s="2">
        <v>64.383485600365702</v>
      </c>
      <c r="J527" s="2">
        <v>0</v>
      </c>
      <c r="K527" s="2">
        <v>0</v>
      </c>
      <c r="L527" s="2">
        <v>0</v>
      </c>
    </row>
    <row r="528" spans="1:12" ht="15">
      <c r="A528" s="2" t="s">
        <v>700</v>
      </c>
      <c r="B528" s="2" t="s">
        <v>74</v>
      </c>
      <c r="C528" s="2" t="s">
        <v>66</v>
      </c>
      <c r="D528" s="2" t="s">
        <v>122</v>
      </c>
      <c r="E528" s="2">
        <v>4</v>
      </c>
      <c r="F528" s="2" t="s">
        <v>11</v>
      </c>
      <c r="G528" s="2">
        <v>58.748959100168697</v>
      </c>
      <c r="H528" s="2">
        <v>55.9038225682582</v>
      </c>
      <c r="I528" s="2">
        <v>61.594095632079103</v>
      </c>
      <c r="J528" s="2">
        <v>0</v>
      </c>
      <c r="K528" s="2">
        <v>0</v>
      </c>
      <c r="L528" s="2">
        <v>0</v>
      </c>
    </row>
    <row r="529" spans="1:12" ht="15">
      <c r="A529" s="2" t="s">
        <v>701</v>
      </c>
      <c r="B529" s="2" t="s">
        <v>74</v>
      </c>
      <c r="C529" s="2" t="s">
        <v>66</v>
      </c>
      <c r="D529" s="2" t="s">
        <v>122</v>
      </c>
      <c r="E529" s="2">
        <v>5</v>
      </c>
      <c r="F529" s="2" t="s">
        <v>11</v>
      </c>
      <c r="G529" s="2">
        <v>52.774365201060498</v>
      </c>
      <c r="H529" s="2">
        <v>49.210931999603197</v>
      </c>
      <c r="I529" s="2">
        <v>56.337798402517798</v>
      </c>
      <c r="J529" s="2">
        <v>0</v>
      </c>
      <c r="K529" s="2">
        <v>0</v>
      </c>
      <c r="L529" s="2">
        <v>0</v>
      </c>
    </row>
    <row r="530" spans="1:12" ht="15">
      <c r="A530" s="2" t="s">
        <v>702</v>
      </c>
      <c r="B530" s="2" t="s">
        <v>74</v>
      </c>
      <c r="C530" s="2" t="s">
        <v>71</v>
      </c>
      <c r="D530" s="2" t="s">
        <v>122</v>
      </c>
      <c r="E530" s="2">
        <v>0</v>
      </c>
      <c r="F530" s="2" t="s">
        <v>11</v>
      </c>
      <c r="G530" s="2">
        <v>69.825962681271506</v>
      </c>
      <c r="H530" s="2">
        <v>68.678394445290294</v>
      </c>
      <c r="I530" s="2">
        <v>70.973530917252603</v>
      </c>
      <c r="J530" s="2">
        <v>10.067</v>
      </c>
      <c r="K530" s="2">
        <v>8.1222449999999995</v>
      </c>
      <c r="L530" s="2">
        <v>12.01177</v>
      </c>
    </row>
    <row r="531" spans="1:12" ht="15">
      <c r="A531" s="2" t="s">
        <v>703</v>
      </c>
      <c r="B531" s="2" t="s">
        <v>74</v>
      </c>
      <c r="C531" s="2" t="s">
        <v>71</v>
      </c>
      <c r="D531" s="2" t="s">
        <v>122</v>
      </c>
      <c r="E531" s="2">
        <v>1</v>
      </c>
      <c r="F531" s="2" t="s">
        <v>11</v>
      </c>
      <c r="G531" s="2">
        <v>73.718902327148399</v>
      </c>
      <c r="H531" s="2">
        <v>71.170885073980998</v>
      </c>
      <c r="I531" s="2">
        <v>76.2669195803158</v>
      </c>
      <c r="J531" s="2">
        <v>0</v>
      </c>
      <c r="K531" s="2">
        <v>0</v>
      </c>
      <c r="L531" s="2">
        <v>0</v>
      </c>
    </row>
    <row r="532" spans="1:12" ht="15">
      <c r="A532" s="2" t="s">
        <v>704</v>
      </c>
      <c r="B532" s="2" t="s">
        <v>74</v>
      </c>
      <c r="C532" s="2" t="s">
        <v>71</v>
      </c>
      <c r="D532" s="2" t="s">
        <v>122</v>
      </c>
      <c r="E532" s="2">
        <v>2</v>
      </c>
      <c r="F532" s="2" t="s">
        <v>11</v>
      </c>
      <c r="G532" s="2">
        <v>72.082699522056799</v>
      </c>
      <c r="H532" s="2">
        <v>69.248448149097896</v>
      </c>
      <c r="I532" s="2">
        <v>74.916950895015702</v>
      </c>
      <c r="J532" s="2">
        <v>0</v>
      </c>
      <c r="K532" s="2">
        <v>0</v>
      </c>
      <c r="L532" s="2">
        <v>0</v>
      </c>
    </row>
    <row r="533" spans="1:12" ht="15">
      <c r="A533" s="2" t="s">
        <v>705</v>
      </c>
      <c r="B533" s="2" t="s">
        <v>74</v>
      </c>
      <c r="C533" s="2" t="s">
        <v>71</v>
      </c>
      <c r="D533" s="2" t="s">
        <v>122</v>
      </c>
      <c r="E533" s="2">
        <v>3</v>
      </c>
      <c r="F533" s="2" t="s">
        <v>11</v>
      </c>
      <c r="G533" s="2">
        <v>69.394663140410699</v>
      </c>
      <c r="H533" s="2">
        <v>66.676060309263704</v>
      </c>
      <c r="I533" s="2">
        <v>72.113265971557695</v>
      </c>
      <c r="J533" s="2">
        <v>0</v>
      </c>
      <c r="K533" s="2">
        <v>0</v>
      </c>
      <c r="L533" s="2">
        <v>0</v>
      </c>
    </row>
    <row r="534" spans="1:12" ht="15">
      <c r="A534" s="2" t="s">
        <v>706</v>
      </c>
      <c r="B534" s="2" t="s">
        <v>74</v>
      </c>
      <c r="C534" s="2" t="s">
        <v>71</v>
      </c>
      <c r="D534" s="2" t="s">
        <v>122</v>
      </c>
      <c r="E534" s="2">
        <v>4</v>
      </c>
      <c r="F534" s="2" t="s">
        <v>11</v>
      </c>
      <c r="G534" s="2">
        <v>67.429423144049906</v>
      </c>
      <c r="H534" s="2">
        <v>64.819648220176802</v>
      </c>
      <c r="I534" s="2">
        <v>70.039198067922996</v>
      </c>
      <c r="J534" s="2">
        <v>0</v>
      </c>
      <c r="K534" s="2">
        <v>0</v>
      </c>
      <c r="L534" s="2">
        <v>0</v>
      </c>
    </row>
    <row r="535" spans="1:12" ht="15">
      <c r="A535" s="2" t="s">
        <v>707</v>
      </c>
      <c r="B535" s="2" t="s">
        <v>74</v>
      </c>
      <c r="C535" s="2" t="s">
        <v>71</v>
      </c>
      <c r="D535" s="2" t="s">
        <v>122</v>
      </c>
      <c r="E535" s="2">
        <v>5</v>
      </c>
      <c r="F535" s="2" t="s">
        <v>11</v>
      </c>
      <c r="G535" s="2">
        <v>66.005233842796201</v>
      </c>
      <c r="H535" s="2">
        <v>63.289687737927203</v>
      </c>
      <c r="I535" s="2">
        <v>68.720779947665207</v>
      </c>
      <c r="J535" s="2">
        <v>0</v>
      </c>
      <c r="K535" s="2">
        <v>0</v>
      </c>
      <c r="L535" s="2">
        <v>0</v>
      </c>
    </row>
    <row r="536" spans="1:12" ht="15">
      <c r="A536" s="2" t="s">
        <v>708</v>
      </c>
      <c r="B536" s="2" t="s">
        <v>74</v>
      </c>
      <c r="C536" s="2" t="s">
        <v>58</v>
      </c>
      <c r="D536" s="2" t="s">
        <v>122</v>
      </c>
      <c r="E536" s="2">
        <v>0</v>
      </c>
      <c r="F536" s="2" t="s">
        <v>11</v>
      </c>
      <c r="G536" s="2">
        <v>61.887857414649702</v>
      </c>
      <c r="H536" s="2">
        <v>60.705777647951003</v>
      </c>
      <c r="I536" s="2">
        <v>63.069937181348401</v>
      </c>
      <c r="J536" s="2">
        <v>16.890339999999998</v>
      </c>
      <c r="K536" s="2">
        <v>6.4124350000000003</v>
      </c>
      <c r="L536" s="2">
        <v>27.36825</v>
      </c>
    </row>
    <row r="537" spans="1:12" ht="15">
      <c r="A537" s="2" t="s">
        <v>709</v>
      </c>
      <c r="B537" s="2" t="s">
        <v>74</v>
      </c>
      <c r="C537" s="2" t="s">
        <v>58</v>
      </c>
      <c r="D537" s="2" t="s">
        <v>122</v>
      </c>
      <c r="E537" s="2">
        <v>1</v>
      </c>
      <c r="F537" s="2" t="s">
        <v>11</v>
      </c>
      <c r="G537" s="2">
        <v>70.665893019051595</v>
      </c>
      <c r="H537" s="2">
        <v>68.257823219875107</v>
      </c>
      <c r="I537" s="2">
        <v>73.073962818228097</v>
      </c>
      <c r="J537" s="2">
        <v>0</v>
      </c>
      <c r="K537" s="2">
        <v>0</v>
      </c>
      <c r="L537" s="2">
        <v>0</v>
      </c>
    </row>
    <row r="538" spans="1:12" ht="15">
      <c r="A538" s="2" t="s">
        <v>710</v>
      </c>
      <c r="B538" s="2" t="s">
        <v>74</v>
      </c>
      <c r="C538" s="2" t="s">
        <v>58</v>
      </c>
      <c r="D538" s="2" t="s">
        <v>122</v>
      </c>
      <c r="E538" s="2">
        <v>2</v>
      </c>
      <c r="F538" s="2" t="s">
        <v>11</v>
      </c>
      <c r="G538" s="2">
        <v>63.441145707508397</v>
      </c>
      <c r="H538" s="2">
        <v>60.866499059231003</v>
      </c>
      <c r="I538" s="2">
        <v>66.015792355785806</v>
      </c>
      <c r="J538" s="2">
        <v>0</v>
      </c>
      <c r="K538" s="2">
        <v>0</v>
      </c>
      <c r="L538" s="2">
        <v>0</v>
      </c>
    </row>
    <row r="539" spans="1:12" ht="15">
      <c r="A539" s="2" t="s">
        <v>711</v>
      </c>
      <c r="B539" s="2" t="s">
        <v>74</v>
      </c>
      <c r="C539" s="2" t="s">
        <v>58</v>
      </c>
      <c r="D539" s="2" t="s">
        <v>122</v>
      </c>
      <c r="E539" s="2">
        <v>3</v>
      </c>
      <c r="F539" s="2" t="s">
        <v>11</v>
      </c>
      <c r="G539" s="2">
        <v>60.525561421770597</v>
      </c>
      <c r="H539" s="2">
        <v>57.760766412968799</v>
      </c>
      <c r="I539" s="2">
        <v>63.290356430572302</v>
      </c>
      <c r="J539" s="2">
        <v>0</v>
      </c>
      <c r="K539" s="2">
        <v>0</v>
      </c>
      <c r="L539" s="2">
        <v>0</v>
      </c>
    </row>
    <row r="540" spans="1:12" ht="15">
      <c r="A540" s="2" t="s">
        <v>712</v>
      </c>
      <c r="B540" s="2" t="s">
        <v>74</v>
      </c>
      <c r="C540" s="2" t="s">
        <v>58</v>
      </c>
      <c r="D540" s="2" t="s">
        <v>122</v>
      </c>
      <c r="E540" s="2">
        <v>4</v>
      </c>
      <c r="F540" s="2" t="s">
        <v>11</v>
      </c>
      <c r="G540" s="2">
        <v>60.515605854838597</v>
      </c>
      <c r="H540" s="2">
        <v>57.885501345165899</v>
      </c>
      <c r="I540" s="2">
        <v>63.145710364511302</v>
      </c>
      <c r="J540" s="2">
        <v>0</v>
      </c>
      <c r="K540" s="2">
        <v>0</v>
      </c>
      <c r="L540" s="2">
        <v>0</v>
      </c>
    </row>
    <row r="541" spans="1:12" ht="15">
      <c r="A541" s="2" t="s">
        <v>713</v>
      </c>
      <c r="B541" s="2" t="s">
        <v>74</v>
      </c>
      <c r="C541" s="2" t="s">
        <v>58</v>
      </c>
      <c r="D541" s="2" t="s">
        <v>122</v>
      </c>
      <c r="E541" s="2">
        <v>5</v>
      </c>
      <c r="F541" s="2" t="s">
        <v>11</v>
      </c>
      <c r="G541" s="2">
        <v>55.261799833341598</v>
      </c>
      <c r="H541" s="2">
        <v>52.297516928056801</v>
      </c>
      <c r="I541" s="2">
        <v>58.226082738626303</v>
      </c>
      <c r="J541" s="2">
        <v>0</v>
      </c>
      <c r="K541" s="2">
        <v>0</v>
      </c>
      <c r="L541" s="2">
        <v>0</v>
      </c>
    </row>
    <row r="542" spans="1:12" ht="15">
      <c r="A542" s="2" t="s">
        <v>714</v>
      </c>
      <c r="B542" s="2" t="s">
        <v>74</v>
      </c>
      <c r="C542" s="2" t="s">
        <v>72</v>
      </c>
      <c r="D542" s="2" t="s">
        <v>122</v>
      </c>
      <c r="E542" s="2">
        <v>0</v>
      </c>
      <c r="F542" s="2" t="s">
        <v>11</v>
      </c>
      <c r="G542" s="2">
        <v>65.446761897125796</v>
      </c>
      <c r="H542" s="2">
        <v>64.279023463187897</v>
      </c>
      <c r="I542" s="2">
        <v>66.614500331063695</v>
      </c>
      <c r="J542" s="2">
        <v>18.15821</v>
      </c>
      <c r="K542" s="2">
        <v>9.6368530000000003</v>
      </c>
      <c r="L542" s="2">
        <v>26.679569999999998</v>
      </c>
    </row>
    <row r="543" spans="1:12" ht="15">
      <c r="A543" s="2" t="s">
        <v>715</v>
      </c>
      <c r="B543" s="2" t="s">
        <v>74</v>
      </c>
      <c r="C543" s="2" t="s">
        <v>72</v>
      </c>
      <c r="D543" s="2" t="s">
        <v>122</v>
      </c>
      <c r="E543" s="2">
        <v>1</v>
      </c>
      <c r="F543" s="2" t="s">
        <v>11</v>
      </c>
      <c r="G543" s="2">
        <v>74.369450822755098</v>
      </c>
      <c r="H543" s="2">
        <v>72.0335094460725</v>
      </c>
      <c r="I543" s="2">
        <v>76.705392199437796</v>
      </c>
      <c r="J543" s="2">
        <v>0</v>
      </c>
      <c r="K543" s="2">
        <v>0</v>
      </c>
      <c r="L543" s="2">
        <v>0</v>
      </c>
    </row>
    <row r="544" spans="1:12" ht="15">
      <c r="A544" s="2" t="s">
        <v>716</v>
      </c>
      <c r="B544" s="2" t="s">
        <v>74</v>
      </c>
      <c r="C544" s="2" t="s">
        <v>72</v>
      </c>
      <c r="D544" s="2" t="s">
        <v>122</v>
      </c>
      <c r="E544" s="2">
        <v>2</v>
      </c>
      <c r="F544" s="2" t="s">
        <v>11</v>
      </c>
      <c r="G544" s="2">
        <v>67.011621134081693</v>
      </c>
      <c r="H544" s="2">
        <v>64.599758885978801</v>
      </c>
      <c r="I544" s="2">
        <v>69.4234833821845</v>
      </c>
      <c r="J544" s="2">
        <v>0</v>
      </c>
      <c r="K544" s="2">
        <v>0</v>
      </c>
      <c r="L544" s="2">
        <v>0</v>
      </c>
    </row>
    <row r="545" spans="1:12" ht="15">
      <c r="A545" s="2" t="s">
        <v>717</v>
      </c>
      <c r="B545" s="2" t="s">
        <v>74</v>
      </c>
      <c r="C545" s="2" t="s">
        <v>72</v>
      </c>
      <c r="D545" s="2" t="s">
        <v>122</v>
      </c>
      <c r="E545" s="2">
        <v>3</v>
      </c>
      <c r="F545" s="2" t="s">
        <v>11</v>
      </c>
      <c r="G545" s="2">
        <v>64.734177172764603</v>
      </c>
      <c r="H545" s="2">
        <v>62.1177300788558</v>
      </c>
      <c r="I545" s="2">
        <v>67.350624266673293</v>
      </c>
      <c r="J545" s="2">
        <v>0</v>
      </c>
      <c r="K545" s="2">
        <v>0</v>
      </c>
      <c r="L545" s="2">
        <v>0</v>
      </c>
    </row>
    <row r="546" spans="1:12" ht="15">
      <c r="A546" s="2" t="s">
        <v>718</v>
      </c>
      <c r="B546" s="2" t="s">
        <v>74</v>
      </c>
      <c r="C546" s="2" t="s">
        <v>72</v>
      </c>
      <c r="D546" s="2" t="s">
        <v>122</v>
      </c>
      <c r="E546" s="2">
        <v>4</v>
      </c>
      <c r="F546" s="2" t="s">
        <v>11</v>
      </c>
      <c r="G546" s="2">
        <v>61.524582284707101</v>
      </c>
      <c r="H546" s="2">
        <v>58.5852794451759</v>
      </c>
      <c r="I546" s="2">
        <v>64.463885124238402</v>
      </c>
      <c r="J546" s="2">
        <v>0</v>
      </c>
      <c r="K546" s="2">
        <v>0</v>
      </c>
      <c r="L546" s="2">
        <v>0</v>
      </c>
    </row>
    <row r="547" spans="1:12" ht="15">
      <c r="A547" s="2" t="s">
        <v>719</v>
      </c>
      <c r="B547" s="2" t="s">
        <v>74</v>
      </c>
      <c r="C547" s="2" t="s">
        <v>72</v>
      </c>
      <c r="D547" s="2" t="s">
        <v>122</v>
      </c>
      <c r="E547" s="2">
        <v>5</v>
      </c>
      <c r="F547" s="2" t="s">
        <v>11</v>
      </c>
      <c r="G547" s="2">
        <v>58.864284944781701</v>
      </c>
      <c r="H547" s="2">
        <v>55.930781375701798</v>
      </c>
      <c r="I547" s="2">
        <v>61.797788513861597</v>
      </c>
      <c r="J547" s="2">
        <v>0</v>
      </c>
      <c r="K547" s="2">
        <v>0</v>
      </c>
      <c r="L547" s="2">
        <v>0</v>
      </c>
    </row>
    <row r="548" spans="1:12" ht="15">
      <c r="A548" s="2" t="s">
        <v>720</v>
      </c>
      <c r="B548" s="2" t="s">
        <v>74</v>
      </c>
      <c r="C548" s="2" t="s">
        <v>53</v>
      </c>
      <c r="D548" s="2" t="s">
        <v>122</v>
      </c>
      <c r="E548" s="2">
        <v>0</v>
      </c>
      <c r="F548" s="2" t="s">
        <v>11</v>
      </c>
      <c r="G548" s="2">
        <v>66.855493549082993</v>
      </c>
      <c r="H548" s="2">
        <v>65.579098731402297</v>
      </c>
      <c r="I548" s="2">
        <v>68.131888366763604</v>
      </c>
      <c r="J548" s="2">
        <v>11.948499999999999</v>
      </c>
      <c r="K548" s="2">
        <v>-2.440747</v>
      </c>
      <c r="L548" s="2">
        <v>26.33775</v>
      </c>
    </row>
    <row r="549" spans="1:12" ht="15">
      <c r="A549" s="2" t="s">
        <v>721</v>
      </c>
      <c r="B549" s="2" t="s">
        <v>74</v>
      </c>
      <c r="C549" s="2" t="s">
        <v>53</v>
      </c>
      <c r="D549" s="2" t="s">
        <v>122</v>
      </c>
      <c r="E549" s="2">
        <v>1</v>
      </c>
      <c r="F549" s="2" t="s">
        <v>11</v>
      </c>
      <c r="G549" s="2">
        <v>71.333844646463703</v>
      </c>
      <c r="H549" s="2">
        <v>68.590048646664101</v>
      </c>
      <c r="I549" s="2">
        <v>74.077640646263404</v>
      </c>
      <c r="J549" s="2">
        <v>0</v>
      </c>
      <c r="K549" s="2">
        <v>0</v>
      </c>
      <c r="L549" s="2">
        <v>0</v>
      </c>
    </row>
    <row r="550" spans="1:12" ht="15">
      <c r="A550" s="2" t="s">
        <v>722</v>
      </c>
      <c r="B550" s="2" t="s">
        <v>74</v>
      </c>
      <c r="C550" s="2" t="s">
        <v>53</v>
      </c>
      <c r="D550" s="2" t="s">
        <v>122</v>
      </c>
      <c r="E550" s="2">
        <v>2</v>
      </c>
      <c r="F550" s="2" t="s">
        <v>11</v>
      </c>
      <c r="G550" s="2">
        <v>66.892146271268899</v>
      </c>
      <c r="H550" s="2">
        <v>63.346353045684701</v>
      </c>
      <c r="I550" s="2">
        <v>70.437939496853105</v>
      </c>
      <c r="J550" s="2">
        <v>0</v>
      </c>
      <c r="K550" s="2">
        <v>0</v>
      </c>
      <c r="L550" s="2">
        <v>0</v>
      </c>
    </row>
    <row r="551" spans="1:12" ht="15">
      <c r="A551" s="2" t="s">
        <v>723</v>
      </c>
      <c r="B551" s="2" t="s">
        <v>74</v>
      </c>
      <c r="C551" s="2" t="s">
        <v>53</v>
      </c>
      <c r="D551" s="2" t="s">
        <v>122</v>
      </c>
      <c r="E551" s="2">
        <v>3</v>
      </c>
      <c r="F551" s="2" t="s">
        <v>11</v>
      </c>
      <c r="G551" s="2">
        <v>70.376138841221305</v>
      </c>
      <c r="H551" s="2">
        <v>67.979638422658297</v>
      </c>
      <c r="I551" s="2">
        <v>72.772639259784398</v>
      </c>
      <c r="J551" s="2">
        <v>0</v>
      </c>
      <c r="K551" s="2">
        <v>0</v>
      </c>
      <c r="L551" s="2">
        <v>0</v>
      </c>
    </row>
    <row r="552" spans="1:12" ht="15">
      <c r="A552" s="2" t="s">
        <v>724</v>
      </c>
      <c r="B552" s="2" t="s">
        <v>74</v>
      </c>
      <c r="C552" s="2" t="s">
        <v>53</v>
      </c>
      <c r="D552" s="2" t="s">
        <v>122</v>
      </c>
      <c r="E552" s="2">
        <v>4</v>
      </c>
      <c r="F552" s="2" t="s">
        <v>11</v>
      </c>
      <c r="G552" s="2">
        <v>65.923064453700306</v>
      </c>
      <c r="H552" s="2">
        <v>63.417635261897502</v>
      </c>
      <c r="I552" s="2">
        <v>68.428493645503096</v>
      </c>
      <c r="J552" s="2">
        <v>0</v>
      </c>
      <c r="K552" s="2">
        <v>0</v>
      </c>
      <c r="L552" s="2">
        <v>0</v>
      </c>
    </row>
    <row r="553" spans="1:12" ht="15">
      <c r="A553" s="2" t="s">
        <v>725</v>
      </c>
      <c r="B553" s="2" t="s">
        <v>74</v>
      </c>
      <c r="C553" s="2" t="s">
        <v>53</v>
      </c>
      <c r="D553" s="2" t="s">
        <v>122</v>
      </c>
      <c r="E553" s="2">
        <v>5</v>
      </c>
      <c r="F553" s="2" t="s">
        <v>11</v>
      </c>
      <c r="G553" s="2">
        <v>59.852653486721401</v>
      </c>
      <c r="H553" s="2">
        <v>56.442073048815402</v>
      </c>
      <c r="I553" s="2">
        <v>63.2632339246274</v>
      </c>
      <c r="J553" s="2">
        <v>0</v>
      </c>
      <c r="K553" s="2">
        <v>0</v>
      </c>
      <c r="L553" s="2">
        <v>0</v>
      </c>
    </row>
    <row r="554" spans="1:12" ht="15">
      <c r="A554" s="2" t="s">
        <v>726</v>
      </c>
      <c r="B554" s="2" t="s">
        <v>74</v>
      </c>
      <c r="C554" s="2" t="s">
        <v>50</v>
      </c>
      <c r="D554" s="2" t="s">
        <v>122</v>
      </c>
      <c r="E554" s="2">
        <v>0</v>
      </c>
      <c r="F554" s="2" t="s">
        <v>11</v>
      </c>
      <c r="G554" s="2">
        <v>68.172857711533595</v>
      </c>
      <c r="H554" s="2">
        <v>66.947679149231703</v>
      </c>
      <c r="I554" s="2">
        <v>69.398036273835601</v>
      </c>
      <c r="J554" s="2">
        <v>10.40105</v>
      </c>
      <c r="K554" s="2">
        <v>3.0945909999999999</v>
      </c>
      <c r="L554" s="2">
        <v>17.707509999999999</v>
      </c>
    </row>
    <row r="555" spans="1:12" ht="15">
      <c r="A555" s="2" t="s">
        <v>727</v>
      </c>
      <c r="B555" s="2" t="s">
        <v>74</v>
      </c>
      <c r="C555" s="2" t="s">
        <v>50</v>
      </c>
      <c r="D555" s="2" t="s">
        <v>122</v>
      </c>
      <c r="E555" s="2">
        <v>1</v>
      </c>
      <c r="F555" s="2" t="s">
        <v>11</v>
      </c>
      <c r="G555" s="2">
        <v>70.859182641028994</v>
      </c>
      <c r="H555" s="2">
        <v>68.328373206657204</v>
      </c>
      <c r="I555" s="2">
        <v>73.389992075400698</v>
      </c>
      <c r="J555" s="2">
        <v>0</v>
      </c>
      <c r="K555" s="2">
        <v>0</v>
      </c>
      <c r="L555" s="2">
        <v>0</v>
      </c>
    </row>
    <row r="556" spans="1:12" ht="15">
      <c r="A556" s="2" t="s">
        <v>728</v>
      </c>
      <c r="B556" s="2" t="s">
        <v>74</v>
      </c>
      <c r="C556" s="2" t="s">
        <v>50</v>
      </c>
      <c r="D556" s="2" t="s">
        <v>122</v>
      </c>
      <c r="E556" s="2">
        <v>2</v>
      </c>
      <c r="F556" s="2" t="s">
        <v>11</v>
      </c>
      <c r="G556" s="2">
        <v>72.073589047922397</v>
      </c>
      <c r="H556" s="2">
        <v>69.429274825616503</v>
      </c>
      <c r="I556" s="2">
        <v>74.717903270228206</v>
      </c>
      <c r="J556" s="2">
        <v>0</v>
      </c>
      <c r="K556" s="2">
        <v>0</v>
      </c>
      <c r="L556" s="2">
        <v>0</v>
      </c>
    </row>
    <row r="557" spans="1:12" ht="15">
      <c r="A557" s="2" t="s">
        <v>729</v>
      </c>
      <c r="B557" s="2" t="s">
        <v>74</v>
      </c>
      <c r="C557" s="2" t="s">
        <v>50</v>
      </c>
      <c r="D557" s="2" t="s">
        <v>122</v>
      </c>
      <c r="E557" s="2">
        <v>3</v>
      </c>
      <c r="F557" s="2" t="s">
        <v>11</v>
      </c>
      <c r="G557" s="2">
        <v>69.160618898003307</v>
      </c>
      <c r="H557" s="2">
        <v>65.796823101919998</v>
      </c>
      <c r="I557" s="2">
        <v>72.524414694086602</v>
      </c>
      <c r="J557" s="2">
        <v>0</v>
      </c>
      <c r="K557" s="2">
        <v>0</v>
      </c>
      <c r="L557" s="2">
        <v>0</v>
      </c>
    </row>
    <row r="558" spans="1:12" ht="15">
      <c r="A558" s="2" t="s">
        <v>730</v>
      </c>
      <c r="B558" s="2" t="s">
        <v>74</v>
      </c>
      <c r="C558" s="2" t="s">
        <v>50</v>
      </c>
      <c r="D558" s="2" t="s">
        <v>122</v>
      </c>
      <c r="E558" s="2">
        <v>4</v>
      </c>
      <c r="F558" s="2" t="s">
        <v>11</v>
      </c>
      <c r="G558" s="2">
        <v>65.999023143935304</v>
      </c>
      <c r="H558" s="2">
        <v>63.364435762147103</v>
      </c>
      <c r="I558" s="2">
        <v>68.633610525723597</v>
      </c>
      <c r="J558" s="2">
        <v>0</v>
      </c>
      <c r="K558" s="2">
        <v>0</v>
      </c>
      <c r="L558" s="2">
        <v>0</v>
      </c>
    </row>
    <row r="559" spans="1:12" ht="15">
      <c r="A559" s="2" t="s">
        <v>731</v>
      </c>
      <c r="B559" s="2" t="s">
        <v>74</v>
      </c>
      <c r="C559" s="2" t="s">
        <v>50</v>
      </c>
      <c r="D559" s="2" t="s">
        <v>122</v>
      </c>
      <c r="E559" s="2">
        <v>5</v>
      </c>
      <c r="F559" s="2" t="s">
        <v>11</v>
      </c>
      <c r="G559" s="2">
        <v>63.431430942179801</v>
      </c>
      <c r="H559" s="2">
        <v>60.614205473363903</v>
      </c>
      <c r="I559" s="2">
        <v>66.248656410995807</v>
      </c>
      <c r="J559" s="2">
        <v>0</v>
      </c>
      <c r="K559" s="2">
        <v>0</v>
      </c>
      <c r="L559" s="2">
        <v>0</v>
      </c>
    </row>
    <row r="560" spans="1:12" ht="15">
      <c r="A560" s="2" t="s">
        <v>732</v>
      </c>
      <c r="B560" s="2" t="s">
        <v>74</v>
      </c>
      <c r="C560" s="2" t="s">
        <v>65</v>
      </c>
      <c r="D560" s="2" t="s">
        <v>122</v>
      </c>
      <c r="E560" s="2">
        <v>0</v>
      </c>
      <c r="F560" s="2" t="s">
        <v>11</v>
      </c>
      <c r="G560" s="2">
        <v>61.220139740031101</v>
      </c>
      <c r="H560" s="2">
        <v>60.1599089898057</v>
      </c>
      <c r="I560" s="2">
        <v>62.280370490256601</v>
      </c>
      <c r="J560" s="2">
        <v>15.122120000000001</v>
      </c>
      <c r="K560" s="2">
        <v>9.3134250000000005</v>
      </c>
      <c r="L560" s="2">
        <v>20.930810000000001</v>
      </c>
    </row>
    <row r="561" spans="1:12" ht="15">
      <c r="A561" s="2" t="s">
        <v>733</v>
      </c>
      <c r="B561" s="2" t="s">
        <v>74</v>
      </c>
      <c r="C561" s="2" t="s">
        <v>65</v>
      </c>
      <c r="D561" s="2" t="s">
        <v>122</v>
      </c>
      <c r="E561" s="2">
        <v>1</v>
      </c>
      <c r="F561" s="2" t="s">
        <v>11</v>
      </c>
      <c r="G561" s="2">
        <v>68.013280877123094</v>
      </c>
      <c r="H561" s="2">
        <v>65.904864643948898</v>
      </c>
      <c r="I561" s="2">
        <v>70.121697110297205</v>
      </c>
      <c r="J561" s="2">
        <v>0</v>
      </c>
      <c r="K561" s="2">
        <v>0</v>
      </c>
      <c r="L561" s="2">
        <v>0</v>
      </c>
    </row>
    <row r="562" spans="1:12" ht="15">
      <c r="A562" s="2" t="s">
        <v>734</v>
      </c>
      <c r="B562" s="2" t="s">
        <v>74</v>
      </c>
      <c r="C562" s="2" t="s">
        <v>65</v>
      </c>
      <c r="D562" s="2" t="s">
        <v>122</v>
      </c>
      <c r="E562" s="2">
        <v>2</v>
      </c>
      <c r="F562" s="2" t="s">
        <v>11</v>
      </c>
      <c r="G562" s="2">
        <v>63.882495318262002</v>
      </c>
      <c r="H562" s="2">
        <v>61.644114312808597</v>
      </c>
      <c r="I562" s="2">
        <v>66.120876323715507</v>
      </c>
      <c r="J562" s="2">
        <v>0</v>
      </c>
      <c r="K562" s="2">
        <v>0</v>
      </c>
      <c r="L562" s="2">
        <v>0</v>
      </c>
    </row>
    <row r="563" spans="1:12" ht="15">
      <c r="A563" s="2" t="s">
        <v>735</v>
      </c>
      <c r="B563" s="2" t="s">
        <v>74</v>
      </c>
      <c r="C563" s="2" t="s">
        <v>65</v>
      </c>
      <c r="D563" s="2" t="s">
        <v>122</v>
      </c>
      <c r="E563" s="2">
        <v>3</v>
      </c>
      <c r="F563" s="2" t="s">
        <v>11</v>
      </c>
      <c r="G563" s="2">
        <v>59.6276550986288</v>
      </c>
      <c r="H563" s="2">
        <v>57.095124035988299</v>
      </c>
      <c r="I563" s="2">
        <v>62.160186161269301</v>
      </c>
      <c r="J563" s="2">
        <v>0</v>
      </c>
      <c r="K563" s="2">
        <v>0</v>
      </c>
      <c r="L563" s="2">
        <v>0</v>
      </c>
    </row>
    <row r="564" spans="1:12" ht="15">
      <c r="A564" s="2" t="s">
        <v>736</v>
      </c>
      <c r="B564" s="2" t="s">
        <v>74</v>
      </c>
      <c r="C564" s="2" t="s">
        <v>65</v>
      </c>
      <c r="D564" s="2" t="s">
        <v>122</v>
      </c>
      <c r="E564" s="2">
        <v>4</v>
      </c>
      <c r="F564" s="2" t="s">
        <v>11</v>
      </c>
      <c r="G564" s="2">
        <v>57.489225336461303</v>
      </c>
      <c r="H564" s="2">
        <v>54.931852587436197</v>
      </c>
      <c r="I564" s="2">
        <v>60.046598085486302</v>
      </c>
      <c r="J564" s="2">
        <v>0</v>
      </c>
      <c r="K564" s="2">
        <v>0</v>
      </c>
      <c r="L564" s="2">
        <v>0</v>
      </c>
    </row>
    <row r="565" spans="1:12" ht="15">
      <c r="A565" s="2" t="s">
        <v>737</v>
      </c>
      <c r="B565" s="2" t="s">
        <v>74</v>
      </c>
      <c r="C565" s="2" t="s">
        <v>65</v>
      </c>
      <c r="D565" s="2" t="s">
        <v>122</v>
      </c>
      <c r="E565" s="2">
        <v>5</v>
      </c>
      <c r="F565" s="2" t="s">
        <v>11</v>
      </c>
      <c r="G565" s="2">
        <v>56.217258024533898</v>
      </c>
      <c r="H565" s="2">
        <v>53.869217970475901</v>
      </c>
      <c r="I565" s="2">
        <v>58.565298078591901</v>
      </c>
      <c r="J565" s="2">
        <v>0</v>
      </c>
      <c r="K565" s="2">
        <v>0</v>
      </c>
      <c r="L565" s="2">
        <v>0</v>
      </c>
    </row>
    <row r="566" spans="1:12" ht="15">
      <c r="A566" s="2" t="s">
        <v>738</v>
      </c>
      <c r="B566" s="2" t="s">
        <v>74</v>
      </c>
      <c r="C566" s="2" t="s">
        <v>57</v>
      </c>
      <c r="D566" s="2" t="s">
        <v>122</v>
      </c>
      <c r="E566" s="2">
        <v>0</v>
      </c>
      <c r="F566" s="2" t="s">
        <v>11</v>
      </c>
      <c r="G566" s="2">
        <v>65.496199032119407</v>
      </c>
      <c r="H566" s="2">
        <v>64.476922276391306</v>
      </c>
      <c r="I566" s="2">
        <v>66.515475787847507</v>
      </c>
      <c r="J566" s="2">
        <v>21.893409999999999</v>
      </c>
      <c r="K566" s="2">
        <v>18.61403</v>
      </c>
      <c r="L566" s="2">
        <v>25.172789999999999</v>
      </c>
    </row>
    <row r="567" spans="1:12" ht="15">
      <c r="A567" s="2" t="s">
        <v>739</v>
      </c>
      <c r="B567" s="2" t="s">
        <v>74</v>
      </c>
      <c r="C567" s="2" t="s">
        <v>57</v>
      </c>
      <c r="D567" s="2" t="s">
        <v>122</v>
      </c>
      <c r="E567" s="2">
        <v>1</v>
      </c>
      <c r="F567" s="2" t="s">
        <v>11</v>
      </c>
      <c r="G567" s="2">
        <v>73.952901839417805</v>
      </c>
      <c r="H567" s="2">
        <v>72.083648065898601</v>
      </c>
      <c r="I567" s="2">
        <v>75.822155612937095</v>
      </c>
      <c r="J567" s="2">
        <v>0</v>
      </c>
      <c r="K567" s="2">
        <v>0</v>
      </c>
      <c r="L567" s="2">
        <v>0</v>
      </c>
    </row>
    <row r="568" spans="1:12" ht="15">
      <c r="A568" s="2" t="s">
        <v>740</v>
      </c>
      <c r="B568" s="2" t="s">
        <v>74</v>
      </c>
      <c r="C568" s="2" t="s">
        <v>57</v>
      </c>
      <c r="D568" s="2" t="s">
        <v>122</v>
      </c>
      <c r="E568" s="2">
        <v>2</v>
      </c>
      <c r="F568" s="2" t="s">
        <v>11</v>
      </c>
      <c r="G568" s="2">
        <v>69.90320336421</v>
      </c>
      <c r="H568" s="2">
        <v>67.676976048397094</v>
      </c>
      <c r="I568" s="2">
        <v>72.129430680022907</v>
      </c>
      <c r="J568" s="2">
        <v>0</v>
      </c>
      <c r="K568" s="2">
        <v>0</v>
      </c>
      <c r="L568" s="2">
        <v>0</v>
      </c>
    </row>
    <row r="569" spans="1:12" ht="15">
      <c r="A569" s="2" t="s">
        <v>741</v>
      </c>
      <c r="B569" s="2" t="s">
        <v>74</v>
      </c>
      <c r="C569" s="2" t="s">
        <v>57</v>
      </c>
      <c r="D569" s="2" t="s">
        <v>122</v>
      </c>
      <c r="E569" s="2">
        <v>3</v>
      </c>
      <c r="F569" s="2" t="s">
        <v>11</v>
      </c>
      <c r="G569" s="2">
        <v>66.579967551327698</v>
      </c>
      <c r="H569" s="2">
        <v>64.427621907893695</v>
      </c>
      <c r="I569" s="2">
        <v>68.732313194761701</v>
      </c>
      <c r="J569" s="2">
        <v>0</v>
      </c>
      <c r="K569" s="2">
        <v>0</v>
      </c>
      <c r="L569" s="2">
        <v>0</v>
      </c>
    </row>
    <row r="570" spans="1:12" ht="15">
      <c r="A570" s="2" t="s">
        <v>742</v>
      </c>
      <c r="B570" s="2" t="s">
        <v>74</v>
      </c>
      <c r="C570" s="2" t="s">
        <v>57</v>
      </c>
      <c r="D570" s="2" t="s">
        <v>122</v>
      </c>
      <c r="E570" s="2">
        <v>4</v>
      </c>
      <c r="F570" s="2" t="s">
        <v>11</v>
      </c>
      <c r="G570" s="2">
        <v>61.3992021249028</v>
      </c>
      <c r="H570" s="2">
        <v>58.883367036806199</v>
      </c>
      <c r="I570" s="2">
        <v>63.915037212999302</v>
      </c>
      <c r="J570" s="2">
        <v>0</v>
      </c>
      <c r="K570" s="2">
        <v>0</v>
      </c>
      <c r="L570" s="2">
        <v>0</v>
      </c>
    </row>
    <row r="571" spans="1:12" ht="15">
      <c r="A571" s="2" t="s">
        <v>743</v>
      </c>
      <c r="B571" s="2" t="s">
        <v>74</v>
      </c>
      <c r="C571" s="2" t="s">
        <v>57</v>
      </c>
      <c r="D571" s="2" t="s">
        <v>122</v>
      </c>
      <c r="E571" s="2">
        <v>5</v>
      </c>
      <c r="F571" s="2" t="s">
        <v>11</v>
      </c>
      <c r="G571" s="2">
        <v>56.258662865957497</v>
      </c>
      <c r="H571" s="2">
        <v>53.808372232804203</v>
      </c>
      <c r="I571" s="2">
        <v>58.708953499110798</v>
      </c>
      <c r="J571" s="2">
        <v>0</v>
      </c>
      <c r="K571" s="2">
        <v>0</v>
      </c>
      <c r="L571" s="2">
        <v>0</v>
      </c>
    </row>
    <row r="572" spans="1:12" ht="15">
      <c r="A572" s="2" t="s">
        <v>744</v>
      </c>
      <c r="B572" s="2" t="s">
        <v>74</v>
      </c>
      <c r="C572" s="2" t="s">
        <v>70</v>
      </c>
      <c r="D572" s="2" t="s">
        <v>122</v>
      </c>
      <c r="E572" s="2">
        <v>0</v>
      </c>
      <c r="F572" s="2" t="s">
        <v>11</v>
      </c>
      <c r="G572" s="2">
        <v>63.085652243824498</v>
      </c>
      <c r="H572" s="2">
        <v>61.815789390760003</v>
      </c>
      <c r="I572" s="2">
        <v>64.355515096888894</v>
      </c>
      <c r="J572" s="2">
        <v>14.78548</v>
      </c>
      <c r="K572" s="2">
        <v>8.4687769999999993</v>
      </c>
      <c r="L572" s="2">
        <v>21.10219</v>
      </c>
    </row>
    <row r="573" spans="1:12" ht="15">
      <c r="A573" s="2" t="s">
        <v>745</v>
      </c>
      <c r="B573" s="2" t="s">
        <v>74</v>
      </c>
      <c r="C573" s="2" t="s">
        <v>70</v>
      </c>
      <c r="D573" s="2" t="s">
        <v>122</v>
      </c>
      <c r="E573" s="2">
        <v>1</v>
      </c>
      <c r="F573" s="2" t="s">
        <v>11</v>
      </c>
      <c r="G573" s="2">
        <v>70.306949445169707</v>
      </c>
      <c r="H573" s="2">
        <v>67.867233143530498</v>
      </c>
      <c r="I573" s="2">
        <v>72.746665746808901</v>
      </c>
      <c r="J573" s="2">
        <v>0</v>
      </c>
      <c r="K573" s="2">
        <v>0</v>
      </c>
      <c r="L573" s="2">
        <v>0</v>
      </c>
    </row>
    <row r="574" spans="1:12" ht="15">
      <c r="A574" s="2" t="s">
        <v>746</v>
      </c>
      <c r="B574" s="2" t="s">
        <v>74</v>
      </c>
      <c r="C574" s="2" t="s">
        <v>70</v>
      </c>
      <c r="D574" s="2" t="s">
        <v>122</v>
      </c>
      <c r="E574" s="2">
        <v>2</v>
      </c>
      <c r="F574" s="2" t="s">
        <v>11</v>
      </c>
      <c r="G574" s="2">
        <v>64.921659343189603</v>
      </c>
      <c r="H574" s="2">
        <v>61.9352476670595</v>
      </c>
      <c r="I574" s="2">
        <v>67.908071019319706</v>
      </c>
      <c r="J574" s="2">
        <v>0</v>
      </c>
      <c r="K574" s="2">
        <v>0</v>
      </c>
      <c r="L574" s="2">
        <v>0</v>
      </c>
    </row>
    <row r="575" spans="1:12" ht="15">
      <c r="A575" s="2" t="s">
        <v>747</v>
      </c>
      <c r="B575" s="2" t="s">
        <v>74</v>
      </c>
      <c r="C575" s="2" t="s">
        <v>70</v>
      </c>
      <c r="D575" s="2" t="s">
        <v>122</v>
      </c>
      <c r="E575" s="2">
        <v>3</v>
      </c>
      <c r="F575" s="2" t="s">
        <v>11</v>
      </c>
      <c r="G575" s="2">
        <v>63.2333578404712</v>
      </c>
      <c r="H575" s="2">
        <v>60.429789517565503</v>
      </c>
      <c r="I575" s="2">
        <v>66.036926163376904</v>
      </c>
      <c r="J575" s="2">
        <v>0</v>
      </c>
      <c r="K575" s="2">
        <v>0</v>
      </c>
      <c r="L575" s="2">
        <v>0</v>
      </c>
    </row>
    <row r="576" spans="1:12" ht="15">
      <c r="A576" s="2" t="s">
        <v>748</v>
      </c>
      <c r="B576" s="2" t="s">
        <v>74</v>
      </c>
      <c r="C576" s="2" t="s">
        <v>70</v>
      </c>
      <c r="D576" s="2" t="s">
        <v>122</v>
      </c>
      <c r="E576" s="2">
        <v>4</v>
      </c>
      <c r="F576" s="2" t="s">
        <v>11</v>
      </c>
      <c r="G576" s="2">
        <v>59.046952023430698</v>
      </c>
      <c r="H576" s="2">
        <v>56.050196952863097</v>
      </c>
      <c r="I576" s="2">
        <v>62.0437070939984</v>
      </c>
      <c r="J576" s="2">
        <v>0</v>
      </c>
      <c r="K576" s="2">
        <v>0</v>
      </c>
      <c r="L576" s="2">
        <v>0</v>
      </c>
    </row>
    <row r="577" spans="1:12" ht="15">
      <c r="A577" s="2" t="s">
        <v>749</v>
      </c>
      <c r="B577" s="2" t="s">
        <v>74</v>
      </c>
      <c r="C577" s="2" t="s">
        <v>70</v>
      </c>
      <c r="D577" s="2" t="s">
        <v>122</v>
      </c>
      <c r="E577" s="2">
        <v>5</v>
      </c>
      <c r="F577" s="2" t="s">
        <v>11</v>
      </c>
      <c r="G577" s="2">
        <v>58.135613386051801</v>
      </c>
      <c r="H577" s="2">
        <v>55.187449507933799</v>
      </c>
      <c r="I577" s="2">
        <v>61.083777264169797</v>
      </c>
      <c r="J577" s="2">
        <v>0</v>
      </c>
      <c r="K577" s="2">
        <v>0</v>
      </c>
      <c r="L577" s="2">
        <v>0</v>
      </c>
    </row>
    <row r="578" spans="1:12" ht="15">
      <c r="A578" s="2" t="s">
        <v>750</v>
      </c>
      <c r="B578" s="2" t="s">
        <v>74</v>
      </c>
      <c r="C578" s="2" t="s">
        <v>62</v>
      </c>
      <c r="D578" s="2" t="s">
        <v>122</v>
      </c>
      <c r="E578" s="2">
        <v>0</v>
      </c>
      <c r="F578" s="2" t="s">
        <v>11</v>
      </c>
      <c r="G578" s="2">
        <v>66.628233756653103</v>
      </c>
      <c r="H578" s="2">
        <v>65.369125380251106</v>
      </c>
      <c r="I578" s="2">
        <v>67.8873421330551</v>
      </c>
      <c r="J578" s="2">
        <v>20.88212</v>
      </c>
      <c r="K578" s="2">
        <v>5.1830319999999999</v>
      </c>
      <c r="L578" s="2">
        <v>36.581200000000003</v>
      </c>
    </row>
    <row r="579" spans="1:12" ht="15">
      <c r="A579" s="2" t="s">
        <v>751</v>
      </c>
      <c r="B579" s="2" t="s">
        <v>74</v>
      </c>
      <c r="C579" s="2" t="s">
        <v>62</v>
      </c>
      <c r="D579" s="2" t="s">
        <v>122</v>
      </c>
      <c r="E579" s="2">
        <v>1</v>
      </c>
      <c r="F579" s="2" t="s">
        <v>11</v>
      </c>
      <c r="G579" s="2">
        <v>72.572736946179305</v>
      </c>
      <c r="H579" s="2">
        <v>70.0425732644552</v>
      </c>
      <c r="I579" s="2">
        <v>75.102900627903296</v>
      </c>
      <c r="J579" s="2">
        <v>0</v>
      </c>
      <c r="K579" s="2">
        <v>0</v>
      </c>
      <c r="L579" s="2">
        <v>0</v>
      </c>
    </row>
    <row r="580" spans="1:12" ht="15">
      <c r="A580" s="2" t="s">
        <v>752</v>
      </c>
      <c r="B580" s="2" t="s">
        <v>74</v>
      </c>
      <c r="C580" s="2" t="s">
        <v>62</v>
      </c>
      <c r="D580" s="2" t="s">
        <v>122</v>
      </c>
      <c r="E580" s="2">
        <v>2</v>
      </c>
      <c r="F580" s="2" t="s">
        <v>11</v>
      </c>
      <c r="G580" s="2">
        <v>71.779669239468404</v>
      </c>
      <c r="H580" s="2">
        <v>69.577380586773401</v>
      </c>
      <c r="I580" s="2">
        <v>73.981957892163393</v>
      </c>
      <c r="J580" s="2">
        <v>0</v>
      </c>
      <c r="K580" s="2">
        <v>0</v>
      </c>
      <c r="L580" s="2">
        <v>0</v>
      </c>
    </row>
    <row r="581" spans="1:12" ht="15">
      <c r="A581" s="2" t="s">
        <v>753</v>
      </c>
      <c r="B581" s="2" t="s">
        <v>74</v>
      </c>
      <c r="C581" s="2" t="s">
        <v>62</v>
      </c>
      <c r="D581" s="2" t="s">
        <v>122</v>
      </c>
      <c r="E581" s="2">
        <v>3</v>
      </c>
      <c r="F581" s="2" t="s">
        <v>11</v>
      </c>
      <c r="G581" s="2">
        <v>68.678703292836502</v>
      </c>
      <c r="H581" s="2">
        <v>66.192485938828497</v>
      </c>
      <c r="I581" s="2">
        <v>71.164920646844493</v>
      </c>
      <c r="J581" s="2">
        <v>0</v>
      </c>
      <c r="K581" s="2">
        <v>0</v>
      </c>
      <c r="L581" s="2">
        <v>0</v>
      </c>
    </row>
    <row r="582" spans="1:12" ht="15">
      <c r="A582" s="2" t="s">
        <v>754</v>
      </c>
      <c r="B582" s="2" t="s">
        <v>74</v>
      </c>
      <c r="C582" s="2" t="s">
        <v>62</v>
      </c>
      <c r="D582" s="2" t="s">
        <v>122</v>
      </c>
      <c r="E582" s="2">
        <v>4</v>
      </c>
      <c r="F582" s="2" t="s">
        <v>11</v>
      </c>
      <c r="G582" s="2">
        <v>64.758972086384006</v>
      </c>
      <c r="H582" s="2">
        <v>61.811050744556397</v>
      </c>
      <c r="I582" s="2">
        <v>67.7068934282116</v>
      </c>
      <c r="J582" s="2">
        <v>0</v>
      </c>
      <c r="K582" s="2">
        <v>0</v>
      </c>
      <c r="L582" s="2">
        <v>0</v>
      </c>
    </row>
    <row r="583" spans="1:12" ht="15">
      <c r="A583" s="2" t="s">
        <v>755</v>
      </c>
      <c r="B583" s="2" t="s">
        <v>74</v>
      </c>
      <c r="C583" s="2" t="s">
        <v>62</v>
      </c>
      <c r="D583" s="2" t="s">
        <v>122</v>
      </c>
      <c r="E583" s="2">
        <v>5</v>
      </c>
      <c r="F583" s="2" t="s">
        <v>11</v>
      </c>
      <c r="G583" s="2">
        <v>54.650689613537899</v>
      </c>
      <c r="H583" s="2">
        <v>51.243795009071</v>
      </c>
      <c r="I583" s="2">
        <v>58.057584218004799</v>
      </c>
      <c r="J583" s="2">
        <v>0</v>
      </c>
      <c r="K583" s="2">
        <v>0</v>
      </c>
      <c r="L583" s="2">
        <v>0</v>
      </c>
    </row>
    <row r="584" spans="1:12" ht="15">
      <c r="A584" s="2" t="s">
        <v>756</v>
      </c>
      <c r="B584" s="2" t="s">
        <v>74</v>
      </c>
      <c r="C584" s="2" t="s">
        <v>49</v>
      </c>
      <c r="D584" s="2" t="s">
        <v>122</v>
      </c>
      <c r="E584" s="2">
        <v>0</v>
      </c>
      <c r="F584" s="2" t="s">
        <v>11</v>
      </c>
      <c r="G584" s="2">
        <v>66.810441143271504</v>
      </c>
      <c r="H584" s="2">
        <v>65.672095975597003</v>
      </c>
      <c r="I584" s="2">
        <v>67.948786310946105</v>
      </c>
      <c r="J584" s="2">
        <v>14.96532</v>
      </c>
      <c r="K584" s="2">
        <v>13.71096</v>
      </c>
      <c r="L584" s="2">
        <v>16.219670000000001</v>
      </c>
    </row>
    <row r="585" spans="1:12" ht="15">
      <c r="A585" s="2" t="s">
        <v>757</v>
      </c>
      <c r="B585" s="2" t="s">
        <v>74</v>
      </c>
      <c r="C585" s="2" t="s">
        <v>49</v>
      </c>
      <c r="D585" s="2" t="s">
        <v>122</v>
      </c>
      <c r="E585" s="2">
        <v>1</v>
      </c>
      <c r="F585" s="2" t="s">
        <v>11</v>
      </c>
      <c r="G585" s="2">
        <v>72.381121125977302</v>
      </c>
      <c r="H585" s="2">
        <v>69.923041496206395</v>
      </c>
      <c r="I585" s="2">
        <v>74.839200755748195</v>
      </c>
      <c r="J585" s="2">
        <v>0</v>
      </c>
      <c r="K585" s="2">
        <v>0</v>
      </c>
      <c r="L585" s="2">
        <v>0</v>
      </c>
    </row>
    <row r="586" spans="1:12" ht="15">
      <c r="A586" s="2" t="s">
        <v>758</v>
      </c>
      <c r="B586" s="2" t="s">
        <v>74</v>
      </c>
      <c r="C586" s="2" t="s">
        <v>49</v>
      </c>
      <c r="D586" s="2" t="s">
        <v>122</v>
      </c>
      <c r="E586" s="2">
        <v>2</v>
      </c>
      <c r="F586" s="2" t="s">
        <v>11</v>
      </c>
      <c r="G586" s="2">
        <v>70.129551140316906</v>
      </c>
      <c r="H586" s="2">
        <v>67.532926137660695</v>
      </c>
      <c r="I586" s="2">
        <v>72.726176142973003</v>
      </c>
      <c r="J586" s="2">
        <v>0</v>
      </c>
      <c r="K586" s="2">
        <v>0</v>
      </c>
      <c r="L586" s="2">
        <v>0</v>
      </c>
    </row>
    <row r="587" spans="1:12" ht="15">
      <c r="A587" s="2" t="s">
        <v>759</v>
      </c>
      <c r="B587" s="2" t="s">
        <v>74</v>
      </c>
      <c r="C587" s="2" t="s">
        <v>49</v>
      </c>
      <c r="D587" s="2" t="s">
        <v>122</v>
      </c>
      <c r="E587" s="2">
        <v>3</v>
      </c>
      <c r="F587" s="2" t="s">
        <v>11</v>
      </c>
      <c r="G587" s="2">
        <v>66.712750056101598</v>
      </c>
      <c r="H587" s="2">
        <v>64.217817292480007</v>
      </c>
      <c r="I587" s="2">
        <v>69.207682819723203</v>
      </c>
      <c r="J587" s="2">
        <v>0</v>
      </c>
      <c r="K587" s="2">
        <v>0</v>
      </c>
      <c r="L587" s="2">
        <v>0</v>
      </c>
    </row>
    <row r="588" spans="1:12" ht="15">
      <c r="A588" s="2" t="s">
        <v>760</v>
      </c>
      <c r="B588" s="2" t="s">
        <v>74</v>
      </c>
      <c r="C588" s="2" t="s">
        <v>49</v>
      </c>
      <c r="D588" s="2" t="s">
        <v>122</v>
      </c>
      <c r="E588" s="2">
        <v>4</v>
      </c>
      <c r="F588" s="2" t="s">
        <v>11</v>
      </c>
      <c r="G588" s="2">
        <v>63.447001838205701</v>
      </c>
      <c r="H588" s="2">
        <v>60.6097534028399</v>
      </c>
      <c r="I588" s="2">
        <v>66.284250273571502</v>
      </c>
      <c r="J588" s="2">
        <v>0</v>
      </c>
      <c r="K588" s="2">
        <v>0</v>
      </c>
      <c r="L588" s="2">
        <v>0</v>
      </c>
    </row>
    <row r="589" spans="1:12" ht="15">
      <c r="A589" s="2" t="s">
        <v>761</v>
      </c>
      <c r="B589" s="2" t="s">
        <v>74</v>
      </c>
      <c r="C589" s="2" t="s">
        <v>49</v>
      </c>
      <c r="D589" s="2" t="s">
        <v>122</v>
      </c>
      <c r="E589" s="2">
        <v>5</v>
      </c>
      <c r="F589" s="2" t="s">
        <v>11</v>
      </c>
      <c r="G589" s="2">
        <v>60.462418502516897</v>
      </c>
      <c r="H589" s="2">
        <v>57.650311263343603</v>
      </c>
      <c r="I589" s="2">
        <v>63.274525741690198</v>
      </c>
      <c r="J589" s="2">
        <v>0</v>
      </c>
      <c r="K589" s="2">
        <v>0</v>
      </c>
      <c r="L589" s="2">
        <v>0</v>
      </c>
    </row>
    <row r="590" spans="1:12" ht="15">
      <c r="A590" s="2" t="s">
        <v>762</v>
      </c>
      <c r="B590" s="2" t="s">
        <v>75</v>
      </c>
      <c r="C590" s="2" t="s">
        <v>69</v>
      </c>
      <c r="D590" s="2" t="s">
        <v>122</v>
      </c>
      <c r="E590" s="2">
        <v>0</v>
      </c>
      <c r="F590" s="2" t="s">
        <v>11</v>
      </c>
      <c r="G590" s="2">
        <v>59.312790459915099</v>
      </c>
      <c r="H590" s="2">
        <v>57.979450485277802</v>
      </c>
      <c r="I590" s="2">
        <v>60.646130434552298</v>
      </c>
      <c r="J590" s="2">
        <v>12.34524</v>
      </c>
      <c r="K590" s="2">
        <v>3.1344810000000001</v>
      </c>
      <c r="L590" s="2">
        <v>21.556000000000001</v>
      </c>
    </row>
    <row r="591" spans="1:12" ht="15">
      <c r="A591" s="2" t="s">
        <v>763</v>
      </c>
      <c r="B591" s="2" t="s">
        <v>75</v>
      </c>
      <c r="C591" s="2" t="s">
        <v>69</v>
      </c>
      <c r="D591" s="2" t="s">
        <v>122</v>
      </c>
      <c r="E591" s="2">
        <v>1</v>
      </c>
      <c r="F591" s="2" t="s">
        <v>11</v>
      </c>
      <c r="G591" s="2">
        <v>64.044073819539705</v>
      </c>
      <c r="H591" s="2">
        <v>61.2734944286115</v>
      </c>
      <c r="I591" s="2">
        <v>66.814653210467995</v>
      </c>
      <c r="J591" s="2">
        <v>0</v>
      </c>
      <c r="K591" s="2">
        <v>0</v>
      </c>
      <c r="L591" s="2">
        <v>0</v>
      </c>
    </row>
    <row r="592" spans="1:12" ht="15">
      <c r="A592" s="2" t="s">
        <v>764</v>
      </c>
      <c r="B592" s="2" t="s">
        <v>75</v>
      </c>
      <c r="C592" s="2" t="s">
        <v>69</v>
      </c>
      <c r="D592" s="2" t="s">
        <v>122</v>
      </c>
      <c r="E592" s="2">
        <v>2</v>
      </c>
      <c r="F592" s="2" t="s">
        <v>11</v>
      </c>
      <c r="G592" s="2">
        <v>62.9985712363858</v>
      </c>
      <c r="H592" s="2">
        <v>60.019971176940601</v>
      </c>
      <c r="I592" s="2">
        <v>65.977171295831099</v>
      </c>
      <c r="J592" s="2">
        <v>0</v>
      </c>
      <c r="K592" s="2">
        <v>0</v>
      </c>
      <c r="L592" s="2">
        <v>0</v>
      </c>
    </row>
    <row r="593" spans="1:12" ht="15">
      <c r="A593" s="2" t="s">
        <v>765</v>
      </c>
      <c r="B593" s="2" t="s">
        <v>75</v>
      </c>
      <c r="C593" s="2" t="s">
        <v>69</v>
      </c>
      <c r="D593" s="2" t="s">
        <v>122</v>
      </c>
      <c r="E593" s="2">
        <v>3</v>
      </c>
      <c r="F593" s="2" t="s">
        <v>11</v>
      </c>
      <c r="G593" s="2">
        <v>57.205994116393398</v>
      </c>
      <c r="H593" s="2">
        <v>54.0913909240642</v>
      </c>
      <c r="I593" s="2">
        <v>60.320597308722597</v>
      </c>
      <c r="J593" s="2">
        <v>0</v>
      </c>
      <c r="K593" s="2">
        <v>0</v>
      </c>
      <c r="L593" s="2">
        <v>0</v>
      </c>
    </row>
    <row r="594" spans="1:12" ht="15">
      <c r="A594" s="2" t="s">
        <v>766</v>
      </c>
      <c r="B594" s="2" t="s">
        <v>75</v>
      </c>
      <c r="C594" s="2" t="s">
        <v>69</v>
      </c>
      <c r="D594" s="2" t="s">
        <v>122</v>
      </c>
      <c r="E594" s="2">
        <v>4</v>
      </c>
      <c r="F594" s="2" t="s">
        <v>11</v>
      </c>
      <c r="G594" s="2">
        <v>58.876619105106499</v>
      </c>
      <c r="H594" s="2">
        <v>55.740330113320098</v>
      </c>
      <c r="I594" s="2">
        <v>62.012908096893</v>
      </c>
      <c r="J594" s="2">
        <v>0</v>
      </c>
      <c r="K594" s="2">
        <v>0</v>
      </c>
      <c r="L594" s="2">
        <v>0</v>
      </c>
    </row>
    <row r="595" spans="1:12" ht="15">
      <c r="A595" s="2" t="s">
        <v>767</v>
      </c>
      <c r="B595" s="2" t="s">
        <v>75</v>
      </c>
      <c r="C595" s="2" t="s">
        <v>69</v>
      </c>
      <c r="D595" s="2" t="s">
        <v>122</v>
      </c>
      <c r="E595" s="2">
        <v>5</v>
      </c>
      <c r="F595" s="2" t="s">
        <v>11</v>
      </c>
      <c r="G595" s="2">
        <v>54.075237333678501</v>
      </c>
      <c r="H595" s="2">
        <v>51.1082886031908</v>
      </c>
      <c r="I595" s="2">
        <v>57.042186064166302</v>
      </c>
      <c r="J595" s="2">
        <v>0</v>
      </c>
      <c r="K595" s="2">
        <v>0</v>
      </c>
      <c r="L595" s="2">
        <v>0</v>
      </c>
    </row>
    <row r="596" spans="1:12" ht="15">
      <c r="A596" s="2" t="s">
        <v>768</v>
      </c>
      <c r="B596" s="2" t="s">
        <v>75</v>
      </c>
      <c r="C596" s="2" t="s">
        <v>59</v>
      </c>
      <c r="D596" s="2" t="s">
        <v>122</v>
      </c>
      <c r="E596" s="2">
        <v>0</v>
      </c>
      <c r="F596" s="2" t="s">
        <v>11</v>
      </c>
      <c r="G596" s="2">
        <v>64.309392986560994</v>
      </c>
      <c r="H596" s="2">
        <v>63.064999353465602</v>
      </c>
      <c r="I596" s="2">
        <v>65.553786619656506</v>
      </c>
      <c r="J596" s="2">
        <v>16.16461</v>
      </c>
      <c r="K596" s="2">
        <v>11.11706</v>
      </c>
      <c r="L596" s="2">
        <v>21.21217</v>
      </c>
    </row>
    <row r="597" spans="1:12" ht="15">
      <c r="A597" s="2" t="s">
        <v>769</v>
      </c>
      <c r="B597" s="2" t="s">
        <v>75</v>
      </c>
      <c r="C597" s="2" t="s">
        <v>59</v>
      </c>
      <c r="D597" s="2" t="s">
        <v>122</v>
      </c>
      <c r="E597" s="2">
        <v>1</v>
      </c>
      <c r="F597" s="2" t="s">
        <v>11</v>
      </c>
      <c r="G597" s="2">
        <v>70.210332729604801</v>
      </c>
      <c r="H597" s="2">
        <v>67.466561311679996</v>
      </c>
      <c r="I597" s="2">
        <v>72.954104147529506</v>
      </c>
      <c r="J597" s="2">
        <v>0</v>
      </c>
      <c r="K597" s="2">
        <v>0</v>
      </c>
      <c r="L597" s="2">
        <v>0</v>
      </c>
    </row>
    <row r="598" spans="1:12" ht="15">
      <c r="A598" s="2" t="s">
        <v>770</v>
      </c>
      <c r="B598" s="2" t="s">
        <v>75</v>
      </c>
      <c r="C598" s="2" t="s">
        <v>59</v>
      </c>
      <c r="D598" s="2" t="s">
        <v>122</v>
      </c>
      <c r="E598" s="2">
        <v>2</v>
      </c>
      <c r="F598" s="2" t="s">
        <v>11</v>
      </c>
      <c r="G598" s="2">
        <v>67.3661116314277</v>
      </c>
      <c r="H598" s="2">
        <v>64.581374005035997</v>
      </c>
      <c r="I598" s="2">
        <v>70.150849257819402</v>
      </c>
      <c r="J598" s="2">
        <v>0</v>
      </c>
      <c r="K598" s="2">
        <v>0</v>
      </c>
      <c r="L598" s="2">
        <v>0</v>
      </c>
    </row>
    <row r="599" spans="1:12" ht="15">
      <c r="A599" s="2" t="s">
        <v>771</v>
      </c>
      <c r="B599" s="2" t="s">
        <v>75</v>
      </c>
      <c r="C599" s="2" t="s">
        <v>59</v>
      </c>
      <c r="D599" s="2" t="s">
        <v>122</v>
      </c>
      <c r="E599" s="2">
        <v>3</v>
      </c>
      <c r="F599" s="2" t="s">
        <v>11</v>
      </c>
      <c r="G599" s="2">
        <v>65.558119123064699</v>
      </c>
      <c r="H599" s="2">
        <v>62.852787633833799</v>
      </c>
      <c r="I599" s="2">
        <v>68.263450612295699</v>
      </c>
      <c r="J599" s="2">
        <v>0</v>
      </c>
      <c r="K599" s="2">
        <v>0</v>
      </c>
      <c r="L599" s="2">
        <v>0</v>
      </c>
    </row>
    <row r="600" spans="1:12" ht="15">
      <c r="A600" s="2" t="s">
        <v>772</v>
      </c>
      <c r="B600" s="2" t="s">
        <v>75</v>
      </c>
      <c r="C600" s="2" t="s">
        <v>59</v>
      </c>
      <c r="D600" s="2" t="s">
        <v>122</v>
      </c>
      <c r="E600" s="2">
        <v>4</v>
      </c>
      <c r="F600" s="2" t="s">
        <v>11</v>
      </c>
      <c r="G600" s="2">
        <v>60.572003162849697</v>
      </c>
      <c r="H600" s="2">
        <v>57.5869078020324</v>
      </c>
      <c r="I600" s="2">
        <v>63.557098523667001</v>
      </c>
      <c r="J600" s="2">
        <v>0</v>
      </c>
      <c r="K600" s="2">
        <v>0</v>
      </c>
      <c r="L600" s="2">
        <v>0</v>
      </c>
    </row>
    <row r="601" spans="1:12" ht="15">
      <c r="A601" s="2" t="s">
        <v>773</v>
      </c>
      <c r="B601" s="2" t="s">
        <v>75</v>
      </c>
      <c r="C601" s="2" t="s">
        <v>59</v>
      </c>
      <c r="D601" s="2" t="s">
        <v>122</v>
      </c>
      <c r="E601" s="2">
        <v>5</v>
      </c>
      <c r="F601" s="2" t="s">
        <v>11</v>
      </c>
      <c r="G601" s="2">
        <v>57.374474174168597</v>
      </c>
      <c r="H601" s="2">
        <v>54.272565979159403</v>
      </c>
      <c r="I601" s="2">
        <v>60.476382369177799</v>
      </c>
      <c r="J601" s="2">
        <v>0</v>
      </c>
      <c r="K601" s="2">
        <v>0</v>
      </c>
      <c r="L601" s="2">
        <v>0</v>
      </c>
    </row>
    <row r="602" spans="1:12" ht="15">
      <c r="A602" s="2" t="s">
        <v>774</v>
      </c>
      <c r="B602" s="2" t="s">
        <v>75</v>
      </c>
      <c r="C602" s="2" t="s">
        <v>68</v>
      </c>
      <c r="D602" s="2" t="s">
        <v>122</v>
      </c>
      <c r="E602" s="2">
        <v>0</v>
      </c>
      <c r="F602" s="2" t="s">
        <v>11</v>
      </c>
      <c r="G602" s="2">
        <v>63.705104120473301</v>
      </c>
      <c r="H602" s="2">
        <v>62.517714739389902</v>
      </c>
      <c r="I602" s="2">
        <v>64.8924935015567</v>
      </c>
      <c r="J602" s="2">
        <v>14.579029999999999</v>
      </c>
      <c r="K602" s="2">
        <v>7.2029759999999996</v>
      </c>
      <c r="L602" s="2">
        <v>21.955079999999999</v>
      </c>
    </row>
    <row r="603" spans="1:12" ht="15">
      <c r="A603" s="2" t="s">
        <v>775</v>
      </c>
      <c r="B603" s="2" t="s">
        <v>75</v>
      </c>
      <c r="C603" s="2" t="s">
        <v>68</v>
      </c>
      <c r="D603" s="2" t="s">
        <v>122</v>
      </c>
      <c r="E603" s="2">
        <v>1</v>
      </c>
      <c r="F603" s="2" t="s">
        <v>11</v>
      </c>
      <c r="G603" s="2">
        <v>70.881892840112101</v>
      </c>
      <c r="H603" s="2">
        <v>68.176853391376497</v>
      </c>
      <c r="I603" s="2">
        <v>73.586932288847606</v>
      </c>
      <c r="J603" s="2">
        <v>0</v>
      </c>
      <c r="K603" s="2">
        <v>0</v>
      </c>
      <c r="L603" s="2">
        <v>0</v>
      </c>
    </row>
    <row r="604" spans="1:12" ht="15">
      <c r="A604" s="2" t="s">
        <v>776</v>
      </c>
      <c r="B604" s="2" t="s">
        <v>75</v>
      </c>
      <c r="C604" s="2" t="s">
        <v>68</v>
      </c>
      <c r="D604" s="2" t="s">
        <v>122</v>
      </c>
      <c r="E604" s="2">
        <v>2</v>
      </c>
      <c r="F604" s="2" t="s">
        <v>11</v>
      </c>
      <c r="G604" s="2">
        <v>65.363136578852703</v>
      </c>
      <c r="H604" s="2">
        <v>62.627962378325002</v>
      </c>
      <c r="I604" s="2">
        <v>68.098310779380398</v>
      </c>
      <c r="J604" s="2">
        <v>0</v>
      </c>
      <c r="K604" s="2">
        <v>0</v>
      </c>
      <c r="L604" s="2">
        <v>0</v>
      </c>
    </row>
    <row r="605" spans="1:12" ht="15">
      <c r="A605" s="2" t="s">
        <v>777</v>
      </c>
      <c r="B605" s="2" t="s">
        <v>75</v>
      </c>
      <c r="C605" s="2" t="s">
        <v>68</v>
      </c>
      <c r="D605" s="2" t="s">
        <v>122</v>
      </c>
      <c r="E605" s="2">
        <v>3</v>
      </c>
      <c r="F605" s="2" t="s">
        <v>11</v>
      </c>
      <c r="G605" s="2">
        <v>64.132983810935897</v>
      </c>
      <c r="H605" s="2">
        <v>61.400531430415697</v>
      </c>
      <c r="I605" s="2">
        <v>66.865436191456197</v>
      </c>
      <c r="J605" s="2">
        <v>0</v>
      </c>
      <c r="K605" s="2">
        <v>0</v>
      </c>
      <c r="L605" s="2">
        <v>0</v>
      </c>
    </row>
    <row r="606" spans="1:12" ht="15">
      <c r="A606" s="2" t="s">
        <v>778</v>
      </c>
      <c r="B606" s="2" t="s">
        <v>75</v>
      </c>
      <c r="C606" s="2" t="s">
        <v>68</v>
      </c>
      <c r="D606" s="2" t="s">
        <v>122</v>
      </c>
      <c r="E606" s="2">
        <v>4</v>
      </c>
      <c r="F606" s="2" t="s">
        <v>11</v>
      </c>
      <c r="G606" s="2">
        <v>59.563853513610802</v>
      </c>
      <c r="H606" s="2">
        <v>56.802664568050197</v>
      </c>
      <c r="I606" s="2">
        <v>62.325042459171499</v>
      </c>
      <c r="J606" s="2">
        <v>0</v>
      </c>
      <c r="K606" s="2">
        <v>0</v>
      </c>
      <c r="L606" s="2">
        <v>0</v>
      </c>
    </row>
    <row r="607" spans="1:12" ht="15">
      <c r="A607" s="2" t="s">
        <v>779</v>
      </c>
      <c r="B607" s="2" t="s">
        <v>75</v>
      </c>
      <c r="C607" s="2" t="s">
        <v>68</v>
      </c>
      <c r="D607" s="2" t="s">
        <v>122</v>
      </c>
      <c r="E607" s="2">
        <v>5</v>
      </c>
      <c r="F607" s="2" t="s">
        <v>11</v>
      </c>
      <c r="G607" s="2">
        <v>59.045140459709501</v>
      </c>
      <c r="H607" s="2">
        <v>56.510401597853502</v>
      </c>
      <c r="I607" s="2">
        <v>61.579879321565599</v>
      </c>
      <c r="J607" s="2">
        <v>0</v>
      </c>
      <c r="K607" s="2">
        <v>0</v>
      </c>
      <c r="L607" s="2">
        <v>0</v>
      </c>
    </row>
    <row r="608" spans="1:12" ht="15">
      <c r="A608" s="2" t="s">
        <v>780</v>
      </c>
      <c r="B608" s="2" t="s">
        <v>75</v>
      </c>
      <c r="C608" s="2" t="s">
        <v>63</v>
      </c>
      <c r="D608" s="2" t="s">
        <v>122</v>
      </c>
      <c r="E608" s="2">
        <v>0</v>
      </c>
      <c r="F608" s="2" t="s">
        <v>11</v>
      </c>
      <c r="G608" s="2">
        <v>67.067630768689298</v>
      </c>
      <c r="H608" s="2">
        <v>66.036194987422903</v>
      </c>
      <c r="I608" s="2">
        <v>68.099066549955694</v>
      </c>
      <c r="J608" s="2">
        <v>21.776499999999999</v>
      </c>
      <c r="K608" s="2">
        <v>13.823399999999999</v>
      </c>
      <c r="L608" s="2">
        <v>29.729610000000001</v>
      </c>
    </row>
    <row r="609" spans="1:12" ht="15">
      <c r="A609" s="2" t="s">
        <v>781</v>
      </c>
      <c r="B609" s="2" t="s">
        <v>75</v>
      </c>
      <c r="C609" s="2" t="s">
        <v>63</v>
      </c>
      <c r="D609" s="2" t="s">
        <v>122</v>
      </c>
      <c r="E609" s="2">
        <v>1</v>
      </c>
      <c r="F609" s="2" t="s">
        <v>11</v>
      </c>
      <c r="G609" s="2">
        <v>74.569721998278496</v>
      </c>
      <c r="H609" s="2">
        <v>72.384805954892002</v>
      </c>
      <c r="I609" s="2">
        <v>76.754638041665004</v>
      </c>
      <c r="J609" s="2">
        <v>0</v>
      </c>
      <c r="K609" s="2">
        <v>0</v>
      </c>
      <c r="L609" s="2">
        <v>0</v>
      </c>
    </row>
    <row r="610" spans="1:12" ht="15">
      <c r="A610" s="2" t="s">
        <v>782</v>
      </c>
      <c r="B610" s="2" t="s">
        <v>75</v>
      </c>
      <c r="C610" s="2" t="s">
        <v>63</v>
      </c>
      <c r="D610" s="2" t="s">
        <v>122</v>
      </c>
      <c r="E610" s="2">
        <v>2</v>
      </c>
      <c r="F610" s="2" t="s">
        <v>11</v>
      </c>
      <c r="G610" s="2">
        <v>70.262440977710099</v>
      </c>
      <c r="H610" s="2">
        <v>67.963034233708498</v>
      </c>
      <c r="I610" s="2">
        <v>72.5618477217118</v>
      </c>
      <c r="J610" s="2">
        <v>0</v>
      </c>
      <c r="K610" s="2">
        <v>0</v>
      </c>
      <c r="L610" s="2">
        <v>0</v>
      </c>
    </row>
    <row r="611" spans="1:12" ht="15">
      <c r="A611" s="2" t="s">
        <v>783</v>
      </c>
      <c r="B611" s="2" t="s">
        <v>75</v>
      </c>
      <c r="C611" s="2" t="s">
        <v>63</v>
      </c>
      <c r="D611" s="2" t="s">
        <v>122</v>
      </c>
      <c r="E611" s="2">
        <v>3</v>
      </c>
      <c r="F611" s="2" t="s">
        <v>11</v>
      </c>
      <c r="G611" s="2">
        <v>68.991328818122</v>
      </c>
      <c r="H611" s="2">
        <v>66.511521859502807</v>
      </c>
      <c r="I611" s="2">
        <v>71.471135776741306</v>
      </c>
      <c r="J611" s="2">
        <v>0</v>
      </c>
      <c r="K611" s="2">
        <v>0</v>
      </c>
      <c r="L611" s="2">
        <v>0</v>
      </c>
    </row>
    <row r="612" spans="1:12" ht="15">
      <c r="A612" s="2" t="s">
        <v>784</v>
      </c>
      <c r="B612" s="2" t="s">
        <v>75</v>
      </c>
      <c r="C612" s="2" t="s">
        <v>63</v>
      </c>
      <c r="D612" s="2" t="s">
        <v>122</v>
      </c>
      <c r="E612" s="2">
        <v>4</v>
      </c>
      <c r="F612" s="2" t="s">
        <v>11</v>
      </c>
      <c r="G612" s="2">
        <v>62.0620671140748</v>
      </c>
      <c r="H612" s="2">
        <v>59.548655474552298</v>
      </c>
      <c r="I612" s="2">
        <v>64.575478753597395</v>
      </c>
      <c r="J612" s="2">
        <v>0</v>
      </c>
      <c r="K612" s="2">
        <v>0</v>
      </c>
      <c r="L612" s="2">
        <v>0</v>
      </c>
    </row>
    <row r="613" spans="1:12" ht="15">
      <c r="A613" s="2" t="s">
        <v>785</v>
      </c>
      <c r="B613" s="2" t="s">
        <v>75</v>
      </c>
      <c r="C613" s="2" t="s">
        <v>63</v>
      </c>
      <c r="D613" s="2" t="s">
        <v>122</v>
      </c>
      <c r="E613" s="2">
        <v>5</v>
      </c>
      <c r="F613" s="2" t="s">
        <v>11</v>
      </c>
      <c r="G613" s="2">
        <v>56.907500545958001</v>
      </c>
      <c r="H613" s="2">
        <v>54.419866456253501</v>
      </c>
      <c r="I613" s="2">
        <v>59.395134635662501</v>
      </c>
      <c r="J613" s="2">
        <v>0</v>
      </c>
      <c r="K613" s="2">
        <v>0</v>
      </c>
      <c r="L613" s="2">
        <v>0</v>
      </c>
    </row>
    <row r="614" spans="1:12" ht="15">
      <c r="A614" s="2" t="s">
        <v>786</v>
      </c>
      <c r="B614" s="2" t="s">
        <v>75</v>
      </c>
      <c r="C614" s="2" t="s">
        <v>54</v>
      </c>
      <c r="D614" s="2" t="s">
        <v>122</v>
      </c>
      <c r="E614" s="2">
        <v>0</v>
      </c>
      <c r="F614" s="2" t="s">
        <v>11</v>
      </c>
      <c r="G614" s="2">
        <v>65.957055835917103</v>
      </c>
      <c r="H614" s="2">
        <v>64.726410420444196</v>
      </c>
      <c r="I614" s="2">
        <v>67.187701251389896</v>
      </c>
      <c r="J614" s="2">
        <v>12.475059999999999</v>
      </c>
      <c r="K614" s="2">
        <v>7.9312709999999997</v>
      </c>
      <c r="L614" s="2">
        <v>17.01885</v>
      </c>
    </row>
    <row r="615" spans="1:12" ht="15">
      <c r="A615" s="2" t="s">
        <v>787</v>
      </c>
      <c r="B615" s="2" t="s">
        <v>75</v>
      </c>
      <c r="C615" s="2" t="s">
        <v>54</v>
      </c>
      <c r="D615" s="2" t="s">
        <v>122</v>
      </c>
      <c r="E615" s="2">
        <v>1</v>
      </c>
      <c r="F615" s="2" t="s">
        <v>11</v>
      </c>
      <c r="G615" s="2">
        <v>70.633075862352896</v>
      </c>
      <c r="H615" s="2">
        <v>67.870748851400293</v>
      </c>
      <c r="I615" s="2">
        <v>73.3954028733055</v>
      </c>
      <c r="J615" s="2">
        <v>0</v>
      </c>
      <c r="K615" s="2">
        <v>0</v>
      </c>
      <c r="L615" s="2">
        <v>0</v>
      </c>
    </row>
    <row r="616" spans="1:12" ht="15">
      <c r="A616" s="2" t="s">
        <v>788</v>
      </c>
      <c r="B616" s="2" t="s">
        <v>75</v>
      </c>
      <c r="C616" s="2" t="s">
        <v>54</v>
      </c>
      <c r="D616" s="2" t="s">
        <v>122</v>
      </c>
      <c r="E616" s="2">
        <v>2</v>
      </c>
      <c r="F616" s="2" t="s">
        <v>11</v>
      </c>
      <c r="G616" s="2">
        <v>67.899142668171507</v>
      </c>
      <c r="H616" s="2">
        <v>65.026471770854698</v>
      </c>
      <c r="I616" s="2">
        <v>70.771813565488401</v>
      </c>
      <c r="J616" s="2">
        <v>0</v>
      </c>
      <c r="K616" s="2">
        <v>0</v>
      </c>
      <c r="L616" s="2">
        <v>0</v>
      </c>
    </row>
    <row r="617" spans="1:12" ht="15">
      <c r="A617" s="2" t="s">
        <v>789</v>
      </c>
      <c r="B617" s="2" t="s">
        <v>75</v>
      </c>
      <c r="C617" s="2" t="s">
        <v>54</v>
      </c>
      <c r="D617" s="2" t="s">
        <v>122</v>
      </c>
      <c r="E617" s="2">
        <v>3</v>
      </c>
      <c r="F617" s="2" t="s">
        <v>11</v>
      </c>
      <c r="G617" s="2">
        <v>66.450871898344104</v>
      </c>
      <c r="H617" s="2">
        <v>63.9807647199396</v>
      </c>
      <c r="I617" s="2">
        <v>68.920979076748495</v>
      </c>
      <c r="J617" s="2">
        <v>0</v>
      </c>
      <c r="K617" s="2">
        <v>0</v>
      </c>
      <c r="L617" s="2">
        <v>0</v>
      </c>
    </row>
    <row r="618" spans="1:12" ht="15">
      <c r="A618" s="2" t="s">
        <v>790</v>
      </c>
      <c r="B618" s="2" t="s">
        <v>75</v>
      </c>
      <c r="C618" s="2" t="s">
        <v>54</v>
      </c>
      <c r="D618" s="2" t="s">
        <v>122</v>
      </c>
      <c r="E618" s="2">
        <v>4</v>
      </c>
      <c r="F618" s="2" t="s">
        <v>11</v>
      </c>
      <c r="G618" s="2">
        <v>64.201597518866507</v>
      </c>
      <c r="H618" s="2">
        <v>61.269934412287803</v>
      </c>
      <c r="I618" s="2">
        <v>67.133260625445203</v>
      </c>
      <c r="J618" s="2">
        <v>0</v>
      </c>
      <c r="K618" s="2">
        <v>0</v>
      </c>
      <c r="L618" s="2">
        <v>0</v>
      </c>
    </row>
    <row r="619" spans="1:12" ht="15">
      <c r="A619" s="2" t="s">
        <v>791</v>
      </c>
      <c r="B619" s="2" t="s">
        <v>75</v>
      </c>
      <c r="C619" s="2" t="s">
        <v>54</v>
      </c>
      <c r="D619" s="2" t="s">
        <v>122</v>
      </c>
      <c r="E619" s="2">
        <v>5</v>
      </c>
      <c r="F619" s="2" t="s">
        <v>11</v>
      </c>
      <c r="G619" s="2">
        <v>59.891485251048003</v>
      </c>
      <c r="H619" s="2">
        <v>56.855441092643701</v>
      </c>
      <c r="I619" s="2">
        <v>62.927529409452298</v>
      </c>
      <c r="J619" s="2">
        <v>0</v>
      </c>
      <c r="K619" s="2">
        <v>0</v>
      </c>
      <c r="L619" s="2">
        <v>0</v>
      </c>
    </row>
    <row r="620" spans="1:12" ht="15">
      <c r="A620" s="2" t="s">
        <v>792</v>
      </c>
      <c r="B620" s="2" t="s">
        <v>75</v>
      </c>
      <c r="C620" s="2" t="s">
        <v>52</v>
      </c>
      <c r="D620" s="2" t="s">
        <v>122</v>
      </c>
      <c r="E620" s="2">
        <v>0</v>
      </c>
      <c r="F620" s="2" t="s">
        <v>11</v>
      </c>
      <c r="G620" s="2">
        <v>69.711212535215793</v>
      </c>
      <c r="H620" s="2">
        <v>68.450018193972198</v>
      </c>
      <c r="I620" s="2">
        <v>70.972406876459402</v>
      </c>
      <c r="J620" s="2">
        <v>6.6689800000000004</v>
      </c>
      <c r="K620" s="2">
        <v>3.2133280000000002</v>
      </c>
      <c r="L620" s="2">
        <v>10.12463</v>
      </c>
    </row>
    <row r="621" spans="1:12" ht="15">
      <c r="A621" s="2" t="s">
        <v>793</v>
      </c>
      <c r="B621" s="2" t="s">
        <v>75</v>
      </c>
      <c r="C621" s="2" t="s">
        <v>52</v>
      </c>
      <c r="D621" s="2" t="s">
        <v>122</v>
      </c>
      <c r="E621" s="2">
        <v>1</v>
      </c>
      <c r="F621" s="2" t="s">
        <v>11</v>
      </c>
      <c r="G621" s="2">
        <v>72.244292095208706</v>
      </c>
      <c r="H621" s="2">
        <v>69.107343189306206</v>
      </c>
      <c r="I621" s="2">
        <v>75.381241001111206</v>
      </c>
      <c r="J621" s="2">
        <v>0</v>
      </c>
      <c r="K621" s="2">
        <v>0</v>
      </c>
      <c r="L621" s="2">
        <v>0</v>
      </c>
    </row>
    <row r="622" spans="1:12" ht="15">
      <c r="A622" s="2" t="s">
        <v>794</v>
      </c>
      <c r="B622" s="2" t="s">
        <v>75</v>
      </c>
      <c r="C622" s="2" t="s">
        <v>52</v>
      </c>
      <c r="D622" s="2" t="s">
        <v>122</v>
      </c>
      <c r="E622" s="2">
        <v>2</v>
      </c>
      <c r="F622" s="2" t="s">
        <v>11</v>
      </c>
      <c r="G622" s="2">
        <v>70.830497775743297</v>
      </c>
      <c r="H622" s="2">
        <v>68.219673999874402</v>
      </c>
      <c r="I622" s="2">
        <v>73.441321551612106</v>
      </c>
      <c r="J622" s="2">
        <v>0</v>
      </c>
      <c r="K622" s="2">
        <v>0</v>
      </c>
      <c r="L622" s="2">
        <v>0</v>
      </c>
    </row>
    <row r="623" spans="1:12" ht="15">
      <c r="A623" s="2" t="s">
        <v>795</v>
      </c>
      <c r="B623" s="2" t="s">
        <v>75</v>
      </c>
      <c r="C623" s="2" t="s">
        <v>52</v>
      </c>
      <c r="D623" s="2" t="s">
        <v>122</v>
      </c>
      <c r="E623" s="2">
        <v>3</v>
      </c>
      <c r="F623" s="2" t="s">
        <v>11</v>
      </c>
      <c r="G623" s="2">
        <v>69.906269682994804</v>
      </c>
      <c r="H623" s="2">
        <v>67.292822135549997</v>
      </c>
      <c r="I623" s="2">
        <v>72.519717230439497</v>
      </c>
      <c r="J623" s="2">
        <v>0</v>
      </c>
      <c r="K623" s="2">
        <v>0</v>
      </c>
      <c r="L623" s="2">
        <v>0</v>
      </c>
    </row>
    <row r="624" spans="1:12" ht="15">
      <c r="A624" s="2" t="s">
        <v>796</v>
      </c>
      <c r="B624" s="2" t="s">
        <v>75</v>
      </c>
      <c r="C624" s="2" t="s">
        <v>52</v>
      </c>
      <c r="D624" s="2" t="s">
        <v>122</v>
      </c>
      <c r="E624" s="2">
        <v>4</v>
      </c>
      <c r="F624" s="2" t="s">
        <v>11</v>
      </c>
      <c r="G624" s="2">
        <v>69.162893023665205</v>
      </c>
      <c r="H624" s="2">
        <v>65.935867156473904</v>
      </c>
      <c r="I624" s="2">
        <v>72.389918890856407</v>
      </c>
      <c r="J624" s="2">
        <v>0</v>
      </c>
      <c r="K624" s="2">
        <v>0</v>
      </c>
      <c r="L624" s="2">
        <v>0</v>
      </c>
    </row>
    <row r="625" spans="1:12" ht="15">
      <c r="A625" s="2" t="s">
        <v>797</v>
      </c>
      <c r="B625" s="2" t="s">
        <v>75</v>
      </c>
      <c r="C625" s="2" t="s">
        <v>52</v>
      </c>
      <c r="D625" s="2" t="s">
        <v>122</v>
      </c>
      <c r="E625" s="2">
        <v>5</v>
      </c>
      <c r="F625" s="2" t="s">
        <v>11</v>
      </c>
      <c r="G625" s="2">
        <v>66.393682485438006</v>
      </c>
      <c r="H625" s="2">
        <v>63.394864090524102</v>
      </c>
      <c r="I625" s="2">
        <v>69.392500880351804</v>
      </c>
      <c r="J625" s="2">
        <v>0</v>
      </c>
      <c r="K625" s="2">
        <v>0</v>
      </c>
      <c r="L625" s="2">
        <v>0</v>
      </c>
    </row>
    <row r="626" spans="1:12" ht="15">
      <c r="A626" s="2" t="s">
        <v>798</v>
      </c>
      <c r="B626" s="2" t="s">
        <v>75</v>
      </c>
      <c r="C626" s="2" t="s">
        <v>46</v>
      </c>
      <c r="D626" s="2" t="s">
        <v>122</v>
      </c>
      <c r="E626" s="2">
        <v>0</v>
      </c>
      <c r="F626" s="2" t="s">
        <v>11</v>
      </c>
      <c r="G626" s="2">
        <v>69.099080741698401</v>
      </c>
      <c r="H626" s="2">
        <v>67.905915510698804</v>
      </c>
      <c r="I626" s="2">
        <v>70.292245972697998</v>
      </c>
      <c r="J626" s="2">
        <v>13.513350000000001</v>
      </c>
      <c r="K626" s="2">
        <v>5.8959469999999996</v>
      </c>
      <c r="L626" s="2">
        <v>21.130749999999999</v>
      </c>
    </row>
    <row r="627" spans="1:12" ht="15">
      <c r="A627" s="2" t="s">
        <v>799</v>
      </c>
      <c r="B627" s="2" t="s">
        <v>75</v>
      </c>
      <c r="C627" s="2" t="s">
        <v>46</v>
      </c>
      <c r="D627" s="2" t="s">
        <v>122</v>
      </c>
      <c r="E627" s="2">
        <v>1</v>
      </c>
      <c r="F627" s="2" t="s">
        <v>11</v>
      </c>
      <c r="G627" s="2">
        <v>73.653066398788894</v>
      </c>
      <c r="H627" s="2">
        <v>71.651856406620396</v>
      </c>
      <c r="I627" s="2">
        <v>75.654276390957406</v>
      </c>
      <c r="J627" s="2">
        <v>0</v>
      </c>
      <c r="K627" s="2">
        <v>0</v>
      </c>
      <c r="L627" s="2">
        <v>0</v>
      </c>
    </row>
    <row r="628" spans="1:12" ht="15">
      <c r="A628" s="2" t="s">
        <v>800</v>
      </c>
      <c r="B628" s="2" t="s">
        <v>75</v>
      </c>
      <c r="C628" s="2" t="s">
        <v>46</v>
      </c>
      <c r="D628" s="2" t="s">
        <v>122</v>
      </c>
      <c r="E628" s="2">
        <v>2</v>
      </c>
      <c r="F628" s="2" t="s">
        <v>11</v>
      </c>
      <c r="G628" s="2">
        <v>71.1759014961156</v>
      </c>
      <c r="H628" s="2">
        <v>67.899221878977798</v>
      </c>
      <c r="I628" s="2">
        <v>74.452581113253501</v>
      </c>
      <c r="J628" s="2">
        <v>0</v>
      </c>
      <c r="K628" s="2">
        <v>0</v>
      </c>
      <c r="L628" s="2">
        <v>0</v>
      </c>
    </row>
    <row r="629" spans="1:12" ht="15">
      <c r="A629" s="2" t="s">
        <v>801</v>
      </c>
      <c r="B629" s="2" t="s">
        <v>75</v>
      </c>
      <c r="C629" s="2" t="s">
        <v>46</v>
      </c>
      <c r="D629" s="2" t="s">
        <v>122</v>
      </c>
      <c r="E629" s="2">
        <v>3</v>
      </c>
      <c r="F629" s="2" t="s">
        <v>11</v>
      </c>
      <c r="G629" s="2">
        <v>71.053738473225295</v>
      </c>
      <c r="H629" s="2">
        <v>68.206560602535404</v>
      </c>
      <c r="I629" s="2">
        <v>73.900916343915199</v>
      </c>
      <c r="J629" s="2">
        <v>0</v>
      </c>
      <c r="K629" s="2">
        <v>0</v>
      </c>
      <c r="L629" s="2">
        <v>0</v>
      </c>
    </row>
    <row r="630" spans="1:12" ht="15">
      <c r="A630" s="2" t="s">
        <v>802</v>
      </c>
      <c r="B630" s="2" t="s">
        <v>75</v>
      </c>
      <c r="C630" s="2" t="s">
        <v>46</v>
      </c>
      <c r="D630" s="2" t="s">
        <v>122</v>
      </c>
      <c r="E630" s="2">
        <v>4</v>
      </c>
      <c r="F630" s="2" t="s">
        <v>11</v>
      </c>
      <c r="G630" s="2">
        <v>65.009674884418502</v>
      </c>
      <c r="H630" s="2">
        <v>61.975954074274</v>
      </c>
      <c r="I630" s="2">
        <v>68.043395694563003</v>
      </c>
      <c r="J630" s="2">
        <v>0</v>
      </c>
      <c r="K630" s="2">
        <v>0</v>
      </c>
      <c r="L630" s="2">
        <v>0</v>
      </c>
    </row>
    <row r="631" spans="1:12" ht="15">
      <c r="A631" s="2" t="s">
        <v>803</v>
      </c>
      <c r="B631" s="2" t="s">
        <v>75</v>
      </c>
      <c r="C631" s="2" t="s">
        <v>46</v>
      </c>
      <c r="D631" s="2" t="s">
        <v>122</v>
      </c>
      <c r="E631" s="2">
        <v>5</v>
      </c>
      <c r="F631" s="2" t="s">
        <v>11</v>
      </c>
      <c r="G631" s="2">
        <v>63.460770276786597</v>
      </c>
      <c r="H631" s="2">
        <v>60.659200669822297</v>
      </c>
      <c r="I631" s="2">
        <v>66.262339883750997</v>
      </c>
      <c r="J631" s="2">
        <v>0</v>
      </c>
      <c r="K631" s="2">
        <v>0</v>
      </c>
      <c r="L631" s="2">
        <v>0</v>
      </c>
    </row>
    <row r="632" spans="1:12" ht="15">
      <c r="A632" s="2" t="s">
        <v>804</v>
      </c>
      <c r="B632" s="2" t="s">
        <v>75</v>
      </c>
      <c r="C632" s="2" t="s">
        <v>47</v>
      </c>
      <c r="D632" s="2" t="s">
        <v>122</v>
      </c>
      <c r="E632" s="2">
        <v>0</v>
      </c>
      <c r="F632" s="2" t="s">
        <v>11</v>
      </c>
      <c r="G632" s="2">
        <v>67.664147575000996</v>
      </c>
      <c r="H632" s="2">
        <v>66.485170942741902</v>
      </c>
      <c r="I632" s="2">
        <v>68.843124207260104</v>
      </c>
      <c r="J632" s="2">
        <v>20.545760000000001</v>
      </c>
      <c r="K632" s="2">
        <v>2.6349429999999998</v>
      </c>
      <c r="L632" s="2">
        <v>38.456580000000002</v>
      </c>
    </row>
    <row r="633" spans="1:12" ht="15">
      <c r="A633" s="2" t="s">
        <v>805</v>
      </c>
      <c r="B633" s="2" t="s">
        <v>75</v>
      </c>
      <c r="C633" s="2" t="s">
        <v>47</v>
      </c>
      <c r="D633" s="2" t="s">
        <v>122</v>
      </c>
      <c r="E633" s="2">
        <v>1</v>
      </c>
      <c r="F633" s="2" t="s">
        <v>11</v>
      </c>
      <c r="G633" s="2">
        <v>73.005460957785203</v>
      </c>
      <c r="H633" s="2">
        <v>70.663514594232495</v>
      </c>
      <c r="I633" s="2">
        <v>75.347407321337897</v>
      </c>
      <c r="J633" s="2">
        <v>0</v>
      </c>
      <c r="K633" s="2">
        <v>0</v>
      </c>
      <c r="L633" s="2">
        <v>0</v>
      </c>
    </row>
    <row r="634" spans="1:12" ht="15">
      <c r="A634" s="2" t="s">
        <v>806</v>
      </c>
      <c r="B634" s="2" t="s">
        <v>75</v>
      </c>
      <c r="C634" s="2" t="s">
        <v>47</v>
      </c>
      <c r="D634" s="2" t="s">
        <v>122</v>
      </c>
      <c r="E634" s="2">
        <v>2</v>
      </c>
      <c r="F634" s="2" t="s">
        <v>11</v>
      </c>
      <c r="G634" s="2">
        <v>73.653560383798094</v>
      </c>
      <c r="H634" s="2">
        <v>71.227682035118605</v>
      </c>
      <c r="I634" s="2">
        <v>76.079438732477598</v>
      </c>
      <c r="J634" s="2">
        <v>0</v>
      </c>
      <c r="K634" s="2">
        <v>0</v>
      </c>
      <c r="L634" s="2">
        <v>0</v>
      </c>
    </row>
    <row r="635" spans="1:12" ht="15">
      <c r="A635" s="2" t="s">
        <v>807</v>
      </c>
      <c r="B635" s="2" t="s">
        <v>75</v>
      </c>
      <c r="C635" s="2" t="s">
        <v>47</v>
      </c>
      <c r="D635" s="2" t="s">
        <v>122</v>
      </c>
      <c r="E635" s="2">
        <v>3</v>
      </c>
      <c r="F635" s="2" t="s">
        <v>11</v>
      </c>
      <c r="G635" s="2">
        <v>68.8865092068595</v>
      </c>
      <c r="H635" s="2">
        <v>66.460751403475498</v>
      </c>
      <c r="I635" s="2">
        <v>71.312267010243502</v>
      </c>
      <c r="J635" s="2">
        <v>0</v>
      </c>
      <c r="K635" s="2">
        <v>0</v>
      </c>
      <c r="L635" s="2">
        <v>0</v>
      </c>
    </row>
    <row r="636" spans="1:12" ht="15">
      <c r="A636" s="2" t="s">
        <v>808</v>
      </c>
      <c r="B636" s="2" t="s">
        <v>75</v>
      </c>
      <c r="C636" s="2" t="s">
        <v>47</v>
      </c>
      <c r="D636" s="2" t="s">
        <v>122</v>
      </c>
      <c r="E636" s="2">
        <v>4</v>
      </c>
      <c r="F636" s="2" t="s">
        <v>11</v>
      </c>
      <c r="G636" s="2">
        <v>66.4852953044157</v>
      </c>
      <c r="H636" s="2">
        <v>63.448468673644904</v>
      </c>
      <c r="I636" s="2">
        <v>69.522121935186604</v>
      </c>
      <c r="J636" s="2">
        <v>0</v>
      </c>
      <c r="K636" s="2">
        <v>0</v>
      </c>
      <c r="L636" s="2">
        <v>0</v>
      </c>
    </row>
    <row r="637" spans="1:12" ht="15">
      <c r="A637" s="2" t="s">
        <v>809</v>
      </c>
      <c r="B637" s="2" t="s">
        <v>75</v>
      </c>
      <c r="C637" s="2" t="s">
        <v>47</v>
      </c>
      <c r="D637" s="2" t="s">
        <v>122</v>
      </c>
      <c r="E637" s="2">
        <v>5</v>
      </c>
      <c r="F637" s="2" t="s">
        <v>11</v>
      </c>
      <c r="G637" s="2">
        <v>55.682679767107402</v>
      </c>
      <c r="H637" s="2">
        <v>52.451004795873402</v>
      </c>
      <c r="I637" s="2">
        <v>58.914354738341302</v>
      </c>
      <c r="J637" s="2">
        <v>0</v>
      </c>
      <c r="K637" s="2">
        <v>0</v>
      </c>
      <c r="L637" s="2">
        <v>0</v>
      </c>
    </row>
    <row r="638" spans="1:12" ht="15">
      <c r="A638" s="2" t="s">
        <v>810</v>
      </c>
      <c r="B638" s="2" t="s">
        <v>75</v>
      </c>
      <c r="C638" s="2" t="s">
        <v>48</v>
      </c>
      <c r="D638" s="2" t="s">
        <v>122</v>
      </c>
      <c r="E638" s="2">
        <v>0</v>
      </c>
      <c r="F638" s="2" t="s">
        <v>11</v>
      </c>
      <c r="G638" s="2">
        <v>68.869451432879202</v>
      </c>
      <c r="H638" s="2">
        <v>67.678609353848003</v>
      </c>
      <c r="I638" s="2">
        <v>70.060293511910402</v>
      </c>
      <c r="J638" s="2">
        <v>13.65122</v>
      </c>
      <c r="K638" s="2">
        <v>3.3085650000000002</v>
      </c>
      <c r="L638" s="2">
        <v>23.993880000000001</v>
      </c>
    </row>
    <row r="639" spans="1:12" ht="15">
      <c r="A639" s="2" t="s">
        <v>811</v>
      </c>
      <c r="B639" s="2" t="s">
        <v>75</v>
      </c>
      <c r="C639" s="2" t="s">
        <v>48</v>
      </c>
      <c r="D639" s="2" t="s">
        <v>122</v>
      </c>
      <c r="E639" s="2">
        <v>1</v>
      </c>
      <c r="F639" s="2" t="s">
        <v>11</v>
      </c>
      <c r="G639" s="2">
        <v>72.477831575063306</v>
      </c>
      <c r="H639" s="2">
        <v>69.808456706574702</v>
      </c>
      <c r="I639" s="2">
        <v>75.147206443551994</v>
      </c>
      <c r="J639" s="2">
        <v>0</v>
      </c>
      <c r="K639" s="2">
        <v>0</v>
      </c>
      <c r="L639" s="2">
        <v>0</v>
      </c>
    </row>
    <row r="640" spans="1:12" ht="15">
      <c r="A640" s="2" t="s">
        <v>812</v>
      </c>
      <c r="B640" s="2" t="s">
        <v>75</v>
      </c>
      <c r="C640" s="2" t="s">
        <v>48</v>
      </c>
      <c r="D640" s="2" t="s">
        <v>122</v>
      </c>
      <c r="E640" s="2">
        <v>2</v>
      </c>
      <c r="F640" s="2" t="s">
        <v>11</v>
      </c>
      <c r="G640" s="2">
        <v>73.165315583772994</v>
      </c>
      <c r="H640" s="2">
        <v>70.452709783105306</v>
      </c>
      <c r="I640" s="2">
        <v>75.877921384440697</v>
      </c>
      <c r="J640" s="2">
        <v>0</v>
      </c>
      <c r="K640" s="2">
        <v>0</v>
      </c>
      <c r="L640" s="2">
        <v>0</v>
      </c>
    </row>
    <row r="641" spans="1:12" ht="15">
      <c r="A641" s="2" t="s">
        <v>813</v>
      </c>
      <c r="B641" s="2" t="s">
        <v>75</v>
      </c>
      <c r="C641" s="2" t="s">
        <v>48</v>
      </c>
      <c r="D641" s="2" t="s">
        <v>122</v>
      </c>
      <c r="E641" s="2">
        <v>3</v>
      </c>
      <c r="F641" s="2" t="s">
        <v>11</v>
      </c>
      <c r="G641" s="2">
        <v>69.227605916699005</v>
      </c>
      <c r="H641" s="2">
        <v>66.3900034694624</v>
      </c>
      <c r="I641" s="2">
        <v>72.065208363935696</v>
      </c>
      <c r="J641" s="2">
        <v>0</v>
      </c>
      <c r="K641" s="2">
        <v>0</v>
      </c>
      <c r="L641" s="2">
        <v>0</v>
      </c>
    </row>
    <row r="642" spans="1:12" ht="15">
      <c r="A642" s="2" t="s">
        <v>814</v>
      </c>
      <c r="B642" s="2" t="s">
        <v>75</v>
      </c>
      <c r="C642" s="2" t="s">
        <v>48</v>
      </c>
      <c r="D642" s="2" t="s">
        <v>122</v>
      </c>
      <c r="E642" s="2">
        <v>4</v>
      </c>
      <c r="F642" s="2" t="s">
        <v>11</v>
      </c>
      <c r="G642" s="2">
        <v>67.978526680693406</v>
      </c>
      <c r="H642" s="2">
        <v>65.217790807630394</v>
      </c>
      <c r="I642" s="2">
        <v>70.739262553756404</v>
      </c>
      <c r="J642" s="2">
        <v>0</v>
      </c>
      <c r="K642" s="2">
        <v>0</v>
      </c>
      <c r="L642" s="2">
        <v>0</v>
      </c>
    </row>
    <row r="643" spans="1:12" ht="15">
      <c r="A643" s="2" t="s">
        <v>815</v>
      </c>
      <c r="B643" s="2" t="s">
        <v>75</v>
      </c>
      <c r="C643" s="2" t="s">
        <v>48</v>
      </c>
      <c r="D643" s="2" t="s">
        <v>122</v>
      </c>
      <c r="E643" s="2">
        <v>5</v>
      </c>
      <c r="F643" s="2" t="s">
        <v>11</v>
      </c>
      <c r="G643" s="2">
        <v>61.505148848894798</v>
      </c>
      <c r="H643" s="2">
        <v>58.621244513514199</v>
      </c>
      <c r="I643" s="2">
        <v>64.389053184275497</v>
      </c>
      <c r="J643" s="2">
        <v>0</v>
      </c>
      <c r="K643" s="2">
        <v>0</v>
      </c>
      <c r="L643" s="2">
        <v>0</v>
      </c>
    </row>
    <row r="644" spans="1:12" ht="15">
      <c r="A644" s="2" t="s">
        <v>816</v>
      </c>
      <c r="B644" s="2" t="s">
        <v>75</v>
      </c>
      <c r="C644" s="2" t="s">
        <v>45</v>
      </c>
      <c r="D644" s="2" t="s">
        <v>122</v>
      </c>
      <c r="E644" s="2">
        <v>0</v>
      </c>
      <c r="F644" s="2" t="s">
        <v>11</v>
      </c>
      <c r="G644" s="2">
        <v>71.108181746420897</v>
      </c>
      <c r="H644" s="2">
        <v>69.937982733078996</v>
      </c>
      <c r="I644" s="2">
        <v>72.278380759762896</v>
      </c>
      <c r="J644" s="2">
        <v>7.0019419999999997</v>
      </c>
      <c r="K644" s="2">
        <v>0.48238409999999998</v>
      </c>
      <c r="L644" s="2">
        <v>13.5215</v>
      </c>
    </row>
    <row r="645" spans="1:12" ht="15">
      <c r="A645" s="2" t="s">
        <v>817</v>
      </c>
      <c r="B645" s="2" t="s">
        <v>75</v>
      </c>
      <c r="C645" s="2" t="s">
        <v>45</v>
      </c>
      <c r="D645" s="2" t="s">
        <v>122</v>
      </c>
      <c r="E645" s="2">
        <v>1</v>
      </c>
      <c r="F645" s="2" t="s">
        <v>11</v>
      </c>
      <c r="G645" s="2">
        <v>73.448872980116704</v>
      </c>
      <c r="H645" s="2">
        <v>70.948505669103696</v>
      </c>
      <c r="I645" s="2">
        <v>75.949240291129797</v>
      </c>
      <c r="J645" s="2">
        <v>0</v>
      </c>
      <c r="K645" s="2">
        <v>0</v>
      </c>
      <c r="L645" s="2">
        <v>0</v>
      </c>
    </row>
    <row r="646" spans="1:12" ht="15">
      <c r="A646" s="2" t="s">
        <v>818</v>
      </c>
      <c r="B646" s="2" t="s">
        <v>75</v>
      </c>
      <c r="C646" s="2" t="s">
        <v>45</v>
      </c>
      <c r="D646" s="2" t="s">
        <v>122</v>
      </c>
      <c r="E646" s="2">
        <v>2</v>
      </c>
      <c r="F646" s="2" t="s">
        <v>11</v>
      </c>
      <c r="G646" s="2">
        <v>73.673724578982799</v>
      </c>
      <c r="H646" s="2">
        <v>71.107243186059193</v>
      </c>
      <c r="I646" s="2">
        <v>76.240205971906406</v>
      </c>
      <c r="J646" s="2">
        <v>0</v>
      </c>
      <c r="K646" s="2">
        <v>0</v>
      </c>
      <c r="L646" s="2">
        <v>0</v>
      </c>
    </row>
    <row r="647" spans="1:12" ht="15">
      <c r="A647" s="2" t="s">
        <v>819</v>
      </c>
      <c r="B647" s="2" t="s">
        <v>75</v>
      </c>
      <c r="C647" s="2" t="s">
        <v>45</v>
      </c>
      <c r="D647" s="2" t="s">
        <v>122</v>
      </c>
      <c r="E647" s="2">
        <v>3</v>
      </c>
      <c r="F647" s="2" t="s">
        <v>11</v>
      </c>
      <c r="G647" s="2">
        <v>72.131835399293806</v>
      </c>
      <c r="H647" s="2">
        <v>69.176390367526906</v>
      </c>
      <c r="I647" s="2">
        <v>75.087280431060606</v>
      </c>
      <c r="J647" s="2">
        <v>0</v>
      </c>
      <c r="K647" s="2">
        <v>0</v>
      </c>
      <c r="L647" s="2">
        <v>0</v>
      </c>
    </row>
    <row r="648" spans="1:12" ht="15">
      <c r="A648" s="2" t="s">
        <v>820</v>
      </c>
      <c r="B648" s="2" t="s">
        <v>75</v>
      </c>
      <c r="C648" s="2" t="s">
        <v>45</v>
      </c>
      <c r="D648" s="2" t="s">
        <v>122</v>
      </c>
      <c r="E648" s="2">
        <v>4</v>
      </c>
      <c r="F648" s="2" t="s">
        <v>11</v>
      </c>
      <c r="G648" s="2">
        <v>68.3905389685941</v>
      </c>
      <c r="H648" s="2">
        <v>65.532094010527501</v>
      </c>
      <c r="I648" s="2">
        <v>71.248983926660799</v>
      </c>
      <c r="J648" s="2">
        <v>0</v>
      </c>
      <c r="K648" s="2">
        <v>0</v>
      </c>
      <c r="L648" s="2">
        <v>0</v>
      </c>
    </row>
    <row r="649" spans="1:12" ht="15">
      <c r="A649" s="2" t="s">
        <v>821</v>
      </c>
      <c r="B649" s="2" t="s">
        <v>75</v>
      </c>
      <c r="C649" s="2" t="s">
        <v>45</v>
      </c>
      <c r="D649" s="2" t="s">
        <v>122</v>
      </c>
      <c r="E649" s="2">
        <v>5</v>
      </c>
      <c r="F649" s="2" t="s">
        <v>11</v>
      </c>
      <c r="G649" s="2">
        <v>69.161474211342494</v>
      </c>
      <c r="H649" s="2">
        <v>66.555419736201301</v>
      </c>
      <c r="I649" s="2">
        <v>71.767528686483701</v>
      </c>
      <c r="J649" s="2">
        <v>0</v>
      </c>
      <c r="K649" s="2">
        <v>0</v>
      </c>
      <c r="L649" s="2">
        <v>0</v>
      </c>
    </row>
    <row r="650" spans="1:12" ht="15">
      <c r="A650" s="2" t="s">
        <v>822</v>
      </c>
      <c r="B650" s="2" t="s">
        <v>75</v>
      </c>
      <c r="C650" s="2" t="s">
        <v>44</v>
      </c>
      <c r="D650" s="2" t="s">
        <v>122</v>
      </c>
      <c r="E650" s="2">
        <v>0</v>
      </c>
      <c r="F650" s="2" t="s">
        <v>11</v>
      </c>
      <c r="G650" s="2">
        <v>70.917290703557001</v>
      </c>
      <c r="H650" s="2">
        <v>69.723906153458202</v>
      </c>
      <c r="I650" s="2">
        <v>72.110675253655799</v>
      </c>
      <c r="J650" s="2">
        <v>6.8310009999999997</v>
      </c>
      <c r="K650" s="2">
        <v>-1.3407579999999999</v>
      </c>
      <c r="L650" s="2">
        <v>15.00276</v>
      </c>
    </row>
    <row r="651" spans="1:12" ht="15">
      <c r="A651" s="2" t="s">
        <v>823</v>
      </c>
      <c r="B651" s="2" t="s">
        <v>75</v>
      </c>
      <c r="C651" s="2" t="s">
        <v>44</v>
      </c>
      <c r="D651" s="2" t="s">
        <v>122</v>
      </c>
      <c r="E651" s="2">
        <v>1</v>
      </c>
      <c r="F651" s="2" t="s">
        <v>11</v>
      </c>
      <c r="G651" s="2">
        <v>72.727775773656802</v>
      </c>
      <c r="H651" s="2">
        <v>70.224102734395103</v>
      </c>
      <c r="I651" s="2">
        <v>75.2314488129186</v>
      </c>
      <c r="J651" s="2">
        <v>0</v>
      </c>
      <c r="K651" s="2">
        <v>0</v>
      </c>
      <c r="L651" s="2">
        <v>0</v>
      </c>
    </row>
    <row r="652" spans="1:12" ht="15">
      <c r="A652" s="2" t="s">
        <v>824</v>
      </c>
      <c r="B652" s="2" t="s">
        <v>75</v>
      </c>
      <c r="C652" s="2" t="s">
        <v>44</v>
      </c>
      <c r="D652" s="2" t="s">
        <v>122</v>
      </c>
      <c r="E652" s="2">
        <v>2</v>
      </c>
      <c r="F652" s="2" t="s">
        <v>11</v>
      </c>
      <c r="G652" s="2">
        <v>72.9351915136439</v>
      </c>
      <c r="H652" s="2">
        <v>70.203254461182993</v>
      </c>
      <c r="I652" s="2">
        <v>75.667128566104793</v>
      </c>
      <c r="J652" s="2">
        <v>0</v>
      </c>
      <c r="K652" s="2">
        <v>0</v>
      </c>
      <c r="L652" s="2">
        <v>0</v>
      </c>
    </row>
    <row r="653" spans="1:12" ht="15">
      <c r="A653" s="2" t="s">
        <v>825</v>
      </c>
      <c r="B653" s="2" t="s">
        <v>75</v>
      </c>
      <c r="C653" s="2" t="s">
        <v>44</v>
      </c>
      <c r="D653" s="2" t="s">
        <v>122</v>
      </c>
      <c r="E653" s="2">
        <v>3</v>
      </c>
      <c r="F653" s="2" t="s">
        <v>11</v>
      </c>
      <c r="G653" s="2">
        <v>69.974333574020704</v>
      </c>
      <c r="H653" s="2">
        <v>67.467928158646501</v>
      </c>
      <c r="I653" s="2">
        <v>72.480738989394794</v>
      </c>
      <c r="J653" s="2">
        <v>0</v>
      </c>
      <c r="K653" s="2">
        <v>0</v>
      </c>
      <c r="L653" s="2">
        <v>0</v>
      </c>
    </row>
    <row r="654" spans="1:12" ht="15">
      <c r="A654" s="2" t="s">
        <v>826</v>
      </c>
      <c r="B654" s="2" t="s">
        <v>75</v>
      </c>
      <c r="C654" s="2" t="s">
        <v>44</v>
      </c>
      <c r="D654" s="2" t="s">
        <v>122</v>
      </c>
      <c r="E654" s="2">
        <v>4</v>
      </c>
      <c r="F654" s="2" t="s">
        <v>11</v>
      </c>
      <c r="G654" s="2">
        <v>71.544359119574693</v>
      </c>
      <c r="H654" s="2">
        <v>68.463778582990699</v>
      </c>
      <c r="I654" s="2">
        <v>74.624939656158702</v>
      </c>
      <c r="J654" s="2">
        <v>0</v>
      </c>
      <c r="K654" s="2">
        <v>0</v>
      </c>
      <c r="L654" s="2">
        <v>0</v>
      </c>
    </row>
    <row r="655" spans="1:12" ht="15">
      <c r="A655" s="2" t="s">
        <v>827</v>
      </c>
      <c r="B655" s="2" t="s">
        <v>75</v>
      </c>
      <c r="C655" s="2" t="s">
        <v>44</v>
      </c>
      <c r="D655" s="2" t="s">
        <v>122</v>
      </c>
      <c r="E655" s="2">
        <v>5</v>
      </c>
      <c r="F655" s="2" t="s">
        <v>11</v>
      </c>
      <c r="G655" s="2">
        <v>66.826648889468302</v>
      </c>
      <c r="H655" s="2">
        <v>63.798912456866503</v>
      </c>
      <c r="I655" s="2">
        <v>69.854385322070101</v>
      </c>
      <c r="J655" s="2">
        <v>0</v>
      </c>
      <c r="K655" s="2">
        <v>0</v>
      </c>
      <c r="L655" s="2">
        <v>0</v>
      </c>
    </row>
    <row r="656" spans="1:12" ht="15">
      <c r="A656" s="2" t="s">
        <v>828</v>
      </c>
      <c r="B656" s="2" t="s">
        <v>75</v>
      </c>
      <c r="C656" s="2" t="s">
        <v>66</v>
      </c>
      <c r="D656" s="2" t="s">
        <v>122</v>
      </c>
      <c r="E656" s="2">
        <v>0</v>
      </c>
      <c r="F656" s="2" t="s">
        <v>11</v>
      </c>
      <c r="G656" s="2">
        <v>61.470371375796802</v>
      </c>
      <c r="H656" s="2">
        <v>60.197372762101502</v>
      </c>
      <c r="I656" s="2">
        <v>62.743369989492102</v>
      </c>
      <c r="J656" s="2">
        <v>15.182499999999999</v>
      </c>
      <c r="K656" s="2">
        <v>5.0113570000000003</v>
      </c>
      <c r="L656" s="2">
        <v>25.353639999999999</v>
      </c>
    </row>
    <row r="657" spans="1:12" ht="15">
      <c r="A657" s="2" t="s">
        <v>829</v>
      </c>
      <c r="B657" s="2" t="s">
        <v>75</v>
      </c>
      <c r="C657" s="2" t="s">
        <v>66</v>
      </c>
      <c r="D657" s="2" t="s">
        <v>122</v>
      </c>
      <c r="E657" s="2">
        <v>1</v>
      </c>
      <c r="F657" s="2" t="s">
        <v>11</v>
      </c>
      <c r="G657" s="2">
        <v>68.261671832295406</v>
      </c>
      <c r="H657" s="2">
        <v>65.570172923663506</v>
      </c>
      <c r="I657" s="2">
        <v>70.953170740927305</v>
      </c>
      <c r="J657" s="2">
        <v>0</v>
      </c>
      <c r="K657" s="2">
        <v>0</v>
      </c>
      <c r="L657" s="2">
        <v>0</v>
      </c>
    </row>
    <row r="658" spans="1:12" ht="15">
      <c r="A658" s="2" t="s">
        <v>830</v>
      </c>
      <c r="B658" s="2" t="s">
        <v>75</v>
      </c>
      <c r="C658" s="2" t="s">
        <v>66</v>
      </c>
      <c r="D658" s="2" t="s">
        <v>122</v>
      </c>
      <c r="E658" s="2">
        <v>2</v>
      </c>
      <c r="F658" s="2" t="s">
        <v>11</v>
      </c>
      <c r="G658" s="2">
        <v>61.708297120726797</v>
      </c>
      <c r="H658" s="2">
        <v>58.786679929884897</v>
      </c>
      <c r="I658" s="2">
        <v>64.629914311568697</v>
      </c>
      <c r="J658" s="2">
        <v>0</v>
      </c>
      <c r="K658" s="2">
        <v>0</v>
      </c>
      <c r="L658" s="2">
        <v>0</v>
      </c>
    </row>
    <row r="659" spans="1:12" ht="15">
      <c r="A659" s="2" t="s">
        <v>831</v>
      </c>
      <c r="B659" s="2" t="s">
        <v>75</v>
      </c>
      <c r="C659" s="2" t="s">
        <v>66</v>
      </c>
      <c r="D659" s="2" t="s">
        <v>122</v>
      </c>
      <c r="E659" s="2">
        <v>3</v>
      </c>
      <c r="F659" s="2" t="s">
        <v>11</v>
      </c>
      <c r="G659" s="2">
        <v>63.166598843028197</v>
      </c>
      <c r="H659" s="2">
        <v>60.447551883824097</v>
      </c>
      <c r="I659" s="2">
        <v>65.885645802232304</v>
      </c>
      <c r="J659" s="2">
        <v>0</v>
      </c>
      <c r="K659" s="2">
        <v>0</v>
      </c>
      <c r="L659" s="2">
        <v>0</v>
      </c>
    </row>
    <row r="660" spans="1:12" ht="15">
      <c r="A660" s="2" t="s">
        <v>832</v>
      </c>
      <c r="B660" s="2" t="s">
        <v>75</v>
      </c>
      <c r="C660" s="2" t="s">
        <v>66</v>
      </c>
      <c r="D660" s="2" t="s">
        <v>122</v>
      </c>
      <c r="E660" s="2">
        <v>4</v>
      </c>
      <c r="F660" s="2" t="s">
        <v>11</v>
      </c>
      <c r="G660" s="2">
        <v>57.131136960450803</v>
      </c>
      <c r="H660" s="2">
        <v>54.1031502734957</v>
      </c>
      <c r="I660" s="2">
        <v>60.159123647405998</v>
      </c>
      <c r="J660" s="2">
        <v>0</v>
      </c>
      <c r="K660" s="2">
        <v>0</v>
      </c>
      <c r="L660" s="2">
        <v>0</v>
      </c>
    </row>
    <row r="661" spans="1:12" ht="15">
      <c r="A661" s="2" t="s">
        <v>833</v>
      </c>
      <c r="B661" s="2" t="s">
        <v>75</v>
      </c>
      <c r="C661" s="2" t="s">
        <v>66</v>
      </c>
      <c r="D661" s="2" t="s">
        <v>122</v>
      </c>
      <c r="E661" s="2">
        <v>5</v>
      </c>
      <c r="F661" s="2" t="s">
        <v>11</v>
      </c>
      <c r="G661" s="2">
        <v>55.938087629045903</v>
      </c>
      <c r="H661" s="2">
        <v>52.689248973246599</v>
      </c>
      <c r="I661" s="2">
        <v>59.1869262848452</v>
      </c>
      <c r="J661" s="2">
        <v>0</v>
      </c>
      <c r="K661" s="2">
        <v>0</v>
      </c>
      <c r="L661" s="2">
        <v>0</v>
      </c>
    </row>
    <row r="662" spans="1:12" ht="15">
      <c r="A662" s="2" t="s">
        <v>834</v>
      </c>
      <c r="B662" s="2" t="s">
        <v>75</v>
      </c>
      <c r="C662" s="2" t="s">
        <v>71</v>
      </c>
      <c r="D662" s="2" t="s">
        <v>122</v>
      </c>
      <c r="E662" s="2">
        <v>0</v>
      </c>
      <c r="F662" s="2" t="s">
        <v>11</v>
      </c>
      <c r="G662" s="2">
        <v>70.733515617830903</v>
      </c>
      <c r="H662" s="2">
        <v>69.469736356832797</v>
      </c>
      <c r="I662" s="2">
        <v>71.997294878829095</v>
      </c>
      <c r="J662" s="2">
        <v>11.144159999999999</v>
      </c>
      <c r="K662" s="2">
        <v>1.8731910000000001</v>
      </c>
      <c r="L662" s="2">
        <v>20.415120000000002</v>
      </c>
    </row>
    <row r="663" spans="1:12" ht="15">
      <c r="A663" s="2" t="s">
        <v>835</v>
      </c>
      <c r="B663" s="2" t="s">
        <v>75</v>
      </c>
      <c r="C663" s="2" t="s">
        <v>71</v>
      </c>
      <c r="D663" s="2" t="s">
        <v>122</v>
      </c>
      <c r="E663" s="2">
        <v>1</v>
      </c>
      <c r="F663" s="2" t="s">
        <v>11</v>
      </c>
      <c r="G663" s="2">
        <v>76.477643708753106</v>
      </c>
      <c r="H663" s="2">
        <v>74.0666709556765</v>
      </c>
      <c r="I663" s="2">
        <v>78.888616461829699</v>
      </c>
      <c r="J663" s="2">
        <v>0</v>
      </c>
      <c r="K663" s="2">
        <v>0</v>
      </c>
      <c r="L663" s="2">
        <v>0</v>
      </c>
    </row>
    <row r="664" spans="1:12" ht="15">
      <c r="A664" s="2" t="s">
        <v>836</v>
      </c>
      <c r="B664" s="2" t="s">
        <v>75</v>
      </c>
      <c r="C664" s="2" t="s">
        <v>71</v>
      </c>
      <c r="D664" s="2" t="s">
        <v>122</v>
      </c>
      <c r="E664" s="2">
        <v>2</v>
      </c>
      <c r="F664" s="2" t="s">
        <v>11</v>
      </c>
      <c r="G664" s="2">
        <v>70.348283993539795</v>
      </c>
      <c r="H664" s="2">
        <v>67.271737822331602</v>
      </c>
      <c r="I664" s="2">
        <v>73.424830164748002</v>
      </c>
      <c r="J664" s="2">
        <v>0</v>
      </c>
      <c r="K664" s="2">
        <v>0</v>
      </c>
      <c r="L664" s="2">
        <v>0</v>
      </c>
    </row>
    <row r="665" spans="1:12" ht="15">
      <c r="A665" s="2" t="s">
        <v>837</v>
      </c>
      <c r="B665" s="2" t="s">
        <v>75</v>
      </c>
      <c r="C665" s="2" t="s">
        <v>71</v>
      </c>
      <c r="D665" s="2" t="s">
        <v>122</v>
      </c>
      <c r="E665" s="2">
        <v>3</v>
      </c>
      <c r="F665" s="2" t="s">
        <v>11</v>
      </c>
      <c r="G665" s="2">
        <v>71.830850631564701</v>
      </c>
      <c r="H665" s="2">
        <v>68.6571388191566</v>
      </c>
      <c r="I665" s="2">
        <v>75.004562443972901</v>
      </c>
      <c r="J665" s="2">
        <v>0</v>
      </c>
      <c r="K665" s="2">
        <v>0</v>
      </c>
      <c r="L665" s="2">
        <v>0</v>
      </c>
    </row>
    <row r="666" spans="1:12" ht="15">
      <c r="A666" s="2" t="s">
        <v>838</v>
      </c>
      <c r="B666" s="2" t="s">
        <v>75</v>
      </c>
      <c r="C666" s="2" t="s">
        <v>71</v>
      </c>
      <c r="D666" s="2" t="s">
        <v>122</v>
      </c>
      <c r="E666" s="2">
        <v>4</v>
      </c>
      <c r="F666" s="2" t="s">
        <v>11</v>
      </c>
      <c r="G666" s="2">
        <v>67.783646216314807</v>
      </c>
      <c r="H666" s="2">
        <v>65.079222516225897</v>
      </c>
      <c r="I666" s="2">
        <v>70.488069916403603</v>
      </c>
      <c r="J666" s="2">
        <v>0</v>
      </c>
      <c r="K666" s="2">
        <v>0</v>
      </c>
      <c r="L666" s="2">
        <v>0</v>
      </c>
    </row>
    <row r="667" spans="1:12" ht="15">
      <c r="A667" s="2" t="s">
        <v>839</v>
      </c>
      <c r="B667" s="2" t="s">
        <v>75</v>
      </c>
      <c r="C667" s="2" t="s">
        <v>71</v>
      </c>
      <c r="D667" s="2" t="s">
        <v>122</v>
      </c>
      <c r="E667" s="2">
        <v>5</v>
      </c>
      <c r="F667" s="2" t="s">
        <v>11</v>
      </c>
      <c r="G667" s="2">
        <v>66.797953996948905</v>
      </c>
      <c r="H667" s="2">
        <v>63.6050898665723</v>
      </c>
      <c r="I667" s="2">
        <v>69.990818127325596</v>
      </c>
      <c r="J667" s="2">
        <v>0</v>
      </c>
      <c r="K667" s="2">
        <v>0</v>
      </c>
      <c r="L667" s="2">
        <v>0</v>
      </c>
    </row>
    <row r="668" spans="1:12" ht="15">
      <c r="A668" s="2" t="s">
        <v>840</v>
      </c>
      <c r="B668" s="2" t="s">
        <v>75</v>
      </c>
      <c r="C668" s="2" t="s">
        <v>58</v>
      </c>
      <c r="D668" s="2" t="s">
        <v>122</v>
      </c>
      <c r="E668" s="2">
        <v>0</v>
      </c>
      <c r="F668" s="2" t="s">
        <v>11</v>
      </c>
      <c r="G668" s="2">
        <v>62.422151667302998</v>
      </c>
      <c r="H668" s="2">
        <v>61.134416427923597</v>
      </c>
      <c r="I668" s="2">
        <v>63.709886906682399</v>
      </c>
      <c r="J668" s="2">
        <v>18.418600000000001</v>
      </c>
      <c r="K668" s="2">
        <v>6.1856020000000003</v>
      </c>
      <c r="L668" s="2">
        <v>30.651589999999999</v>
      </c>
    </row>
    <row r="669" spans="1:12" ht="15">
      <c r="A669" s="2" t="s">
        <v>841</v>
      </c>
      <c r="B669" s="2" t="s">
        <v>75</v>
      </c>
      <c r="C669" s="2" t="s">
        <v>58</v>
      </c>
      <c r="D669" s="2" t="s">
        <v>122</v>
      </c>
      <c r="E669" s="2">
        <v>1</v>
      </c>
      <c r="F669" s="2" t="s">
        <v>11</v>
      </c>
      <c r="G669" s="2">
        <v>72.000667388904702</v>
      </c>
      <c r="H669" s="2">
        <v>69.257012565884196</v>
      </c>
      <c r="I669" s="2">
        <v>74.744322211925194</v>
      </c>
      <c r="J669" s="2">
        <v>0</v>
      </c>
      <c r="K669" s="2">
        <v>0</v>
      </c>
      <c r="L669" s="2">
        <v>0</v>
      </c>
    </row>
    <row r="670" spans="1:12" ht="15">
      <c r="A670" s="2" t="s">
        <v>842</v>
      </c>
      <c r="B670" s="2" t="s">
        <v>75</v>
      </c>
      <c r="C670" s="2" t="s">
        <v>58</v>
      </c>
      <c r="D670" s="2" t="s">
        <v>122</v>
      </c>
      <c r="E670" s="2">
        <v>2</v>
      </c>
      <c r="F670" s="2" t="s">
        <v>11</v>
      </c>
      <c r="G670" s="2">
        <v>62.955282621896202</v>
      </c>
      <c r="H670" s="2">
        <v>59.943375745001298</v>
      </c>
      <c r="I670" s="2">
        <v>65.967189498791001</v>
      </c>
      <c r="J670" s="2">
        <v>0</v>
      </c>
      <c r="K670" s="2">
        <v>0</v>
      </c>
      <c r="L670" s="2">
        <v>0</v>
      </c>
    </row>
    <row r="671" spans="1:12" ht="15">
      <c r="A671" s="2" t="s">
        <v>843</v>
      </c>
      <c r="B671" s="2" t="s">
        <v>75</v>
      </c>
      <c r="C671" s="2" t="s">
        <v>58</v>
      </c>
      <c r="D671" s="2" t="s">
        <v>122</v>
      </c>
      <c r="E671" s="2">
        <v>3</v>
      </c>
      <c r="F671" s="2" t="s">
        <v>11</v>
      </c>
      <c r="G671" s="2">
        <v>64.252670133658199</v>
      </c>
      <c r="H671" s="2">
        <v>61.4262232028141</v>
      </c>
      <c r="I671" s="2">
        <v>67.079117064502299</v>
      </c>
      <c r="J671" s="2">
        <v>0</v>
      </c>
      <c r="K671" s="2">
        <v>0</v>
      </c>
      <c r="L671" s="2">
        <v>0</v>
      </c>
    </row>
    <row r="672" spans="1:12" ht="15">
      <c r="A672" s="2" t="s">
        <v>844</v>
      </c>
      <c r="B672" s="2" t="s">
        <v>75</v>
      </c>
      <c r="C672" s="2" t="s">
        <v>58</v>
      </c>
      <c r="D672" s="2" t="s">
        <v>122</v>
      </c>
      <c r="E672" s="2">
        <v>4</v>
      </c>
      <c r="F672" s="2" t="s">
        <v>11</v>
      </c>
      <c r="G672" s="2">
        <v>59.227514525001901</v>
      </c>
      <c r="H672" s="2">
        <v>56.041455674927001</v>
      </c>
      <c r="I672" s="2">
        <v>62.413573375076801</v>
      </c>
      <c r="J672" s="2">
        <v>0</v>
      </c>
      <c r="K672" s="2">
        <v>0</v>
      </c>
      <c r="L672" s="2">
        <v>0</v>
      </c>
    </row>
    <row r="673" spans="1:12" ht="15">
      <c r="A673" s="2" t="s">
        <v>845</v>
      </c>
      <c r="B673" s="2" t="s">
        <v>75</v>
      </c>
      <c r="C673" s="2" t="s">
        <v>58</v>
      </c>
      <c r="D673" s="2" t="s">
        <v>122</v>
      </c>
      <c r="E673" s="2">
        <v>5</v>
      </c>
      <c r="F673" s="2" t="s">
        <v>11</v>
      </c>
      <c r="G673" s="2">
        <v>55.590687756028998</v>
      </c>
      <c r="H673" s="2">
        <v>52.775561930516901</v>
      </c>
      <c r="I673" s="2">
        <v>58.405813581541103</v>
      </c>
      <c r="J673" s="2">
        <v>0</v>
      </c>
      <c r="K673" s="2">
        <v>0</v>
      </c>
      <c r="L673" s="2">
        <v>0</v>
      </c>
    </row>
    <row r="674" spans="1:12" ht="15">
      <c r="A674" s="2" t="s">
        <v>846</v>
      </c>
      <c r="B674" s="2" t="s">
        <v>75</v>
      </c>
      <c r="C674" s="2" t="s">
        <v>72</v>
      </c>
      <c r="D674" s="2" t="s">
        <v>122</v>
      </c>
      <c r="E674" s="2">
        <v>0</v>
      </c>
      <c r="F674" s="2" t="s">
        <v>11</v>
      </c>
      <c r="G674" s="2">
        <v>67.189324725359995</v>
      </c>
      <c r="H674" s="2">
        <v>65.958957896794402</v>
      </c>
      <c r="I674" s="2">
        <v>68.419691553925603</v>
      </c>
      <c r="J674" s="2">
        <v>20.092890000000001</v>
      </c>
      <c r="K674" s="2">
        <v>13.38593</v>
      </c>
      <c r="L674" s="2">
        <v>26.79984</v>
      </c>
    </row>
    <row r="675" spans="1:12" ht="15">
      <c r="A675" s="2" t="s">
        <v>847</v>
      </c>
      <c r="B675" s="2" t="s">
        <v>75</v>
      </c>
      <c r="C675" s="2" t="s">
        <v>72</v>
      </c>
      <c r="D675" s="2" t="s">
        <v>122</v>
      </c>
      <c r="E675" s="2">
        <v>1</v>
      </c>
      <c r="F675" s="2" t="s">
        <v>11</v>
      </c>
      <c r="G675" s="2">
        <v>74.708808996500906</v>
      </c>
      <c r="H675" s="2">
        <v>71.990191118676293</v>
      </c>
      <c r="I675" s="2">
        <v>77.427426874325505</v>
      </c>
      <c r="J675" s="2">
        <v>0</v>
      </c>
      <c r="K675" s="2">
        <v>0</v>
      </c>
      <c r="L675" s="2">
        <v>0</v>
      </c>
    </row>
    <row r="676" spans="1:12" ht="15">
      <c r="A676" s="2" t="s">
        <v>848</v>
      </c>
      <c r="B676" s="2" t="s">
        <v>75</v>
      </c>
      <c r="C676" s="2" t="s">
        <v>72</v>
      </c>
      <c r="D676" s="2" t="s">
        <v>122</v>
      </c>
      <c r="E676" s="2">
        <v>2</v>
      </c>
      <c r="F676" s="2" t="s">
        <v>11</v>
      </c>
      <c r="G676" s="2">
        <v>72.380464146542806</v>
      </c>
      <c r="H676" s="2">
        <v>70.030757559383304</v>
      </c>
      <c r="I676" s="2">
        <v>74.730170733702394</v>
      </c>
      <c r="J676" s="2">
        <v>0</v>
      </c>
      <c r="K676" s="2">
        <v>0</v>
      </c>
      <c r="L676" s="2">
        <v>0</v>
      </c>
    </row>
    <row r="677" spans="1:12" ht="15">
      <c r="A677" s="2" t="s">
        <v>849</v>
      </c>
      <c r="B677" s="2" t="s">
        <v>75</v>
      </c>
      <c r="C677" s="2" t="s">
        <v>72</v>
      </c>
      <c r="D677" s="2" t="s">
        <v>122</v>
      </c>
      <c r="E677" s="2">
        <v>3</v>
      </c>
      <c r="F677" s="2" t="s">
        <v>11</v>
      </c>
      <c r="G677" s="2">
        <v>65.299084449726195</v>
      </c>
      <c r="H677" s="2">
        <v>62.4625393087831</v>
      </c>
      <c r="I677" s="2">
        <v>68.135629590669197</v>
      </c>
      <c r="J677" s="2">
        <v>0</v>
      </c>
      <c r="K677" s="2">
        <v>0</v>
      </c>
      <c r="L677" s="2">
        <v>0</v>
      </c>
    </row>
    <row r="678" spans="1:12" ht="15">
      <c r="A678" s="2" t="s">
        <v>850</v>
      </c>
      <c r="B678" s="2" t="s">
        <v>75</v>
      </c>
      <c r="C678" s="2" t="s">
        <v>72</v>
      </c>
      <c r="D678" s="2" t="s">
        <v>122</v>
      </c>
      <c r="E678" s="2">
        <v>4</v>
      </c>
      <c r="F678" s="2" t="s">
        <v>11</v>
      </c>
      <c r="G678" s="2">
        <v>63.554883766831402</v>
      </c>
      <c r="H678" s="2">
        <v>60.576374272982498</v>
      </c>
      <c r="I678" s="2">
        <v>66.533393260680199</v>
      </c>
      <c r="J678" s="2">
        <v>0</v>
      </c>
      <c r="K678" s="2">
        <v>0</v>
      </c>
      <c r="L678" s="2">
        <v>0</v>
      </c>
    </row>
    <row r="679" spans="1:12" ht="15">
      <c r="A679" s="2" t="s">
        <v>851</v>
      </c>
      <c r="B679" s="2" t="s">
        <v>75</v>
      </c>
      <c r="C679" s="2" t="s">
        <v>72</v>
      </c>
      <c r="D679" s="2" t="s">
        <v>122</v>
      </c>
      <c r="E679" s="2">
        <v>5</v>
      </c>
      <c r="F679" s="2" t="s">
        <v>11</v>
      </c>
      <c r="G679" s="2">
        <v>58.951559582081998</v>
      </c>
      <c r="H679" s="2">
        <v>55.870216552068001</v>
      </c>
      <c r="I679" s="2">
        <v>62.032902612095903</v>
      </c>
      <c r="J679" s="2">
        <v>0</v>
      </c>
      <c r="K679" s="2">
        <v>0</v>
      </c>
      <c r="L679" s="2">
        <v>0</v>
      </c>
    </row>
    <row r="680" spans="1:12" ht="15">
      <c r="A680" s="2" t="s">
        <v>852</v>
      </c>
      <c r="B680" s="2" t="s">
        <v>75</v>
      </c>
      <c r="C680" s="2" t="s">
        <v>53</v>
      </c>
      <c r="D680" s="2" t="s">
        <v>122</v>
      </c>
      <c r="E680" s="2">
        <v>0</v>
      </c>
      <c r="F680" s="2" t="s">
        <v>11</v>
      </c>
      <c r="G680" s="2">
        <v>69.046885034392204</v>
      </c>
      <c r="H680" s="2">
        <v>67.7955980006397</v>
      </c>
      <c r="I680" s="2">
        <v>70.298172068144694</v>
      </c>
      <c r="J680" s="2">
        <v>11.940849999999999</v>
      </c>
      <c r="K680" s="2">
        <v>-0.1230908</v>
      </c>
      <c r="L680" s="2">
        <v>24.004799999999999</v>
      </c>
    </row>
    <row r="681" spans="1:12" ht="15">
      <c r="A681" s="2" t="s">
        <v>853</v>
      </c>
      <c r="B681" s="2" t="s">
        <v>75</v>
      </c>
      <c r="C681" s="2" t="s">
        <v>53</v>
      </c>
      <c r="D681" s="2" t="s">
        <v>122</v>
      </c>
      <c r="E681" s="2">
        <v>1</v>
      </c>
      <c r="F681" s="2" t="s">
        <v>11</v>
      </c>
      <c r="G681" s="2">
        <v>71.476731716992802</v>
      </c>
      <c r="H681" s="2">
        <v>68.852092896819897</v>
      </c>
      <c r="I681" s="2">
        <v>74.101370537165593</v>
      </c>
      <c r="J681" s="2">
        <v>0</v>
      </c>
      <c r="K681" s="2">
        <v>0</v>
      </c>
      <c r="L681" s="2">
        <v>0</v>
      </c>
    </row>
    <row r="682" spans="1:12" ht="15">
      <c r="A682" s="2" t="s">
        <v>854</v>
      </c>
      <c r="B682" s="2" t="s">
        <v>75</v>
      </c>
      <c r="C682" s="2" t="s">
        <v>53</v>
      </c>
      <c r="D682" s="2" t="s">
        <v>122</v>
      </c>
      <c r="E682" s="2">
        <v>2</v>
      </c>
      <c r="F682" s="2" t="s">
        <v>11</v>
      </c>
      <c r="G682" s="2">
        <v>74.204360009222299</v>
      </c>
      <c r="H682" s="2">
        <v>71.681402460622493</v>
      </c>
      <c r="I682" s="2">
        <v>76.727317557822204</v>
      </c>
      <c r="J682" s="2">
        <v>0</v>
      </c>
      <c r="K682" s="2">
        <v>0</v>
      </c>
      <c r="L682" s="2">
        <v>0</v>
      </c>
    </row>
    <row r="683" spans="1:12" ht="15">
      <c r="A683" s="2" t="s">
        <v>855</v>
      </c>
      <c r="B683" s="2" t="s">
        <v>75</v>
      </c>
      <c r="C683" s="2" t="s">
        <v>53</v>
      </c>
      <c r="D683" s="2" t="s">
        <v>122</v>
      </c>
      <c r="E683" s="2">
        <v>3</v>
      </c>
      <c r="F683" s="2" t="s">
        <v>11</v>
      </c>
      <c r="G683" s="2">
        <v>70.511231080130699</v>
      </c>
      <c r="H683" s="2">
        <v>67.786351957256798</v>
      </c>
      <c r="I683" s="2">
        <v>73.2361102030046</v>
      </c>
      <c r="J683" s="2">
        <v>0</v>
      </c>
      <c r="K683" s="2">
        <v>0</v>
      </c>
      <c r="L683" s="2">
        <v>0</v>
      </c>
    </row>
    <row r="684" spans="1:12" ht="15">
      <c r="A684" s="2" t="s">
        <v>856</v>
      </c>
      <c r="B684" s="2" t="s">
        <v>75</v>
      </c>
      <c r="C684" s="2" t="s">
        <v>53</v>
      </c>
      <c r="D684" s="2" t="s">
        <v>122</v>
      </c>
      <c r="E684" s="2">
        <v>4</v>
      </c>
      <c r="F684" s="2" t="s">
        <v>11</v>
      </c>
      <c r="G684" s="2">
        <v>67.695636870191606</v>
      </c>
      <c r="H684" s="2">
        <v>64.823547311943599</v>
      </c>
      <c r="I684" s="2">
        <v>70.567726428439599</v>
      </c>
      <c r="J684" s="2">
        <v>0</v>
      </c>
      <c r="K684" s="2">
        <v>0</v>
      </c>
      <c r="L684" s="2">
        <v>0</v>
      </c>
    </row>
    <row r="685" spans="1:12" ht="15">
      <c r="A685" s="2" t="s">
        <v>857</v>
      </c>
      <c r="B685" s="2" t="s">
        <v>75</v>
      </c>
      <c r="C685" s="2" t="s">
        <v>53</v>
      </c>
      <c r="D685" s="2" t="s">
        <v>122</v>
      </c>
      <c r="E685" s="2">
        <v>5</v>
      </c>
      <c r="F685" s="2" t="s">
        <v>11</v>
      </c>
      <c r="G685" s="2">
        <v>62.700508373709603</v>
      </c>
      <c r="H685" s="2">
        <v>59.698083105225599</v>
      </c>
      <c r="I685" s="2">
        <v>65.7029336421935</v>
      </c>
      <c r="J685" s="2">
        <v>0</v>
      </c>
      <c r="K685" s="2">
        <v>0</v>
      </c>
      <c r="L685" s="2">
        <v>0</v>
      </c>
    </row>
    <row r="686" spans="1:12" ht="15">
      <c r="A686" s="2" t="s">
        <v>858</v>
      </c>
      <c r="B686" s="2" t="s">
        <v>75</v>
      </c>
      <c r="C686" s="2" t="s">
        <v>50</v>
      </c>
      <c r="D686" s="2" t="s">
        <v>122</v>
      </c>
      <c r="E686" s="2">
        <v>0</v>
      </c>
      <c r="F686" s="2" t="s">
        <v>11</v>
      </c>
      <c r="G686" s="2">
        <v>68.682625252668501</v>
      </c>
      <c r="H686" s="2">
        <v>67.408126586079703</v>
      </c>
      <c r="I686" s="2">
        <v>69.957123919257299</v>
      </c>
      <c r="J686" s="2">
        <v>14.40537</v>
      </c>
      <c r="K686" s="2">
        <v>3.0680399999999999</v>
      </c>
      <c r="L686" s="2">
        <v>25.742699999999999</v>
      </c>
    </row>
    <row r="687" spans="1:12" ht="15">
      <c r="A687" s="2" t="s">
        <v>859</v>
      </c>
      <c r="B687" s="2" t="s">
        <v>75</v>
      </c>
      <c r="C687" s="2" t="s">
        <v>50</v>
      </c>
      <c r="D687" s="2" t="s">
        <v>122</v>
      </c>
      <c r="E687" s="2">
        <v>1</v>
      </c>
      <c r="F687" s="2" t="s">
        <v>11</v>
      </c>
      <c r="G687" s="2">
        <v>72.775478421378097</v>
      </c>
      <c r="H687" s="2">
        <v>70.241638028945005</v>
      </c>
      <c r="I687" s="2">
        <v>75.309318813811203</v>
      </c>
      <c r="J687" s="2">
        <v>0</v>
      </c>
      <c r="K687" s="2">
        <v>0</v>
      </c>
      <c r="L687" s="2">
        <v>0</v>
      </c>
    </row>
    <row r="688" spans="1:12" ht="15">
      <c r="A688" s="2" t="s">
        <v>860</v>
      </c>
      <c r="B688" s="2" t="s">
        <v>75</v>
      </c>
      <c r="C688" s="2" t="s">
        <v>50</v>
      </c>
      <c r="D688" s="2" t="s">
        <v>122</v>
      </c>
      <c r="E688" s="2">
        <v>2</v>
      </c>
      <c r="F688" s="2" t="s">
        <v>11</v>
      </c>
      <c r="G688" s="2">
        <v>71.874235118949699</v>
      </c>
      <c r="H688" s="2">
        <v>68.832642374164294</v>
      </c>
      <c r="I688" s="2">
        <v>74.915827863735203</v>
      </c>
      <c r="J688" s="2">
        <v>0</v>
      </c>
      <c r="K688" s="2">
        <v>0</v>
      </c>
      <c r="L688" s="2">
        <v>0</v>
      </c>
    </row>
    <row r="689" spans="1:12" ht="15">
      <c r="A689" s="2" t="s">
        <v>861</v>
      </c>
      <c r="B689" s="2" t="s">
        <v>75</v>
      </c>
      <c r="C689" s="2" t="s">
        <v>50</v>
      </c>
      <c r="D689" s="2" t="s">
        <v>122</v>
      </c>
      <c r="E689" s="2">
        <v>3</v>
      </c>
      <c r="F689" s="2" t="s">
        <v>11</v>
      </c>
      <c r="G689" s="2">
        <v>70.531788080748498</v>
      </c>
      <c r="H689" s="2">
        <v>67.641484849016507</v>
      </c>
      <c r="I689" s="2">
        <v>73.422091312480504</v>
      </c>
      <c r="J689" s="2">
        <v>0</v>
      </c>
      <c r="K689" s="2">
        <v>0</v>
      </c>
      <c r="L689" s="2">
        <v>0</v>
      </c>
    </row>
    <row r="690" spans="1:12" ht="15">
      <c r="A690" s="2" t="s">
        <v>862</v>
      </c>
      <c r="B690" s="2" t="s">
        <v>75</v>
      </c>
      <c r="C690" s="2" t="s">
        <v>50</v>
      </c>
      <c r="D690" s="2" t="s">
        <v>122</v>
      </c>
      <c r="E690" s="2">
        <v>4</v>
      </c>
      <c r="F690" s="2" t="s">
        <v>11</v>
      </c>
      <c r="G690" s="2">
        <v>67.689062204215801</v>
      </c>
      <c r="H690" s="2">
        <v>64.938988189314699</v>
      </c>
      <c r="I690" s="2">
        <v>70.439136219116904</v>
      </c>
      <c r="J690" s="2">
        <v>0</v>
      </c>
      <c r="K690" s="2">
        <v>0</v>
      </c>
      <c r="L690" s="2">
        <v>0</v>
      </c>
    </row>
    <row r="691" spans="1:12" ht="15">
      <c r="A691" s="2" t="s">
        <v>863</v>
      </c>
      <c r="B691" s="2" t="s">
        <v>75</v>
      </c>
      <c r="C691" s="2" t="s">
        <v>50</v>
      </c>
      <c r="D691" s="2" t="s">
        <v>122</v>
      </c>
      <c r="E691" s="2">
        <v>5</v>
      </c>
      <c r="F691" s="2" t="s">
        <v>11</v>
      </c>
      <c r="G691" s="2">
        <v>60.325143074869302</v>
      </c>
      <c r="H691" s="2">
        <v>57.080981424165799</v>
      </c>
      <c r="I691" s="2">
        <v>63.5693047255727</v>
      </c>
      <c r="J691" s="2">
        <v>0</v>
      </c>
      <c r="K691" s="2">
        <v>0</v>
      </c>
      <c r="L691" s="2">
        <v>0</v>
      </c>
    </row>
    <row r="692" spans="1:12" ht="15">
      <c r="A692" s="2" t="s">
        <v>864</v>
      </c>
      <c r="B692" s="2" t="s">
        <v>75</v>
      </c>
      <c r="C692" s="2" t="s">
        <v>65</v>
      </c>
      <c r="D692" s="2" t="s">
        <v>122</v>
      </c>
      <c r="E692" s="2">
        <v>0</v>
      </c>
      <c r="F692" s="2" t="s">
        <v>11</v>
      </c>
      <c r="G692" s="2">
        <v>62.936915529800203</v>
      </c>
      <c r="H692" s="2">
        <v>61.795176345619197</v>
      </c>
      <c r="I692" s="2">
        <v>64.078654713981194</v>
      </c>
      <c r="J692" s="2">
        <v>13.34769</v>
      </c>
      <c r="K692" s="2">
        <v>2.9427279999999998</v>
      </c>
      <c r="L692" s="2">
        <v>23.752659999999999</v>
      </c>
    </row>
    <row r="693" spans="1:12" ht="15">
      <c r="A693" s="2" t="s">
        <v>865</v>
      </c>
      <c r="B693" s="2" t="s">
        <v>75</v>
      </c>
      <c r="C693" s="2" t="s">
        <v>65</v>
      </c>
      <c r="D693" s="2" t="s">
        <v>122</v>
      </c>
      <c r="E693" s="2">
        <v>1</v>
      </c>
      <c r="F693" s="2" t="s">
        <v>11</v>
      </c>
      <c r="G693" s="2">
        <v>66.744298639910895</v>
      </c>
      <c r="H693" s="2">
        <v>63.948644221820501</v>
      </c>
      <c r="I693" s="2">
        <v>69.539953058001203</v>
      </c>
      <c r="J693" s="2">
        <v>0</v>
      </c>
      <c r="K693" s="2">
        <v>0</v>
      </c>
      <c r="L693" s="2">
        <v>0</v>
      </c>
    </row>
    <row r="694" spans="1:12" ht="15">
      <c r="A694" s="2" t="s">
        <v>866</v>
      </c>
      <c r="B694" s="2" t="s">
        <v>75</v>
      </c>
      <c r="C694" s="2" t="s">
        <v>65</v>
      </c>
      <c r="D694" s="2" t="s">
        <v>122</v>
      </c>
      <c r="E694" s="2">
        <v>2</v>
      </c>
      <c r="F694" s="2" t="s">
        <v>11</v>
      </c>
      <c r="G694" s="2">
        <v>67.1532486768903</v>
      </c>
      <c r="H694" s="2">
        <v>64.725105649585998</v>
      </c>
      <c r="I694" s="2">
        <v>69.581391704194701</v>
      </c>
      <c r="J694" s="2">
        <v>0</v>
      </c>
      <c r="K694" s="2">
        <v>0</v>
      </c>
      <c r="L694" s="2">
        <v>0</v>
      </c>
    </row>
    <row r="695" spans="1:12" ht="15">
      <c r="A695" s="2" t="s">
        <v>867</v>
      </c>
      <c r="B695" s="2" t="s">
        <v>75</v>
      </c>
      <c r="C695" s="2" t="s">
        <v>65</v>
      </c>
      <c r="D695" s="2" t="s">
        <v>122</v>
      </c>
      <c r="E695" s="2">
        <v>3</v>
      </c>
      <c r="F695" s="2" t="s">
        <v>11</v>
      </c>
      <c r="G695" s="2">
        <v>64.474822343190098</v>
      </c>
      <c r="H695" s="2">
        <v>62.007379847739102</v>
      </c>
      <c r="I695" s="2">
        <v>66.942264838641094</v>
      </c>
      <c r="J695" s="2">
        <v>0</v>
      </c>
      <c r="K695" s="2">
        <v>0</v>
      </c>
      <c r="L695" s="2">
        <v>0</v>
      </c>
    </row>
    <row r="696" spans="1:12" ht="15">
      <c r="A696" s="2" t="s">
        <v>868</v>
      </c>
      <c r="B696" s="2" t="s">
        <v>75</v>
      </c>
      <c r="C696" s="2" t="s">
        <v>65</v>
      </c>
      <c r="D696" s="2" t="s">
        <v>122</v>
      </c>
      <c r="E696" s="2">
        <v>4</v>
      </c>
      <c r="F696" s="2" t="s">
        <v>11</v>
      </c>
      <c r="G696" s="2">
        <v>57.998906107837399</v>
      </c>
      <c r="H696" s="2">
        <v>55.111327818389398</v>
      </c>
      <c r="I696" s="2">
        <v>60.886484397285301</v>
      </c>
      <c r="J696" s="2">
        <v>0</v>
      </c>
      <c r="K696" s="2">
        <v>0</v>
      </c>
      <c r="L696" s="2">
        <v>0</v>
      </c>
    </row>
    <row r="697" spans="1:12" ht="15">
      <c r="A697" s="2" t="s">
        <v>869</v>
      </c>
      <c r="B697" s="2" t="s">
        <v>75</v>
      </c>
      <c r="C697" s="2" t="s">
        <v>65</v>
      </c>
      <c r="D697" s="2" t="s">
        <v>122</v>
      </c>
      <c r="E697" s="2">
        <v>5</v>
      </c>
      <c r="F697" s="2" t="s">
        <v>11</v>
      </c>
      <c r="G697" s="2">
        <v>57.934619383435503</v>
      </c>
      <c r="H697" s="2">
        <v>55.289990538378298</v>
      </c>
      <c r="I697" s="2">
        <v>60.579248228492702</v>
      </c>
      <c r="J697" s="2">
        <v>0</v>
      </c>
      <c r="K697" s="2">
        <v>0</v>
      </c>
      <c r="L697" s="2">
        <v>0</v>
      </c>
    </row>
    <row r="698" spans="1:12" ht="15">
      <c r="A698" s="2" t="s">
        <v>870</v>
      </c>
      <c r="B698" s="2" t="s">
        <v>75</v>
      </c>
      <c r="C698" s="2" t="s">
        <v>57</v>
      </c>
      <c r="D698" s="2" t="s">
        <v>122</v>
      </c>
      <c r="E698" s="2">
        <v>0</v>
      </c>
      <c r="F698" s="2" t="s">
        <v>11</v>
      </c>
      <c r="G698" s="2">
        <v>66.822789610821104</v>
      </c>
      <c r="H698" s="2">
        <v>65.714716407006705</v>
      </c>
      <c r="I698" s="2">
        <v>67.930862814635503</v>
      </c>
      <c r="J698" s="2">
        <v>16.334299999999999</v>
      </c>
      <c r="K698" s="2">
        <v>0.51689529999999995</v>
      </c>
      <c r="L698" s="2">
        <v>32.151710000000001</v>
      </c>
    </row>
    <row r="699" spans="1:12" ht="15">
      <c r="A699" s="2" t="s">
        <v>871</v>
      </c>
      <c r="B699" s="2" t="s">
        <v>75</v>
      </c>
      <c r="C699" s="2" t="s">
        <v>57</v>
      </c>
      <c r="D699" s="2" t="s">
        <v>122</v>
      </c>
      <c r="E699" s="2">
        <v>1</v>
      </c>
      <c r="F699" s="2" t="s">
        <v>11</v>
      </c>
      <c r="G699" s="2">
        <v>73.386262484469597</v>
      </c>
      <c r="H699" s="2">
        <v>71.129954919781397</v>
      </c>
      <c r="I699" s="2">
        <v>75.642570049157797</v>
      </c>
      <c r="J699" s="2">
        <v>0</v>
      </c>
      <c r="K699" s="2">
        <v>0</v>
      </c>
      <c r="L699" s="2">
        <v>0</v>
      </c>
    </row>
    <row r="700" spans="1:12" ht="15">
      <c r="A700" s="2" t="s">
        <v>872</v>
      </c>
      <c r="B700" s="2" t="s">
        <v>75</v>
      </c>
      <c r="C700" s="2" t="s">
        <v>57</v>
      </c>
      <c r="D700" s="2" t="s">
        <v>122</v>
      </c>
      <c r="E700" s="2">
        <v>2</v>
      </c>
      <c r="F700" s="2" t="s">
        <v>11</v>
      </c>
      <c r="G700" s="2">
        <v>70.463174575915602</v>
      </c>
      <c r="H700" s="2">
        <v>68.097907480676398</v>
      </c>
      <c r="I700" s="2">
        <v>72.828441671154707</v>
      </c>
      <c r="J700" s="2">
        <v>0</v>
      </c>
      <c r="K700" s="2">
        <v>0</v>
      </c>
      <c r="L700" s="2">
        <v>0</v>
      </c>
    </row>
    <row r="701" spans="1:12" ht="15">
      <c r="A701" s="2" t="s">
        <v>873</v>
      </c>
      <c r="B701" s="2" t="s">
        <v>75</v>
      </c>
      <c r="C701" s="2" t="s">
        <v>57</v>
      </c>
      <c r="D701" s="2" t="s">
        <v>122</v>
      </c>
      <c r="E701" s="2">
        <v>3</v>
      </c>
      <c r="F701" s="2" t="s">
        <v>11</v>
      </c>
      <c r="G701" s="2">
        <v>63.803309350373397</v>
      </c>
      <c r="H701" s="2">
        <v>61.293761531539197</v>
      </c>
      <c r="I701" s="2">
        <v>66.312857169207703</v>
      </c>
      <c r="J701" s="2">
        <v>0</v>
      </c>
      <c r="K701" s="2">
        <v>0</v>
      </c>
      <c r="L701" s="2">
        <v>0</v>
      </c>
    </row>
    <row r="702" spans="1:12" ht="15">
      <c r="A702" s="2" t="s">
        <v>874</v>
      </c>
      <c r="B702" s="2" t="s">
        <v>75</v>
      </c>
      <c r="C702" s="2" t="s">
        <v>57</v>
      </c>
      <c r="D702" s="2" t="s">
        <v>122</v>
      </c>
      <c r="E702" s="2">
        <v>4</v>
      </c>
      <c r="F702" s="2" t="s">
        <v>11</v>
      </c>
      <c r="G702" s="2">
        <v>67.726043084041606</v>
      </c>
      <c r="H702" s="2">
        <v>65.153675298128604</v>
      </c>
      <c r="I702" s="2">
        <v>70.298410869954694</v>
      </c>
      <c r="J702" s="2">
        <v>0</v>
      </c>
      <c r="K702" s="2">
        <v>0</v>
      </c>
      <c r="L702" s="2">
        <v>0</v>
      </c>
    </row>
    <row r="703" spans="1:12" ht="15">
      <c r="A703" s="2" t="s">
        <v>875</v>
      </c>
      <c r="B703" s="2" t="s">
        <v>75</v>
      </c>
      <c r="C703" s="2" t="s">
        <v>57</v>
      </c>
      <c r="D703" s="2" t="s">
        <v>122</v>
      </c>
      <c r="E703" s="2">
        <v>5</v>
      </c>
      <c r="F703" s="2" t="s">
        <v>11</v>
      </c>
      <c r="G703" s="2">
        <v>58.5554990914816</v>
      </c>
      <c r="H703" s="2">
        <v>55.821095423134302</v>
      </c>
      <c r="I703" s="2">
        <v>61.289902759828799</v>
      </c>
      <c r="J703" s="2">
        <v>0</v>
      </c>
      <c r="K703" s="2">
        <v>0</v>
      </c>
      <c r="L703" s="2">
        <v>0</v>
      </c>
    </row>
    <row r="704" spans="1:12" ht="15">
      <c r="A704" s="2" t="s">
        <v>876</v>
      </c>
      <c r="B704" s="2" t="s">
        <v>75</v>
      </c>
      <c r="C704" s="2" t="s">
        <v>70</v>
      </c>
      <c r="D704" s="2" t="s">
        <v>122</v>
      </c>
      <c r="E704" s="2">
        <v>0</v>
      </c>
      <c r="F704" s="2" t="s">
        <v>11</v>
      </c>
      <c r="G704" s="2">
        <v>64.371463044857407</v>
      </c>
      <c r="H704" s="2">
        <v>63.039935067720599</v>
      </c>
      <c r="I704" s="2">
        <v>65.702991021994094</v>
      </c>
      <c r="J704" s="2">
        <v>16.485469999999999</v>
      </c>
      <c r="K704" s="2">
        <v>7.1743119999999996</v>
      </c>
      <c r="L704" s="2">
        <v>25.79663</v>
      </c>
    </row>
    <row r="705" spans="1:12" ht="15">
      <c r="A705" s="2" t="s">
        <v>877</v>
      </c>
      <c r="B705" s="2" t="s">
        <v>75</v>
      </c>
      <c r="C705" s="2" t="s">
        <v>70</v>
      </c>
      <c r="D705" s="2" t="s">
        <v>122</v>
      </c>
      <c r="E705" s="2">
        <v>1</v>
      </c>
      <c r="F705" s="2" t="s">
        <v>11</v>
      </c>
      <c r="G705" s="2">
        <v>69.072248914058804</v>
      </c>
      <c r="H705" s="2">
        <v>65.718348894281306</v>
      </c>
      <c r="I705" s="2">
        <v>72.426148933836203</v>
      </c>
      <c r="J705" s="2">
        <v>0</v>
      </c>
      <c r="K705" s="2">
        <v>0</v>
      </c>
      <c r="L705" s="2">
        <v>0</v>
      </c>
    </row>
    <row r="706" spans="1:12" ht="15">
      <c r="A706" s="2" t="s">
        <v>878</v>
      </c>
      <c r="B706" s="2" t="s">
        <v>75</v>
      </c>
      <c r="C706" s="2" t="s">
        <v>70</v>
      </c>
      <c r="D706" s="2" t="s">
        <v>122</v>
      </c>
      <c r="E706" s="2">
        <v>2</v>
      </c>
      <c r="F706" s="2" t="s">
        <v>11</v>
      </c>
      <c r="G706" s="2">
        <v>70.136686053761494</v>
      </c>
      <c r="H706" s="2">
        <v>67.326915133178602</v>
      </c>
      <c r="I706" s="2">
        <v>72.9464569743445</v>
      </c>
      <c r="J706" s="2">
        <v>0</v>
      </c>
      <c r="K706" s="2">
        <v>0</v>
      </c>
      <c r="L706" s="2">
        <v>0</v>
      </c>
    </row>
    <row r="707" spans="1:12" ht="15">
      <c r="A707" s="2" t="s">
        <v>879</v>
      </c>
      <c r="B707" s="2" t="s">
        <v>75</v>
      </c>
      <c r="C707" s="2" t="s">
        <v>70</v>
      </c>
      <c r="D707" s="2" t="s">
        <v>122</v>
      </c>
      <c r="E707" s="2">
        <v>3</v>
      </c>
      <c r="F707" s="2" t="s">
        <v>11</v>
      </c>
      <c r="G707" s="2">
        <v>64.607617230848504</v>
      </c>
      <c r="H707" s="2">
        <v>61.8357289589391</v>
      </c>
      <c r="I707" s="2">
        <v>67.379505502757894</v>
      </c>
      <c r="J707" s="2">
        <v>0</v>
      </c>
      <c r="K707" s="2">
        <v>0</v>
      </c>
      <c r="L707" s="2">
        <v>0</v>
      </c>
    </row>
    <row r="708" spans="1:12" ht="15">
      <c r="A708" s="2" t="s">
        <v>880</v>
      </c>
      <c r="B708" s="2" t="s">
        <v>75</v>
      </c>
      <c r="C708" s="2" t="s">
        <v>70</v>
      </c>
      <c r="D708" s="2" t="s">
        <v>122</v>
      </c>
      <c r="E708" s="2">
        <v>4</v>
      </c>
      <c r="F708" s="2" t="s">
        <v>11</v>
      </c>
      <c r="G708" s="2">
        <v>60.060328564613499</v>
      </c>
      <c r="H708" s="2">
        <v>56.836591315519101</v>
      </c>
      <c r="I708" s="2">
        <v>63.284065813707898</v>
      </c>
      <c r="J708" s="2">
        <v>0</v>
      </c>
      <c r="K708" s="2">
        <v>0</v>
      </c>
      <c r="L708" s="2">
        <v>0</v>
      </c>
    </row>
    <row r="709" spans="1:12" ht="15">
      <c r="A709" s="2" t="s">
        <v>881</v>
      </c>
      <c r="B709" s="2" t="s">
        <v>75</v>
      </c>
      <c r="C709" s="2" t="s">
        <v>70</v>
      </c>
      <c r="D709" s="2" t="s">
        <v>122</v>
      </c>
      <c r="E709" s="2">
        <v>5</v>
      </c>
      <c r="F709" s="2" t="s">
        <v>11</v>
      </c>
      <c r="G709" s="2">
        <v>57.441357433551701</v>
      </c>
      <c r="H709" s="2">
        <v>54.169346954006798</v>
      </c>
      <c r="I709" s="2">
        <v>60.713367913096498</v>
      </c>
      <c r="J709" s="2">
        <v>0</v>
      </c>
      <c r="K709" s="2">
        <v>0</v>
      </c>
      <c r="L709" s="2">
        <v>0</v>
      </c>
    </row>
    <row r="710" spans="1:12" ht="15">
      <c r="A710" s="2" t="s">
        <v>882</v>
      </c>
      <c r="B710" s="2" t="s">
        <v>75</v>
      </c>
      <c r="C710" s="2" t="s">
        <v>62</v>
      </c>
      <c r="D710" s="2" t="s">
        <v>122</v>
      </c>
      <c r="E710" s="2">
        <v>0</v>
      </c>
      <c r="F710" s="2" t="s">
        <v>11</v>
      </c>
      <c r="G710" s="2">
        <v>68.712124053355396</v>
      </c>
      <c r="H710" s="2">
        <v>67.460479585156307</v>
      </c>
      <c r="I710" s="2">
        <v>69.963768521554499</v>
      </c>
      <c r="J710" s="2">
        <v>23.412859999999998</v>
      </c>
      <c r="K710" s="2">
        <v>10.57409</v>
      </c>
      <c r="L710" s="2">
        <v>36.251629999999999</v>
      </c>
    </row>
    <row r="711" spans="1:12" ht="15">
      <c r="A711" s="2" t="s">
        <v>883</v>
      </c>
      <c r="B711" s="2" t="s">
        <v>75</v>
      </c>
      <c r="C711" s="2" t="s">
        <v>62</v>
      </c>
      <c r="D711" s="2" t="s">
        <v>122</v>
      </c>
      <c r="E711" s="2">
        <v>1</v>
      </c>
      <c r="F711" s="2" t="s">
        <v>11</v>
      </c>
      <c r="G711" s="2">
        <v>75.471248928107997</v>
      </c>
      <c r="H711" s="2">
        <v>73.124496760935401</v>
      </c>
      <c r="I711" s="2">
        <v>77.818001095280493</v>
      </c>
      <c r="J711" s="2">
        <v>0</v>
      </c>
      <c r="K711" s="2">
        <v>0</v>
      </c>
      <c r="L711" s="2">
        <v>0</v>
      </c>
    </row>
    <row r="712" spans="1:12" ht="15">
      <c r="A712" s="2" t="s">
        <v>884</v>
      </c>
      <c r="B712" s="2" t="s">
        <v>75</v>
      </c>
      <c r="C712" s="2" t="s">
        <v>62</v>
      </c>
      <c r="D712" s="2" t="s">
        <v>122</v>
      </c>
      <c r="E712" s="2">
        <v>2</v>
      </c>
      <c r="F712" s="2" t="s">
        <v>11</v>
      </c>
      <c r="G712" s="2">
        <v>74.860923708306203</v>
      </c>
      <c r="H712" s="2">
        <v>72.611221881165093</v>
      </c>
      <c r="I712" s="2">
        <v>77.110625535447298</v>
      </c>
      <c r="J712" s="2">
        <v>0</v>
      </c>
      <c r="K712" s="2">
        <v>0</v>
      </c>
      <c r="L712" s="2">
        <v>0</v>
      </c>
    </row>
    <row r="713" spans="1:12" ht="15">
      <c r="A713" s="2" t="s">
        <v>885</v>
      </c>
      <c r="B713" s="2" t="s">
        <v>75</v>
      </c>
      <c r="C713" s="2" t="s">
        <v>62</v>
      </c>
      <c r="D713" s="2" t="s">
        <v>122</v>
      </c>
      <c r="E713" s="2">
        <v>3</v>
      </c>
      <c r="F713" s="2" t="s">
        <v>11</v>
      </c>
      <c r="G713" s="2">
        <v>70.245344546283803</v>
      </c>
      <c r="H713" s="2">
        <v>67.337184051690201</v>
      </c>
      <c r="I713" s="2">
        <v>73.153505040877306</v>
      </c>
      <c r="J713" s="2">
        <v>0</v>
      </c>
      <c r="K713" s="2">
        <v>0</v>
      </c>
      <c r="L713" s="2">
        <v>0</v>
      </c>
    </row>
    <row r="714" spans="1:12" ht="15">
      <c r="A714" s="2" t="s">
        <v>886</v>
      </c>
      <c r="B714" s="2" t="s">
        <v>75</v>
      </c>
      <c r="C714" s="2" t="s">
        <v>62</v>
      </c>
      <c r="D714" s="2" t="s">
        <v>122</v>
      </c>
      <c r="E714" s="2">
        <v>4</v>
      </c>
      <c r="F714" s="2" t="s">
        <v>11</v>
      </c>
      <c r="G714" s="2">
        <v>65.276159575696198</v>
      </c>
      <c r="H714" s="2">
        <v>62.344197469291899</v>
      </c>
      <c r="I714" s="2">
        <v>68.208121682100497</v>
      </c>
      <c r="J714" s="2">
        <v>0</v>
      </c>
      <c r="K714" s="2">
        <v>0</v>
      </c>
      <c r="L714" s="2">
        <v>0</v>
      </c>
    </row>
    <row r="715" spans="1:12" ht="15">
      <c r="A715" s="2" t="s">
        <v>887</v>
      </c>
      <c r="B715" s="2" t="s">
        <v>75</v>
      </c>
      <c r="C715" s="2" t="s">
        <v>62</v>
      </c>
      <c r="D715" s="2" t="s">
        <v>122</v>
      </c>
      <c r="E715" s="2">
        <v>5</v>
      </c>
      <c r="F715" s="2" t="s">
        <v>11</v>
      </c>
      <c r="G715" s="2">
        <v>56.650139436492701</v>
      </c>
      <c r="H715" s="2">
        <v>53.323648490925599</v>
      </c>
      <c r="I715" s="2">
        <v>59.976630382059803</v>
      </c>
      <c r="J715" s="2">
        <v>0</v>
      </c>
      <c r="K715" s="2">
        <v>0</v>
      </c>
      <c r="L715" s="2">
        <v>0</v>
      </c>
    </row>
    <row r="716" spans="1:12" ht="15">
      <c r="A716" s="2" t="s">
        <v>888</v>
      </c>
      <c r="B716" s="2" t="s">
        <v>75</v>
      </c>
      <c r="C716" s="2" t="s">
        <v>49</v>
      </c>
      <c r="D716" s="2" t="s">
        <v>122</v>
      </c>
      <c r="E716" s="2">
        <v>0</v>
      </c>
      <c r="F716" s="2" t="s">
        <v>11</v>
      </c>
      <c r="G716" s="2">
        <v>67.849483090139998</v>
      </c>
      <c r="H716" s="2">
        <v>66.661511101441306</v>
      </c>
      <c r="I716" s="2">
        <v>69.037455078838605</v>
      </c>
      <c r="J716" s="2">
        <v>16.94312</v>
      </c>
      <c r="K716" s="2">
        <v>8.9825309999999998</v>
      </c>
      <c r="L716" s="2">
        <v>24.90371</v>
      </c>
    </row>
    <row r="717" spans="1:12" ht="15">
      <c r="A717" s="2" t="s">
        <v>889</v>
      </c>
      <c r="B717" s="2" t="s">
        <v>75</v>
      </c>
      <c r="C717" s="2" t="s">
        <v>49</v>
      </c>
      <c r="D717" s="2" t="s">
        <v>122</v>
      </c>
      <c r="E717" s="2">
        <v>1</v>
      </c>
      <c r="F717" s="2" t="s">
        <v>11</v>
      </c>
      <c r="G717" s="2">
        <v>75.926692704110906</v>
      </c>
      <c r="H717" s="2">
        <v>73.512061066945805</v>
      </c>
      <c r="I717" s="2">
        <v>78.341324341276106</v>
      </c>
      <c r="J717" s="2">
        <v>0</v>
      </c>
      <c r="K717" s="2">
        <v>0</v>
      </c>
      <c r="L717" s="2">
        <v>0</v>
      </c>
    </row>
    <row r="718" spans="1:12" ht="15">
      <c r="A718" s="2" t="s">
        <v>890</v>
      </c>
      <c r="B718" s="2" t="s">
        <v>75</v>
      </c>
      <c r="C718" s="2" t="s">
        <v>49</v>
      </c>
      <c r="D718" s="2" t="s">
        <v>122</v>
      </c>
      <c r="E718" s="2">
        <v>2</v>
      </c>
      <c r="F718" s="2" t="s">
        <v>11</v>
      </c>
      <c r="G718" s="2">
        <v>71.208253852517899</v>
      </c>
      <c r="H718" s="2">
        <v>68.550023111683899</v>
      </c>
      <c r="I718" s="2">
        <v>73.866484593351899</v>
      </c>
      <c r="J718" s="2">
        <v>0</v>
      </c>
      <c r="K718" s="2">
        <v>0</v>
      </c>
      <c r="L718" s="2">
        <v>0</v>
      </c>
    </row>
    <row r="719" spans="1:12" ht="15">
      <c r="A719" s="2" t="s">
        <v>891</v>
      </c>
      <c r="B719" s="2" t="s">
        <v>75</v>
      </c>
      <c r="C719" s="2" t="s">
        <v>49</v>
      </c>
      <c r="D719" s="2" t="s">
        <v>122</v>
      </c>
      <c r="E719" s="2">
        <v>3</v>
      </c>
      <c r="F719" s="2" t="s">
        <v>11</v>
      </c>
      <c r="G719" s="2">
        <v>65.622110367598907</v>
      </c>
      <c r="H719" s="2">
        <v>63.148995274825602</v>
      </c>
      <c r="I719" s="2">
        <v>68.095225460372205</v>
      </c>
      <c r="J719" s="2">
        <v>0</v>
      </c>
      <c r="K719" s="2">
        <v>0</v>
      </c>
      <c r="L719" s="2">
        <v>0</v>
      </c>
    </row>
    <row r="720" spans="1:12" ht="15">
      <c r="A720" s="2" t="s">
        <v>892</v>
      </c>
      <c r="B720" s="2" t="s">
        <v>75</v>
      </c>
      <c r="C720" s="2" t="s">
        <v>49</v>
      </c>
      <c r="D720" s="2" t="s">
        <v>122</v>
      </c>
      <c r="E720" s="2">
        <v>4</v>
      </c>
      <c r="F720" s="2" t="s">
        <v>11</v>
      </c>
      <c r="G720" s="2">
        <v>65.336744669557405</v>
      </c>
      <c r="H720" s="2">
        <v>62.569665471890403</v>
      </c>
      <c r="I720" s="2">
        <v>68.103823867224506</v>
      </c>
      <c r="J720" s="2">
        <v>0</v>
      </c>
      <c r="K720" s="2">
        <v>0</v>
      </c>
      <c r="L720" s="2">
        <v>0</v>
      </c>
    </row>
    <row r="721" spans="1:12" ht="15">
      <c r="A721" s="2" t="s">
        <v>893</v>
      </c>
      <c r="B721" s="2" t="s">
        <v>75</v>
      </c>
      <c r="C721" s="2" t="s">
        <v>49</v>
      </c>
      <c r="D721" s="2" t="s">
        <v>122</v>
      </c>
      <c r="E721" s="2">
        <v>5</v>
      </c>
      <c r="F721" s="2" t="s">
        <v>11</v>
      </c>
      <c r="G721" s="2">
        <v>61.534484494046403</v>
      </c>
      <c r="H721" s="2">
        <v>58.527074581632398</v>
      </c>
      <c r="I721" s="2">
        <v>64.541894406460401</v>
      </c>
      <c r="J721" s="2">
        <v>0</v>
      </c>
      <c r="K721" s="2">
        <v>0</v>
      </c>
      <c r="L721" s="2">
        <v>0</v>
      </c>
    </row>
    <row r="722" spans="1:12" ht="15">
      <c r="A722" s="2" t="s">
        <v>894</v>
      </c>
      <c r="B722" s="2" t="s">
        <v>74</v>
      </c>
      <c r="C722" s="2" t="s">
        <v>10</v>
      </c>
      <c r="D722" s="2" t="s">
        <v>122</v>
      </c>
      <c r="E722" s="2">
        <v>0</v>
      </c>
      <c r="F722" t="s">
        <v>39</v>
      </c>
      <c r="G722" s="2">
        <v>78.309820349475004</v>
      </c>
      <c r="H722" s="2">
        <v>78.212338055768299</v>
      </c>
      <c r="I722" s="2">
        <v>78.407302643181694</v>
      </c>
      <c r="J722" s="2">
        <v>8.8381039999999995</v>
      </c>
      <c r="K722" s="2">
        <v>6.3771149999999999</v>
      </c>
      <c r="L722" s="2">
        <v>11.29909</v>
      </c>
    </row>
    <row r="723" spans="1:12" ht="15">
      <c r="A723" s="2" t="s">
        <v>895</v>
      </c>
      <c r="B723" s="2" t="s">
        <v>74</v>
      </c>
      <c r="C723" s="2" t="s">
        <v>10</v>
      </c>
      <c r="D723" s="2" t="s">
        <v>122</v>
      </c>
      <c r="E723" s="2">
        <v>1</v>
      </c>
      <c r="F723" t="s">
        <v>39</v>
      </c>
      <c r="G723" s="2">
        <v>81.4402799673705</v>
      </c>
      <c r="H723" s="2">
        <v>81.227335937496093</v>
      </c>
      <c r="I723" s="2">
        <v>81.653223997244893</v>
      </c>
      <c r="J723" s="2">
        <v>0</v>
      </c>
      <c r="K723" s="2">
        <v>0</v>
      </c>
      <c r="L723" s="2">
        <v>0</v>
      </c>
    </row>
    <row r="724" spans="1:12" ht="15">
      <c r="A724" s="2" t="s">
        <v>896</v>
      </c>
      <c r="B724" s="2" t="s">
        <v>74</v>
      </c>
      <c r="C724" s="2" t="s">
        <v>10</v>
      </c>
      <c r="D724" s="2" t="s">
        <v>122</v>
      </c>
      <c r="E724" s="2">
        <v>2</v>
      </c>
      <c r="F724" t="s">
        <v>39</v>
      </c>
      <c r="G724" s="2">
        <v>80.210107808097007</v>
      </c>
      <c r="H724" s="2">
        <v>79.997062074724298</v>
      </c>
      <c r="I724" s="2">
        <v>80.423153541469603</v>
      </c>
      <c r="J724" s="2">
        <v>0</v>
      </c>
      <c r="K724" s="2">
        <v>0</v>
      </c>
      <c r="L724" s="2">
        <v>0</v>
      </c>
    </row>
    <row r="725" spans="1:12" ht="15">
      <c r="A725" s="2" t="s">
        <v>897</v>
      </c>
      <c r="B725" s="2" t="s">
        <v>74</v>
      </c>
      <c r="C725" s="2" t="s">
        <v>10</v>
      </c>
      <c r="D725" s="2" t="s">
        <v>122</v>
      </c>
      <c r="E725" s="2">
        <v>3</v>
      </c>
      <c r="F725" t="s">
        <v>39</v>
      </c>
      <c r="G725" s="2">
        <v>78.826268784566196</v>
      </c>
      <c r="H725" s="2">
        <v>78.618791531035498</v>
      </c>
      <c r="I725" s="2">
        <v>79.033746038096993</v>
      </c>
      <c r="J725" s="2">
        <v>0</v>
      </c>
      <c r="K725" s="2">
        <v>0</v>
      </c>
      <c r="L725" s="2">
        <v>0</v>
      </c>
    </row>
    <row r="726" spans="1:12" ht="15">
      <c r="A726" s="2" t="s">
        <v>898</v>
      </c>
      <c r="B726" s="2" t="s">
        <v>74</v>
      </c>
      <c r="C726" s="2" t="s">
        <v>10</v>
      </c>
      <c r="D726" s="2" t="s">
        <v>122</v>
      </c>
      <c r="E726" s="2">
        <v>4</v>
      </c>
      <c r="F726" t="s">
        <v>39</v>
      </c>
      <c r="G726" s="2">
        <v>76.636005748294593</v>
      </c>
      <c r="H726" s="2">
        <v>76.419384491840603</v>
      </c>
      <c r="I726" s="2">
        <v>76.852627004748499</v>
      </c>
      <c r="J726" s="2">
        <v>0</v>
      </c>
      <c r="K726" s="2">
        <v>0</v>
      </c>
      <c r="L726" s="2">
        <v>0</v>
      </c>
    </row>
    <row r="727" spans="1:12" ht="15">
      <c r="A727" s="2" t="s">
        <v>899</v>
      </c>
      <c r="B727" s="2" t="s">
        <v>74</v>
      </c>
      <c r="C727" s="2" t="s">
        <v>10</v>
      </c>
      <c r="D727" s="2" t="s">
        <v>122</v>
      </c>
      <c r="E727" s="2">
        <v>5</v>
      </c>
      <c r="F727" t="s">
        <v>39</v>
      </c>
      <c r="G727" s="2">
        <v>74.302600488902399</v>
      </c>
      <c r="H727" s="2">
        <v>74.074165232684507</v>
      </c>
      <c r="I727" s="2">
        <v>74.531035745120406</v>
      </c>
      <c r="J727" s="2">
        <v>0</v>
      </c>
      <c r="K727" s="2">
        <v>0</v>
      </c>
      <c r="L727" s="2">
        <v>0</v>
      </c>
    </row>
    <row r="728" spans="1:12" ht="15">
      <c r="A728" s="2" t="s">
        <v>900</v>
      </c>
      <c r="B728" s="2" t="s">
        <v>75</v>
      </c>
      <c r="C728" s="2" t="s">
        <v>10</v>
      </c>
      <c r="D728" s="2" t="s">
        <v>122</v>
      </c>
      <c r="E728" s="2">
        <v>0</v>
      </c>
      <c r="F728" t="s">
        <v>39</v>
      </c>
      <c r="G728" s="2">
        <v>82.279074157314497</v>
      </c>
      <c r="H728" s="2">
        <v>82.187309288339407</v>
      </c>
      <c r="I728" s="2">
        <v>82.370839026289602</v>
      </c>
      <c r="J728" s="2">
        <v>7.1971790000000002</v>
      </c>
      <c r="K728" s="2">
        <v>5.7294809999999998</v>
      </c>
      <c r="L728" s="2">
        <v>8.6648770000000006</v>
      </c>
    </row>
    <row r="729" spans="1:12" ht="15">
      <c r="A729" s="2" t="s">
        <v>901</v>
      </c>
      <c r="B729" s="2" t="s">
        <v>75</v>
      </c>
      <c r="C729" s="2" t="s">
        <v>10</v>
      </c>
      <c r="D729" s="2" t="s">
        <v>122</v>
      </c>
      <c r="E729" s="2">
        <v>1</v>
      </c>
      <c r="F729" t="s">
        <v>39</v>
      </c>
      <c r="G729" s="2">
        <v>84.929894194310407</v>
      </c>
      <c r="H729" s="2">
        <v>84.721317171720202</v>
      </c>
      <c r="I729" s="2">
        <v>85.138471216900697</v>
      </c>
      <c r="J729" s="2">
        <v>0</v>
      </c>
      <c r="K729" s="2">
        <v>0</v>
      </c>
      <c r="L729" s="2">
        <v>0</v>
      </c>
    </row>
    <row r="730" spans="1:12" ht="15">
      <c r="A730" s="2" t="s">
        <v>902</v>
      </c>
      <c r="B730" s="2" t="s">
        <v>75</v>
      </c>
      <c r="C730" s="2" t="s">
        <v>10</v>
      </c>
      <c r="D730" s="2" t="s">
        <v>122</v>
      </c>
      <c r="E730" s="2">
        <v>2</v>
      </c>
      <c r="F730" t="s">
        <v>39</v>
      </c>
      <c r="G730" s="2">
        <v>83.741794972237898</v>
      </c>
      <c r="H730" s="2">
        <v>83.541039409659504</v>
      </c>
      <c r="I730" s="2">
        <v>83.942550534816206</v>
      </c>
      <c r="J730" s="2">
        <v>0</v>
      </c>
      <c r="K730" s="2">
        <v>0</v>
      </c>
      <c r="L730" s="2">
        <v>0</v>
      </c>
    </row>
    <row r="731" spans="1:12" ht="15">
      <c r="A731" s="2" t="s">
        <v>903</v>
      </c>
      <c r="B731" s="2" t="s">
        <v>75</v>
      </c>
      <c r="C731" s="2" t="s">
        <v>10</v>
      </c>
      <c r="D731" s="2" t="s">
        <v>122</v>
      </c>
      <c r="E731" s="2">
        <v>3</v>
      </c>
      <c r="F731" t="s">
        <v>39</v>
      </c>
      <c r="G731" s="2">
        <v>82.498090570071398</v>
      </c>
      <c r="H731" s="2">
        <v>82.302171984282197</v>
      </c>
      <c r="I731" s="2">
        <v>82.694009155860599</v>
      </c>
      <c r="J731" s="2">
        <v>0</v>
      </c>
      <c r="K731" s="2">
        <v>0</v>
      </c>
      <c r="L731" s="2">
        <v>0</v>
      </c>
    </row>
    <row r="732" spans="1:12" ht="15">
      <c r="A732" s="2" t="s">
        <v>904</v>
      </c>
      <c r="B732" s="2" t="s">
        <v>75</v>
      </c>
      <c r="C732" s="2" t="s">
        <v>10</v>
      </c>
      <c r="D732" s="2" t="s">
        <v>122</v>
      </c>
      <c r="E732" s="2">
        <v>4</v>
      </c>
      <c r="F732" t="s">
        <v>39</v>
      </c>
      <c r="G732" s="2">
        <v>80.992423109135501</v>
      </c>
      <c r="H732" s="2">
        <v>80.789729829525399</v>
      </c>
      <c r="I732" s="2">
        <v>81.195116388745603</v>
      </c>
      <c r="J732" s="2">
        <v>0</v>
      </c>
      <c r="K732" s="2">
        <v>0</v>
      </c>
      <c r="L732" s="2">
        <v>0</v>
      </c>
    </row>
    <row r="733" spans="1:12" ht="15">
      <c r="A733" s="2" t="s">
        <v>905</v>
      </c>
      <c r="B733" s="2" t="s">
        <v>75</v>
      </c>
      <c r="C733" s="2" t="s">
        <v>10</v>
      </c>
      <c r="D733" s="2" t="s">
        <v>122</v>
      </c>
      <c r="E733" s="2">
        <v>5</v>
      </c>
      <c r="F733" t="s">
        <v>39</v>
      </c>
      <c r="G733" s="2">
        <v>79.055249757044294</v>
      </c>
      <c r="H733" s="2">
        <v>78.840012823483505</v>
      </c>
      <c r="I733" s="2">
        <v>79.270486690604997</v>
      </c>
      <c r="J733" s="2">
        <v>0</v>
      </c>
      <c r="K733" s="2">
        <v>0</v>
      </c>
      <c r="L733" s="2">
        <v>0</v>
      </c>
    </row>
    <row r="734" spans="1:12" ht="15">
      <c r="A734" s="2" t="s">
        <v>906</v>
      </c>
      <c r="B734" s="2" t="s">
        <v>74</v>
      </c>
      <c r="C734" s="2" t="s">
        <v>56</v>
      </c>
      <c r="D734" s="2" t="s">
        <v>122</v>
      </c>
      <c r="E734" s="2">
        <v>0</v>
      </c>
      <c r="F734" t="s">
        <v>39</v>
      </c>
      <c r="G734" s="2">
        <v>77.394294172901198</v>
      </c>
      <c r="H734" s="2">
        <v>77.153595068090297</v>
      </c>
      <c r="I734" s="2">
        <v>77.634993277712098</v>
      </c>
      <c r="J734" s="2">
        <v>9.7161340000000003</v>
      </c>
      <c r="K734" s="2">
        <v>8.7603000000000009</v>
      </c>
      <c r="L734" s="2">
        <v>10.67197</v>
      </c>
    </row>
    <row r="735" spans="1:12" ht="15">
      <c r="A735" s="2" t="s">
        <v>907</v>
      </c>
      <c r="B735" s="2" t="s">
        <v>74</v>
      </c>
      <c r="C735" s="2" t="s">
        <v>56</v>
      </c>
      <c r="D735" s="2" t="s">
        <v>122</v>
      </c>
      <c r="E735" s="2">
        <v>1</v>
      </c>
      <c r="F735" t="s">
        <v>39</v>
      </c>
      <c r="G735" s="2">
        <v>81.3570374071505</v>
      </c>
      <c r="H735" s="2">
        <v>80.837669272194802</v>
      </c>
      <c r="I735" s="2">
        <v>81.876405542106298</v>
      </c>
      <c r="J735" s="2">
        <v>0</v>
      </c>
      <c r="K735" s="2">
        <v>0</v>
      </c>
      <c r="L735" s="2">
        <v>0</v>
      </c>
    </row>
    <row r="736" spans="1:12" ht="15">
      <c r="A736" s="2" t="s">
        <v>908</v>
      </c>
      <c r="B736" s="2" t="s">
        <v>74</v>
      </c>
      <c r="C736" s="2" t="s">
        <v>56</v>
      </c>
      <c r="D736" s="2" t="s">
        <v>122</v>
      </c>
      <c r="E736" s="2">
        <v>2</v>
      </c>
      <c r="F736" t="s">
        <v>39</v>
      </c>
      <c r="G736" s="2">
        <v>79.162705831662606</v>
      </c>
      <c r="H736" s="2">
        <v>78.643025298719706</v>
      </c>
      <c r="I736" s="2">
        <v>79.682386364605506</v>
      </c>
      <c r="J736" s="2">
        <v>0</v>
      </c>
      <c r="K736" s="2">
        <v>0</v>
      </c>
      <c r="L736" s="2">
        <v>0</v>
      </c>
    </row>
    <row r="737" spans="1:12" ht="15">
      <c r="A737" s="2" t="s">
        <v>909</v>
      </c>
      <c r="B737" s="2" t="s">
        <v>74</v>
      </c>
      <c r="C737" s="2" t="s">
        <v>56</v>
      </c>
      <c r="D737" s="2" t="s">
        <v>122</v>
      </c>
      <c r="E737" s="2">
        <v>3</v>
      </c>
      <c r="F737" t="s">
        <v>39</v>
      </c>
      <c r="G737" s="2">
        <v>77.617432899091199</v>
      </c>
      <c r="H737" s="2">
        <v>77.103231468946504</v>
      </c>
      <c r="I737" s="2">
        <v>78.131634329235894</v>
      </c>
      <c r="J737" s="2">
        <v>0</v>
      </c>
      <c r="K737" s="2">
        <v>0</v>
      </c>
      <c r="L737" s="2">
        <v>0</v>
      </c>
    </row>
    <row r="738" spans="1:12" ht="15">
      <c r="A738" s="2" t="s">
        <v>910</v>
      </c>
      <c r="B738" s="2" t="s">
        <v>74</v>
      </c>
      <c r="C738" s="2" t="s">
        <v>56</v>
      </c>
      <c r="D738" s="2" t="s">
        <v>122</v>
      </c>
      <c r="E738" s="2">
        <v>4</v>
      </c>
      <c r="F738" t="s">
        <v>39</v>
      </c>
      <c r="G738" s="2">
        <v>75.369707785597697</v>
      </c>
      <c r="H738" s="2">
        <v>74.816622907230794</v>
      </c>
      <c r="I738" s="2">
        <v>75.922792663964699</v>
      </c>
      <c r="J738" s="2">
        <v>0</v>
      </c>
      <c r="K738" s="2">
        <v>0</v>
      </c>
      <c r="L738" s="2">
        <v>0</v>
      </c>
    </row>
    <row r="739" spans="1:12" ht="15">
      <c r="A739" s="2" t="s">
        <v>911</v>
      </c>
      <c r="B739" s="2" t="s">
        <v>74</v>
      </c>
      <c r="C739" s="2" t="s">
        <v>56</v>
      </c>
      <c r="D739" s="2" t="s">
        <v>122</v>
      </c>
      <c r="E739" s="2">
        <v>5</v>
      </c>
      <c r="F739" t="s">
        <v>39</v>
      </c>
      <c r="G739" s="2">
        <v>73.473805206253402</v>
      </c>
      <c r="H739" s="2">
        <v>72.920651297966799</v>
      </c>
      <c r="I739" s="2">
        <v>74.026959114540006</v>
      </c>
      <c r="J739" s="2">
        <v>0</v>
      </c>
      <c r="K739" s="2">
        <v>0</v>
      </c>
      <c r="L739" s="2">
        <v>0</v>
      </c>
    </row>
    <row r="740" spans="1:12" ht="15">
      <c r="A740" s="2" t="s">
        <v>912</v>
      </c>
      <c r="B740" s="2" t="s">
        <v>74</v>
      </c>
      <c r="C740" s="2" t="s">
        <v>84</v>
      </c>
      <c r="D740" s="2" t="s">
        <v>122</v>
      </c>
      <c r="E740" s="2">
        <v>0</v>
      </c>
      <c r="F740" t="s">
        <v>39</v>
      </c>
      <c r="G740" s="2">
        <v>78.085321750121594</v>
      </c>
      <c r="H740" s="2">
        <v>77.864703400120803</v>
      </c>
      <c r="I740" s="2">
        <v>78.305940100122399</v>
      </c>
      <c r="J740" s="2">
        <v>8.982246</v>
      </c>
      <c r="K740" s="2">
        <v>6.7969229999999996</v>
      </c>
      <c r="L740" s="2">
        <v>11.16757</v>
      </c>
    </row>
    <row r="741" spans="1:12" ht="15">
      <c r="A741" s="2" t="s">
        <v>913</v>
      </c>
      <c r="B741" s="2" t="s">
        <v>74</v>
      </c>
      <c r="C741" s="2" t="s">
        <v>84</v>
      </c>
      <c r="D741" s="2" t="s">
        <v>122</v>
      </c>
      <c r="E741" s="2">
        <v>1</v>
      </c>
      <c r="F741" t="s">
        <v>39</v>
      </c>
      <c r="G741" s="2">
        <v>81.680130993367499</v>
      </c>
      <c r="H741" s="2">
        <v>81.206441400869394</v>
      </c>
      <c r="I741" s="2">
        <v>82.153820585865503</v>
      </c>
      <c r="J741" s="2">
        <v>0</v>
      </c>
      <c r="K741" s="2">
        <v>0</v>
      </c>
      <c r="L741" s="2">
        <v>0</v>
      </c>
    </row>
    <row r="742" spans="1:12" ht="15">
      <c r="A742" s="2" t="s">
        <v>914</v>
      </c>
      <c r="B742" s="2" t="s">
        <v>74</v>
      </c>
      <c r="C742" s="2" t="s">
        <v>84</v>
      </c>
      <c r="D742" s="2" t="s">
        <v>122</v>
      </c>
      <c r="E742" s="2">
        <v>2</v>
      </c>
      <c r="F742" t="s">
        <v>39</v>
      </c>
      <c r="G742" s="2">
        <v>80.112957035365</v>
      </c>
      <c r="H742" s="2">
        <v>79.621275161169905</v>
      </c>
      <c r="I742" s="2">
        <v>80.604638909559995</v>
      </c>
      <c r="J742" s="2">
        <v>0</v>
      </c>
      <c r="K742" s="2">
        <v>0</v>
      </c>
      <c r="L742" s="2">
        <v>0</v>
      </c>
    </row>
    <row r="743" spans="1:12" ht="15">
      <c r="A743" s="2" t="s">
        <v>915</v>
      </c>
      <c r="B743" s="2" t="s">
        <v>74</v>
      </c>
      <c r="C743" s="2" t="s">
        <v>84</v>
      </c>
      <c r="D743" s="2" t="s">
        <v>122</v>
      </c>
      <c r="E743" s="2">
        <v>3</v>
      </c>
      <c r="F743" t="s">
        <v>39</v>
      </c>
      <c r="G743" s="2">
        <v>77.609945703885899</v>
      </c>
      <c r="H743" s="2">
        <v>77.14389945181</v>
      </c>
      <c r="I743" s="2">
        <v>78.075991955961697</v>
      </c>
      <c r="J743" s="2">
        <v>0</v>
      </c>
      <c r="K743" s="2">
        <v>0</v>
      </c>
      <c r="L743" s="2">
        <v>0</v>
      </c>
    </row>
    <row r="744" spans="1:12" ht="15">
      <c r="A744" s="2" t="s">
        <v>916</v>
      </c>
      <c r="B744" s="2" t="s">
        <v>74</v>
      </c>
      <c r="C744" s="2" t="s">
        <v>84</v>
      </c>
      <c r="D744" s="2" t="s">
        <v>122</v>
      </c>
      <c r="E744" s="2">
        <v>4</v>
      </c>
      <c r="F744" t="s">
        <v>39</v>
      </c>
      <c r="G744" s="2">
        <v>76.778897045510305</v>
      </c>
      <c r="H744" s="2">
        <v>76.276577131976794</v>
      </c>
      <c r="I744" s="2">
        <v>77.281216959043803</v>
      </c>
      <c r="J744" s="2">
        <v>0</v>
      </c>
      <c r="K744" s="2">
        <v>0</v>
      </c>
      <c r="L744" s="2">
        <v>0</v>
      </c>
    </row>
    <row r="745" spans="1:12" ht="15">
      <c r="A745" s="2" t="s">
        <v>917</v>
      </c>
      <c r="B745" s="2" t="s">
        <v>74</v>
      </c>
      <c r="C745" s="2" t="s">
        <v>84</v>
      </c>
      <c r="D745" s="2" t="s">
        <v>122</v>
      </c>
      <c r="E745" s="2">
        <v>5</v>
      </c>
      <c r="F745" t="s">
        <v>39</v>
      </c>
      <c r="G745" s="2">
        <v>74.304805933029499</v>
      </c>
      <c r="H745" s="2">
        <v>73.796404043580296</v>
      </c>
      <c r="I745" s="2">
        <v>74.813207822478802</v>
      </c>
      <c r="J745" s="2">
        <v>0</v>
      </c>
      <c r="K745" s="2">
        <v>0</v>
      </c>
      <c r="L745" s="2">
        <v>0</v>
      </c>
    </row>
    <row r="746" spans="1:12" ht="15">
      <c r="A746" s="2" t="s">
        <v>918</v>
      </c>
      <c r="B746" s="2" t="s">
        <v>74</v>
      </c>
      <c r="C746" s="2" t="s">
        <v>43</v>
      </c>
      <c r="D746" s="2" t="s">
        <v>122</v>
      </c>
      <c r="E746" s="2">
        <v>0</v>
      </c>
      <c r="F746" t="s">
        <v>39</v>
      </c>
      <c r="G746" s="2">
        <v>78.725314300187193</v>
      </c>
      <c r="H746" s="2">
        <v>78.5198235971109</v>
      </c>
      <c r="I746" s="2">
        <v>78.930805003263501</v>
      </c>
      <c r="J746" s="2">
        <v>7.9412640000000003</v>
      </c>
      <c r="K746" s="2">
        <v>2.5953710000000001</v>
      </c>
      <c r="L746" s="2">
        <v>13.28716</v>
      </c>
    </row>
    <row r="747" spans="1:12" ht="15">
      <c r="A747" s="2" t="s">
        <v>919</v>
      </c>
      <c r="B747" s="2" t="s">
        <v>74</v>
      </c>
      <c r="C747" s="2" t="s">
        <v>43</v>
      </c>
      <c r="D747" s="2" t="s">
        <v>122</v>
      </c>
      <c r="E747" s="2">
        <v>1</v>
      </c>
      <c r="F747" t="s">
        <v>39</v>
      </c>
      <c r="G747" s="2">
        <v>81.354382082379104</v>
      </c>
      <c r="H747" s="2">
        <v>80.909778927491999</v>
      </c>
      <c r="I747" s="2">
        <v>81.798985237266095</v>
      </c>
      <c r="J747" s="2">
        <v>0</v>
      </c>
      <c r="K747" s="2">
        <v>0</v>
      </c>
      <c r="L747" s="2">
        <v>0</v>
      </c>
    </row>
    <row r="748" spans="1:12" ht="15">
      <c r="A748" s="2" t="s">
        <v>920</v>
      </c>
      <c r="B748" s="2" t="s">
        <v>74</v>
      </c>
      <c r="C748" s="2" t="s">
        <v>43</v>
      </c>
      <c r="D748" s="2" t="s">
        <v>122</v>
      </c>
      <c r="E748" s="2">
        <v>2</v>
      </c>
      <c r="F748" t="s">
        <v>39</v>
      </c>
      <c r="G748" s="2">
        <v>80.359828206809993</v>
      </c>
      <c r="H748" s="2">
        <v>79.914270050201694</v>
      </c>
      <c r="I748" s="2">
        <v>80.805386363418293</v>
      </c>
      <c r="J748" s="2">
        <v>0</v>
      </c>
      <c r="K748" s="2">
        <v>0</v>
      </c>
      <c r="L748" s="2">
        <v>0</v>
      </c>
    </row>
    <row r="749" spans="1:12" ht="15">
      <c r="A749" s="2" t="s">
        <v>921</v>
      </c>
      <c r="B749" s="2" t="s">
        <v>74</v>
      </c>
      <c r="C749" s="2" t="s">
        <v>43</v>
      </c>
      <c r="D749" s="2" t="s">
        <v>122</v>
      </c>
      <c r="E749" s="2">
        <v>3</v>
      </c>
      <c r="F749" t="s">
        <v>39</v>
      </c>
      <c r="G749" s="2">
        <v>79.194083936817904</v>
      </c>
      <c r="H749" s="2">
        <v>78.737498588701399</v>
      </c>
      <c r="I749" s="2">
        <v>79.650669284934395</v>
      </c>
      <c r="J749" s="2">
        <v>0</v>
      </c>
      <c r="K749" s="2">
        <v>0</v>
      </c>
      <c r="L749" s="2">
        <v>0</v>
      </c>
    </row>
    <row r="750" spans="1:12" ht="15">
      <c r="A750" s="2" t="s">
        <v>922</v>
      </c>
      <c r="B750" s="2" t="s">
        <v>74</v>
      </c>
      <c r="C750" s="2" t="s">
        <v>43</v>
      </c>
      <c r="D750" s="2" t="s">
        <v>122</v>
      </c>
      <c r="E750" s="2">
        <v>4</v>
      </c>
      <c r="F750" t="s">
        <v>39</v>
      </c>
      <c r="G750" s="2">
        <v>78.384830104846401</v>
      </c>
      <c r="H750" s="2">
        <v>77.945621806190204</v>
      </c>
      <c r="I750" s="2">
        <v>78.824038403502499</v>
      </c>
      <c r="J750" s="2">
        <v>0</v>
      </c>
      <c r="K750" s="2">
        <v>0</v>
      </c>
      <c r="L750" s="2">
        <v>0</v>
      </c>
    </row>
    <row r="751" spans="1:12" ht="15">
      <c r="A751" s="2" t="s">
        <v>923</v>
      </c>
      <c r="B751" s="2" t="s">
        <v>74</v>
      </c>
      <c r="C751" s="2" t="s">
        <v>43</v>
      </c>
      <c r="D751" s="2" t="s">
        <v>122</v>
      </c>
      <c r="E751" s="2">
        <v>5</v>
      </c>
      <c r="F751" t="s">
        <v>39</v>
      </c>
      <c r="G751" s="2">
        <v>74.3874547997831</v>
      </c>
      <c r="H751" s="2">
        <v>73.906075122108902</v>
      </c>
      <c r="I751" s="2">
        <v>74.868834477457298</v>
      </c>
      <c r="J751" s="2">
        <v>0</v>
      </c>
      <c r="K751" s="2">
        <v>0</v>
      </c>
      <c r="L751" s="2">
        <v>0</v>
      </c>
    </row>
    <row r="752" spans="1:12" ht="15">
      <c r="A752" s="2" t="s">
        <v>924</v>
      </c>
      <c r="B752" s="2" t="s">
        <v>74</v>
      </c>
      <c r="C752" s="2" t="s">
        <v>61</v>
      </c>
      <c r="D752" s="2" t="s">
        <v>122</v>
      </c>
      <c r="E752" s="2">
        <v>0</v>
      </c>
      <c r="F752" t="s">
        <v>39</v>
      </c>
      <c r="G752" s="2">
        <v>78.596851550402803</v>
      </c>
      <c r="H752" s="2">
        <v>78.341658018295405</v>
      </c>
      <c r="I752" s="2">
        <v>78.852045082510202</v>
      </c>
      <c r="J752" s="2">
        <v>10.3378</v>
      </c>
      <c r="K752" s="2">
        <v>7.8534519999999999</v>
      </c>
      <c r="L752" s="2">
        <v>12.822139999999999</v>
      </c>
    </row>
    <row r="753" spans="1:12" ht="15">
      <c r="A753" s="2" t="s">
        <v>925</v>
      </c>
      <c r="B753" s="2" t="s">
        <v>74</v>
      </c>
      <c r="C753" s="2" t="s">
        <v>61</v>
      </c>
      <c r="D753" s="2" t="s">
        <v>122</v>
      </c>
      <c r="E753" s="2">
        <v>1</v>
      </c>
      <c r="F753" t="s">
        <v>39</v>
      </c>
      <c r="G753" s="2">
        <v>82.163085926388803</v>
      </c>
      <c r="H753" s="2">
        <v>81.593828034127597</v>
      </c>
      <c r="I753" s="2">
        <v>82.732343818649994</v>
      </c>
      <c r="J753" s="2">
        <v>0</v>
      </c>
      <c r="K753" s="2">
        <v>0</v>
      </c>
      <c r="L753" s="2">
        <v>0</v>
      </c>
    </row>
    <row r="754" spans="1:12" ht="15">
      <c r="A754" s="2" t="s">
        <v>926</v>
      </c>
      <c r="B754" s="2" t="s">
        <v>74</v>
      </c>
      <c r="C754" s="2" t="s">
        <v>61</v>
      </c>
      <c r="D754" s="2" t="s">
        <v>122</v>
      </c>
      <c r="E754" s="2">
        <v>2</v>
      </c>
      <c r="F754" t="s">
        <v>39</v>
      </c>
      <c r="G754" s="2">
        <v>80.814402468470206</v>
      </c>
      <c r="H754" s="2">
        <v>80.271840089125405</v>
      </c>
      <c r="I754" s="2">
        <v>81.356964847814893</v>
      </c>
      <c r="J754" s="2">
        <v>0</v>
      </c>
      <c r="K754" s="2">
        <v>0</v>
      </c>
      <c r="L754" s="2">
        <v>0</v>
      </c>
    </row>
    <row r="755" spans="1:12" ht="15">
      <c r="A755" s="2" t="s">
        <v>927</v>
      </c>
      <c r="B755" s="2" t="s">
        <v>74</v>
      </c>
      <c r="C755" s="2" t="s">
        <v>61</v>
      </c>
      <c r="D755" s="2" t="s">
        <v>122</v>
      </c>
      <c r="E755" s="2">
        <v>3</v>
      </c>
      <c r="F755" t="s">
        <v>39</v>
      </c>
      <c r="G755" s="2">
        <v>79.119741159073001</v>
      </c>
      <c r="H755" s="2">
        <v>78.528139411799103</v>
      </c>
      <c r="I755" s="2">
        <v>79.7113429063468</v>
      </c>
      <c r="J755" s="2">
        <v>0</v>
      </c>
      <c r="K755" s="2">
        <v>0</v>
      </c>
      <c r="L755" s="2">
        <v>0</v>
      </c>
    </row>
    <row r="756" spans="1:12" ht="15">
      <c r="A756" s="2" t="s">
        <v>928</v>
      </c>
      <c r="B756" s="2" t="s">
        <v>74</v>
      </c>
      <c r="C756" s="2" t="s">
        <v>61</v>
      </c>
      <c r="D756" s="2" t="s">
        <v>122</v>
      </c>
      <c r="E756" s="2">
        <v>4</v>
      </c>
      <c r="F756" t="s">
        <v>39</v>
      </c>
      <c r="G756" s="2">
        <v>76.304418453064301</v>
      </c>
      <c r="H756" s="2">
        <v>75.742556517106294</v>
      </c>
      <c r="I756" s="2">
        <v>76.866280389022293</v>
      </c>
      <c r="J756" s="2">
        <v>0</v>
      </c>
      <c r="K756" s="2">
        <v>0</v>
      </c>
      <c r="L756" s="2">
        <v>0</v>
      </c>
    </row>
    <row r="757" spans="1:12" ht="15">
      <c r="A757" s="2" t="s">
        <v>929</v>
      </c>
      <c r="B757" s="2" t="s">
        <v>74</v>
      </c>
      <c r="C757" s="2" t="s">
        <v>61</v>
      </c>
      <c r="D757" s="2" t="s">
        <v>122</v>
      </c>
      <c r="E757" s="2">
        <v>5</v>
      </c>
      <c r="F757" t="s">
        <v>39</v>
      </c>
      <c r="G757" s="2">
        <v>73.978929413137706</v>
      </c>
      <c r="H757" s="2">
        <v>73.402582434832297</v>
      </c>
      <c r="I757" s="2">
        <v>74.555276391443002</v>
      </c>
      <c r="J757" s="2">
        <v>0</v>
      </c>
      <c r="K757" s="2">
        <v>0</v>
      </c>
      <c r="L757" s="2">
        <v>0</v>
      </c>
    </row>
    <row r="758" spans="1:12" ht="15">
      <c r="A758" s="2" t="s">
        <v>930</v>
      </c>
      <c r="B758" s="2" t="s">
        <v>74</v>
      </c>
      <c r="C758" s="2" t="s">
        <v>83</v>
      </c>
      <c r="D758" s="2" t="s">
        <v>122</v>
      </c>
      <c r="E758" s="2">
        <v>0</v>
      </c>
      <c r="F758" t="s">
        <v>39</v>
      </c>
      <c r="G758" s="2">
        <v>76.632835009814897</v>
      </c>
      <c r="H758" s="2">
        <v>76.315890813269405</v>
      </c>
      <c r="I758" s="2">
        <v>76.949779206360404</v>
      </c>
      <c r="J758" s="2">
        <v>7.426291</v>
      </c>
      <c r="K758" s="2">
        <v>5.1444150000000004</v>
      </c>
      <c r="L758" s="2">
        <v>9.7081680000000006</v>
      </c>
    </row>
    <row r="759" spans="1:12" ht="15">
      <c r="A759" s="2" t="s">
        <v>931</v>
      </c>
      <c r="B759" s="2" t="s">
        <v>74</v>
      </c>
      <c r="C759" s="2" t="s">
        <v>83</v>
      </c>
      <c r="D759" s="2" t="s">
        <v>122</v>
      </c>
      <c r="E759" s="2">
        <v>1</v>
      </c>
      <c r="F759" t="s">
        <v>39</v>
      </c>
      <c r="G759" s="2">
        <v>80.146656708476399</v>
      </c>
      <c r="H759" s="2">
        <v>79.428369035360902</v>
      </c>
      <c r="I759" s="2">
        <v>80.864944381591897</v>
      </c>
      <c r="J759" s="2">
        <v>0</v>
      </c>
      <c r="K759" s="2">
        <v>0</v>
      </c>
      <c r="L759" s="2">
        <v>0</v>
      </c>
    </row>
    <row r="760" spans="1:12" ht="15">
      <c r="A760" s="2" t="s">
        <v>932</v>
      </c>
      <c r="B760" s="2" t="s">
        <v>74</v>
      </c>
      <c r="C760" s="2" t="s">
        <v>83</v>
      </c>
      <c r="D760" s="2" t="s">
        <v>122</v>
      </c>
      <c r="E760" s="2">
        <v>2</v>
      </c>
      <c r="F760" t="s">
        <v>39</v>
      </c>
      <c r="G760" s="2">
        <v>77.551726992806806</v>
      </c>
      <c r="H760" s="2">
        <v>76.889400282889596</v>
      </c>
      <c r="I760" s="2">
        <v>78.214053702724001</v>
      </c>
      <c r="J760" s="2">
        <v>0</v>
      </c>
      <c r="K760" s="2">
        <v>0</v>
      </c>
      <c r="L760" s="2">
        <v>0</v>
      </c>
    </row>
    <row r="761" spans="1:12" ht="15">
      <c r="A761" s="2" t="s">
        <v>933</v>
      </c>
      <c r="B761" s="2" t="s">
        <v>74</v>
      </c>
      <c r="C761" s="2" t="s">
        <v>83</v>
      </c>
      <c r="D761" s="2" t="s">
        <v>122</v>
      </c>
      <c r="E761" s="2">
        <v>3</v>
      </c>
      <c r="F761" t="s">
        <v>39</v>
      </c>
      <c r="G761" s="2">
        <v>76.439451006522702</v>
      </c>
      <c r="H761" s="2">
        <v>75.733697158785404</v>
      </c>
      <c r="I761" s="2">
        <v>77.145204854259902</v>
      </c>
      <c r="J761" s="2">
        <v>0</v>
      </c>
      <c r="K761" s="2">
        <v>0</v>
      </c>
      <c r="L761" s="2">
        <v>0</v>
      </c>
    </row>
    <row r="762" spans="1:12" ht="15">
      <c r="A762" s="2" t="s">
        <v>934</v>
      </c>
      <c r="B762" s="2" t="s">
        <v>74</v>
      </c>
      <c r="C762" s="2" t="s">
        <v>83</v>
      </c>
      <c r="D762" s="2" t="s">
        <v>122</v>
      </c>
      <c r="E762" s="2">
        <v>4</v>
      </c>
      <c r="F762" t="s">
        <v>39</v>
      </c>
      <c r="G762" s="2">
        <v>75.1867776563695</v>
      </c>
      <c r="H762" s="2">
        <v>74.474508335381799</v>
      </c>
      <c r="I762" s="2">
        <v>75.899046977357102</v>
      </c>
      <c r="J762" s="2">
        <v>0</v>
      </c>
      <c r="K762" s="2">
        <v>0</v>
      </c>
      <c r="L762" s="2">
        <v>0</v>
      </c>
    </row>
    <row r="763" spans="1:12" ht="15">
      <c r="A763" s="2" t="s">
        <v>935</v>
      </c>
      <c r="B763" s="2" t="s">
        <v>74</v>
      </c>
      <c r="C763" s="2" t="s">
        <v>83</v>
      </c>
      <c r="D763" s="2" t="s">
        <v>122</v>
      </c>
      <c r="E763" s="2">
        <v>5</v>
      </c>
      <c r="F763" t="s">
        <v>39</v>
      </c>
      <c r="G763" s="2">
        <v>73.922409927905207</v>
      </c>
      <c r="H763" s="2">
        <v>73.153895148505498</v>
      </c>
      <c r="I763" s="2">
        <v>74.690924707304802</v>
      </c>
      <c r="J763" s="2">
        <v>0</v>
      </c>
      <c r="K763" s="2">
        <v>0</v>
      </c>
      <c r="L763" s="2">
        <v>0</v>
      </c>
    </row>
    <row r="764" spans="1:12" ht="15">
      <c r="A764" s="2" t="s">
        <v>936</v>
      </c>
      <c r="B764" s="2" t="s">
        <v>74</v>
      </c>
      <c r="C764" s="2" t="s">
        <v>82</v>
      </c>
      <c r="D764" s="2" t="s">
        <v>122</v>
      </c>
      <c r="E764" s="2">
        <v>0</v>
      </c>
      <c r="F764" t="s">
        <v>39</v>
      </c>
      <c r="G764" s="2">
        <v>79.178677827194207</v>
      </c>
      <c r="H764" s="2">
        <v>78.901935793764295</v>
      </c>
      <c r="I764" s="2">
        <v>79.455419860624204</v>
      </c>
      <c r="J764" s="2">
        <v>4.8051550000000001</v>
      </c>
      <c r="K764" s="2">
        <v>0.95790419999999998</v>
      </c>
      <c r="L764" s="2">
        <v>8.6524049999999999</v>
      </c>
    </row>
    <row r="765" spans="1:12" ht="15">
      <c r="A765" s="2" t="s">
        <v>937</v>
      </c>
      <c r="B765" s="2" t="s">
        <v>74</v>
      </c>
      <c r="C765" s="2" t="s">
        <v>82</v>
      </c>
      <c r="D765" s="2" t="s">
        <v>122</v>
      </c>
      <c r="E765" s="2">
        <v>1</v>
      </c>
      <c r="F765" t="s">
        <v>39</v>
      </c>
      <c r="G765" s="2">
        <v>80.570952847053505</v>
      </c>
      <c r="H765" s="2">
        <v>79.934610873261505</v>
      </c>
      <c r="I765" s="2">
        <v>81.207294820845405</v>
      </c>
      <c r="J765" s="2">
        <v>0</v>
      </c>
      <c r="K765" s="2">
        <v>0</v>
      </c>
      <c r="L765" s="2">
        <v>0</v>
      </c>
    </row>
    <row r="766" spans="1:12" ht="15">
      <c r="A766" s="2" t="s">
        <v>938</v>
      </c>
      <c r="B766" s="2" t="s">
        <v>74</v>
      </c>
      <c r="C766" s="2" t="s">
        <v>82</v>
      </c>
      <c r="D766" s="2" t="s">
        <v>122</v>
      </c>
      <c r="E766" s="2">
        <v>2</v>
      </c>
      <c r="F766" t="s">
        <v>39</v>
      </c>
      <c r="G766" s="2">
        <v>80.199819534336896</v>
      </c>
      <c r="H766" s="2">
        <v>79.604453316782497</v>
      </c>
      <c r="I766" s="2">
        <v>80.795185751891196</v>
      </c>
      <c r="J766" s="2">
        <v>0</v>
      </c>
      <c r="K766" s="2">
        <v>0</v>
      </c>
      <c r="L766" s="2">
        <v>0</v>
      </c>
    </row>
    <row r="767" spans="1:12" ht="15">
      <c r="A767" s="2" t="s">
        <v>939</v>
      </c>
      <c r="B767" s="2" t="s">
        <v>74</v>
      </c>
      <c r="C767" s="2" t="s">
        <v>82</v>
      </c>
      <c r="D767" s="2" t="s">
        <v>122</v>
      </c>
      <c r="E767" s="2">
        <v>3</v>
      </c>
      <c r="F767" t="s">
        <v>39</v>
      </c>
      <c r="G767" s="2">
        <v>79.686152151449207</v>
      </c>
      <c r="H767" s="2">
        <v>79.112583328217397</v>
      </c>
      <c r="I767" s="2">
        <v>80.259720974680903</v>
      </c>
      <c r="J767" s="2">
        <v>0</v>
      </c>
      <c r="K767" s="2">
        <v>0</v>
      </c>
      <c r="L767" s="2">
        <v>0</v>
      </c>
    </row>
    <row r="768" spans="1:12" ht="15">
      <c r="A768" s="2" t="s">
        <v>940</v>
      </c>
      <c r="B768" s="2" t="s">
        <v>74</v>
      </c>
      <c r="C768" s="2" t="s">
        <v>82</v>
      </c>
      <c r="D768" s="2" t="s">
        <v>122</v>
      </c>
      <c r="E768" s="2">
        <v>4</v>
      </c>
      <c r="F768" t="s">
        <v>39</v>
      </c>
      <c r="G768" s="2">
        <v>78.841277643057893</v>
      </c>
      <c r="H768" s="2">
        <v>78.212203482141007</v>
      </c>
      <c r="I768" s="2">
        <v>79.470351803974793</v>
      </c>
      <c r="J768" s="2">
        <v>0</v>
      </c>
      <c r="K768" s="2">
        <v>0</v>
      </c>
      <c r="L768" s="2">
        <v>0</v>
      </c>
    </row>
    <row r="769" spans="1:12" ht="15">
      <c r="A769" s="2" t="s">
        <v>941</v>
      </c>
      <c r="B769" s="2" t="s">
        <v>74</v>
      </c>
      <c r="C769" s="2" t="s">
        <v>82</v>
      </c>
      <c r="D769" s="2" t="s">
        <v>122</v>
      </c>
      <c r="E769" s="2">
        <v>5</v>
      </c>
      <c r="F769" t="s">
        <v>39</v>
      </c>
      <c r="G769" s="2">
        <v>76.374007460929604</v>
      </c>
      <c r="H769" s="2">
        <v>75.718152932454004</v>
      </c>
      <c r="I769" s="2">
        <v>77.029861989405106</v>
      </c>
      <c r="J769" s="2">
        <v>0</v>
      </c>
      <c r="K769" s="2">
        <v>0</v>
      </c>
      <c r="L769" s="2">
        <v>0</v>
      </c>
    </row>
    <row r="770" spans="1:12" ht="15">
      <c r="A770" s="2" t="s">
        <v>942</v>
      </c>
      <c r="B770" s="2" t="s">
        <v>74</v>
      </c>
      <c r="C770" s="2" t="s">
        <v>81</v>
      </c>
      <c r="D770" s="2" t="s">
        <v>122</v>
      </c>
      <c r="E770" s="2">
        <v>0</v>
      </c>
      <c r="F770" t="s">
        <v>39</v>
      </c>
      <c r="G770" s="2">
        <v>80.209512402643</v>
      </c>
      <c r="H770" s="2">
        <v>79.745704117753803</v>
      </c>
      <c r="I770" s="2">
        <v>80.673320687532296</v>
      </c>
      <c r="J770" s="2">
        <v>5.5973319999999998</v>
      </c>
      <c r="K770" s="2">
        <v>-0.27656629999999999</v>
      </c>
      <c r="L770" s="2">
        <v>11.47123</v>
      </c>
    </row>
    <row r="771" spans="1:12" ht="15">
      <c r="A771" s="2" t="s">
        <v>943</v>
      </c>
      <c r="B771" s="2" t="s">
        <v>74</v>
      </c>
      <c r="C771" s="2" t="s">
        <v>81</v>
      </c>
      <c r="D771" s="2" t="s">
        <v>122</v>
      </c>
      <c r="E771" s="2">
        <v>1</v>
      </c>
      <c r="F771" t="s">
        <v>39</v>
      </c>
      <c r="G771" s="2">
        <v>81.772760264835597</v>
      </c>
      <c r="H771" s="2">
        <v>80.758976501527201</v>
      </c>
      <c r="I771" s="2">
        <v>82.786544028143993</v>
      </c>
      <c r="J771" s="2">
        <v>0</v>
      </c>
      <c r="K771" s="2">
        <v>0</v>
      </c>
      <c r="L771" s="2">
        <v>0</v>
      </c>
    </row>
    <row r="772" spans="1:12" ht="15">
      <c r="A772" s="2" t="s">
        <v>944</v>
      </c>
      <c r="B772" s="2" t="s">
        <v>74</v>
      </c>
      <c r="C772" s="2" t="s">
        <v>81</v>
      </c>
      <c r="D772" s="2" t="s">
        <v>122</v>
      </c>
      <c r="E772" s="2">
        <v>2</v>
      </c>
      <c r="F772" t="s">
        <v>39</v>
      </c>
      <c r="G772" s="2">
        <v>81.440674179863805</v>
      </c>
      <c r="H772" s="2">
        <v>80.318907021966794</v>
      </c>
      <c r="I772" s="2">
        <v>82.562441337760902</v>
      </c>
      <c r="J772" s="2">
        <v>0</v>
      </c>
      <c r="K772" s="2">
        <v>0</v>
      </c>
      <c r="L772" s="2">
        <v>0</v>
      </c>
    </row>
    <row r="773" spans="1:12" ht="15">
      <c r="A773" s="2" t="s">
        <v>945</v>
      </c>
      <c r="B773" s="2" t="s">
        <v>74</v>
      </c>
      <c r="C773" s="2" t="s">
        <v>81</v>
      </c>
      <c r="D773" s="2" t="s">
        <v>122</v>
      </c>
      <c r="E773" s="2">
        <v>3</v>
      </c>
      <c r="F773" t="s">
        <v>39</v>
      </c>
      <c r="G773" s="2">
        <v>81.228999593876793</v>
      </c>
      <c r="H773" s="2">
        <v>80.159612891311994</v>
      </c>
      <c r="I773" s="2">
        <v>82.298386296441507</v>
      </c>
      <c r="J773" s="2">
        <v>0</v>
      </c>
      <c r="K773" s="2">
        <v>0</v>
      </c>
      <c r="L773" s="2">
        <v>0</v>
      </c>
    </row>
    <row r="774" spans="1:12" ht="15">
      <c r="A774" s="2" t="s">
        <v>946</v>
      </c>
      <c r="B774" s="2" t="s">
        <v>74</v>
      </c>
      <c r="C774" s="2" t="s">
        <v>81</v>
      </c>
      <c r="D774" s="2" t="s">
        <v>122</v>
      </c>
      <c r="E774" s="2">
        <v>4</v>
      </c>
      <c r="F774" t="s">
        <v>39</v>
      </c>
      <c r="G774" s="2">
        <v>80.202959794707198</v>
      </c>
      <c r="H774" s="2">
        <v>79.288593915505601</v>
      </c>
      <c r="I774" s="2">
        <v>81.117325673908795</v>
      </c>
      <c r="J774" s="2">
        <v>0</v>
      </c>
      <c r="K774" s="2">
        <v>0</v>
      </c>
      <c r="L774" s="2">
        <v>0</v>
      </c>
    </row>
    <row r="775" spans="1:12" ht="15">
      <c r="A775" s="2" t="s">
        <v>947</v>
      </c>
      <c r="B775" s="2" t="s">
        <v>74</v>
      </c>
      <c r="C775" s="2" t="s">
        <v>81</v>
      </c>
      <c r="D775" s="2" t="s">
        <v>122</v>
      </c>
      <c r="E775" s="2">
        <v>5</v>
      </c>
      <c r="F775" t="s">
        <v>39</v>
      </c>
      <c r="G775" s="2">
        <v>76.700415407002595</v>
      </c>
      <c r="H775" s="2">
        <v>75.593273101809999</v>
      </c>
      <c r="I775" s="2">
        <v>77.807557712195205</v>
      </c>
      <c r="J775" s="2">
        <v>0</v>
      </c>
      <c r="K775" s="2">
        <v>0</v>
      </c>
      <c r="L775" s="2">
        <v>0</v>
      </c>
    </row>
    <row r="776" spans="1:12" ht="15">
      <c r="A776" s="2" t="s">
        <v>948</v>
      </c>
      <c r="B776" s="2" t="s">
        <v>75</v>
      </c>
      <c r="C776" s="2" t="s">
        <v>56</v>
      </c>
      <c r="D776" s="2" t="s">
        <v>122</v>
      </c>
      <c r="E776" s="2">
        <v>0</v>
      </c>
      <c r="F776" t="s">
        <v>39</v>
      </c>
      <c r="G776" s="2">
        <v>81.714078651214606</v>
      </c>
      <c r="H776" s="2">
        <v>81.491734680812201</v>
      </c>
      <c r="I776" s="2">
        <v>81.936422621616998</v>
      </c>
      <c r="J776" s="2">
        <v>7.5825500000000003</v>
      </c>
      <c r="K776" s="2">
        <v>6.0127860000000002</v>
      </c>
      <c r="L776" s="2">
        <v>9.1523140000000005</v>
      </c>
    </row>
    <row r="777" spans="1:12" ht="15">
      <c r="A777" s="2" t="s">
        <v>949</v>
      </c>
      <c r="B777" s="2" t="s">
        <v>75</v>
      </c>
      <c r="C777" s="2" t="s">
        <v>56</v>
      </c>
      <c r="D777" s="2" t="s">
        <v>122</v>
      </c>
      <c r="E777" s="2">
        <v>1</v>
      </c>
      <c r="F777" t="s">
        <v>39</v>
      </c>
      <c r="G777" s="2">
        <v>84.665726585574703</v>
      </c>
      <c r="H777" s="2">
        <v>84.165748930568498</v>
      </c>
      <c r="I777" s="2">
        <v>85.165704240580894</v>
      </c>
      <c r="J777" s="2">
        <v>0</v>
      </c>
      <c r="K777" s="2">
        <v>0</v>
      </c>
      <c r="L777" s="2">
        <v>0</v>
      </c>
    </row>
    <row r="778" spans="1:12" ht="15">
      <c r="A778" s="2" t="s">
        <v>950</v>
      </c>
      <c r="B778" s="2" t="s">
        <v>75</v>
      </c>
      <c r="C778" s="2" t="s">
        <v>56</v>
      </c>
      <c r="D778" s="2" t="s">
        <v>122</v>
      </c>
      <c r="E778" s="2">
        <v>2</v>
      </c>
      <c r="F778" t="s">
        <v>39</v>
      </c>
      <c r="G778" s="2">
        <v>83.111817811161401</v>
      </c>
      <c r="H778" s="2">
        <v>82.621261196790897</v>
      </c>
      <c r="I778" s="2">
        <v>83.602374425531806</v>
      </c>
      <c r="J778" s="2">
        <v>0</v>
      </c>
      <c r="K778" s="2">
        <v>0</v>
      </c>
      <c r="L778" s="2">
        <v>0</v>
      </c>
    </row>
    <row r="779" spans="1:12" ht="15">
      <c r="A779" s="2" t="s">
        <v>951</v>
      </c>
      <c r="B779" s="2" t="s">
        <v>75</v>
      </c>
      <c r="C779" s="2" t="s">
        <v>56</v>
      </c>
      <c r="D779" s="2" t="s">
        <v>122</v>
      </c>
      <c r="E779" s="2">
        <v>3</v>
      </c>
      <c r="F779" t="s">
        <v>39</v>
      </c>
      <c r="G779" s="2">
        <v>81.711518955879797</v>
      </c>
      <c r="H779" s="2">
        <v>81.247744955749397</v>
      </c>
      <c r="I779" s="2">
        <v>82.175292956010296</v>
      </c>
      <c r="J779" s="2">
        <v>0</v>
      </c>
      <c r="K779" s="2">
        <v>0</v>
      </c>
      <c r="L779" s="2">
        <v>0</v>
      </c>
    </row>
    <row r="780" spans="1:12" ht="15">
      <c r="A780" s="2" t="s">
        <v>952</v>
      </c>
      <c r="B780" s="2" t="s">
        <v>75</v>
      </c>
      <c r="C780" s="2" t="s">
        <v>56</v>
      </c>
      <c r="D780" s="2" t="s">
        <v>122</v>
      </c>
      <c r="E780" s="2">
        <v>4</v>
      </c>
      <c r="F780" t="s">
        <v>39</v>
      </c>
      <c r="G780" s="2">
        <v>80.588160152745104</v>
      </c>
      <c r="H780" s="2">
        <v>80.082751952153799</v>
      </c>
      <c r="I780" s="2">
        <v>81.093568353336494</v>
      </c>
      <c r="J780" s="2">
        <v>0</v>
      </c>
      <c r="K780" s="2">
        <v>0</v>
      </c>
      <c r="L780" s="2">
        <v>0</v>
      </c>
    </row>
    <row r="781" spans="1:12" ht="15">
      <c r="A781" s="2" t="s">
        <v>953</v>
      </c>
      <c r="B781" s="2" t="s">
        <v>75</v>
      </c>
      <c r="C781" s="2" t="s">
        <v>56</v>
      </c>
      <c r="D781" s="2" t="s">
        <v>122</v>
      </c>
      <c r="E781" s="2">
        <v>5</v>
      </c>
      <c r="F781" t="s">
        <v>39</v>
      </c>
      <c r="G781" s="2">
        <v>78.348182895420393</v>
      </c>
      <c r="H781" s="2">
        <v>77.8286758011985</v>
      </c>
      <c r="I781" s="2">
        <v>78.867689989642301</v>
      </c>
      <c r="J781" s="2">
        <v>0</v>
      </c>
      <c r="K781" s="2">
        <v>0</v>
      </c>
      <c r="L781" s="2">
        <v>0</v>
      </c>
    </row>
    <row r="782" spans="1:12" ht="15">
      <c r="A782" s="2" t="s">
        <v>954</v>
      </c>
      <c r="B782" s="2" t="s">
        <v>75</v>
      </c>
      <c r="C782" s="2" t="s">
        <v>84</v>
      </c>
      <c r="D782" s="2" t="s">
        <v>122</v>
      </c>
      <c r="E782" s="2">
        <v>0</v>
      </c>
      <c r="F782" t="s">
        <v>39</v>
      </c>
      <c r="G782" s="2">
        <v>82.0179941883314</v>
      </c>
      <c r="H782" s="2">
        <v>81.811804805435997</v>
      </c>
      <c r="I782" s="2">
        <v>82.224183571226803</v>
      </c>
      <c r="J782" s="2">
        <v>7.3920859999999999</v>
      </c>
      <c r="K782" s="2">
        <v>5.5032940000000004</v>
      </c>
      <c r="L782" s="2">
        <v>9.2808790000000005</v>
      </c>
    </row>
    <row r="783" spans="1:12" ht="15">
      <c r="A783" s="2" t="s">
        <v>955</v>
      </c>
      <c r="B783" s="2" t="s">
        <v>75</v>
      </c>
      <c r="C783" s="2" t="s">
        <v>84</v>
      </c>
      <c r="D783" s="2" t="s">
        <v>122</v>
      </c>
      <c r="E783" s="2">
        <v>1</v>
      </c>
      <c r="F783" t="s">
        <v>39</v>
      </c>
      <c r="G783" s="2">
        <v>84.700204925974603</v>
      </c>
      <c r="H783" s="2">
        <v>84.268661161309794</v>
      </c>
      <c r="I783" s="2">
        <v>85.131748690639398</v>
      </c>
      <c r="J783" s="2">
        <v>0</v>
      </c>
      <c r="K783" s="2">
        <v>0</v>
      </c>
      <c r="L783" s="2">
        <v>0</v>
      </c>
    </row>
    <row r="784" spans="1:12" ht="15">
      <c r="A784" s="2" t="s">
        <v>956</v>
      </c>
      <c r="B784" s="2" t="s">
        <v>75</v>
      </c>
      <c r="C784" s="2" t="s">
        <v>84</v>
      </c>
      <c r="D784" s="2" t="s">
        <v>122</v>
      </c>
      <c r="E784" s="2">
        <v>2</v>
      </c>
      <c r="F784" t="s">
        <v>39</v>
      </c>
      <c r="G784" s="2">
        <v>83.894511305517099</v>
      </c>
      <c r="H784" s="2">
        <v>83.413494010838804</v>
      </c>
      <c r="I784" s="2">
        <v>84.375528600195395</v>
      </c>
      <c r="J784" s="2">
        <v>0</v>
      </c>
      <c r="K784" s="2">
        <v>0</v>
      </c>
      <c r="L784" s="2">
        <v>0</v>
      </c>
    </row>
    <row r="785" spans="1:12" ht="15">
      <c r="A785" s="2" t="s">
        <v>957</v>
      </c>
      <c r="B785" s="2" t="s">
        <v>75</v>
      </c>
      <c r="C785" s="2" t="s">
        <v>84</v>
      </c>
      <c r="D785" s="2" t="s">
        <v>122</v>
      </c>
      <c r="E785" s="2">
        <v>3</v>
      </c>
      <c r="F785" t="s">
        <v>39</v>
      </c>
      <c r="G785" s="2">
        <v>81.867387293269303</v>
      </c>
      <c r="H785" s="2">
        <v>81.422054729643904</v>
      </c>
      <c r="I785" s="2">
        <v>82.312719856894702</v>
      </c>
      <c r="J785" s="2">
        <v>0</v>
      </c>
      <c r="K785" s="2">
        <v>0</v>
      </c>
      <c r="L785" s="2">
        <v>0</v>
      </c>
    </row>
    <row r="786" spans="1:12" ht="15">
      <c r="A786" s="2" t="s">
        <v>958</v>
      </c>
      <c r="B786" s="2" t="s">
        <v>75</v>
      </c>
      <c r="C786" s="2" t="s">
        <v>84</v>
      </c>
      <c r="D786" s="2" t="s">
        <v>122</v>
      </c>
      <c r="E786" s="2">
        <v>4</v>
      </c>
      <c r="F786" t="s">
        <v>39</v>
      </c>
      <c r="G786" s="2">
        <v>80.849564570160695</v>
      </c>
      <c r="H786" s="2">
        <v>80.384597383927201</v>
      </c>
      <c r="I786" s="2">
        <v>81.314531756394103</v>
      </c>
      <c r="J786" s="2">
        <v>0</v>
      </c>
      <c r="K786" s="2">
        <v>0</v>
      </c>
      <c r="L786" s="2">
        <v>0</v>
      </c>
    </row>
    <row r="787" spans="1:12" ht="15">
      <c r="A787" s="2" t="s">
        <v>959</v>
      </c>
      <c r="B787" s="2" t="s">
        <v>75</v>
      </c>
      <c r="C787" s="2" t="s">
        <v>84</v>
      </c>
      <c r="D787" s="2" t="s">
        <v>122</v>
      </c>
      <c r="E787" s="2">
        <v>5</v>
      </c>
      <c r="F787" t="s">
        <v>39</v>
      </c>
      <c r="G787" s="2">
        <v>78.779580377890298</v>
      </c>
      <c r="H787" s="2">
        <v>78.308747845460005</v>
      </c>
      <c r="I787" s="2">
        <v>79.250412910320506</v>
      </c>
      <c r="J787" s="2">
        <v>0</v>
      </c>
      <c r="K787" s="2">
        <v>0</v>
      </c>
      <c r="L787" s="2">
        <v>0</v>
      </c>
    </row>
    <row r="788" spans="1:12" ht="15">
      <c r="A788" s="2" t="s">
        <v>960</v>
      </c>
      <c r="B788" s="2" t="s">
        <v>75</v>
      </c>
      <c r="C788" s="2" t="s">
        <v>43</v>
      </c>
      <c r="D788" s="2" t="s">
        <v>122</v>
      </c>
      <c r="E788" s="2">
        <v>0</v>
      </c>
      <c r="F788" t="s">
        <v>39</v>
      </c>
      <c r="G788" s="2">
        <v>82.4449160891308</v>
      </c>
      <c r="H788" s="2">
        <v>82.248441168298996</v>
      </c>
      <c r="I788" s="2">
        <v>82.641391009962604</v>
      </c>
      <c r="J788" s="2">
        <v>5.822959</v>
      </c>
      <c r="K788" s="2">
        <v>1.910344</v>
      </c>
      <c r="L788" s="2">
        <v>9.7355739999999997</v>
      </c>
    </row>
    <row r="789" spans="1:12" ht="15">
      <c r="A789" s="2" t="s">
        <v>961</v>
      </c>
      <c r="B789" s="2" t="s">
        <v>75</v>
      </c>
      <c r="C789" s="2" t="s">
        <v>43</v>
      </c>
      <c r="D789" s="2" t="s">
        <v>122</v>
      </c>
      <c r="E789" s="2">
        <v>1</v>
      </c>
      <c r="F789" t="s">
        <v>39</v>
      </c>
      <c r="G789" s="2">
        <v>84.437504562213903</v>
      </c>
      <c r="H789" s="2">
        <v>83.987709698189505</v>
      </c>
      <c r="I789" s="2">
        <v>84.887299426238201</v>
      </c>
      <c r="J789" s="2">
        <v>0</v>
      </c>
      <c r="K789" s="2">
        <v>0</v>
      </c>
      <c r="L789" s="2">
        <v>0</v>
      </c>
    </row>
    <row r="790" spans="1:12" ht="15">
      <c r="A790" s="2" t="s">
        <v>962</v>
      </c>
      <c r="B790" s="2" t="s">
        <v>75</v>
      </c>
      <c r="C790" s="2" t="s">
        <v>43</v>
      </c>
      <c r="D790" s="2" t="s">
        <v>122</v>
      </c>
      <c r="E790" s="2">
        <v>2</v>
      </c>
      <c r="F790" t="s">
        <v>39</v>
      </c>
      <c r="G790" s="2">
        <v>83.503508564805301</v>
      </c>
      <c r="H790" s="2">
        <v>83.084077627514802</v>
      </c>
      <c r="I790" s="2">
        <v>83.922939502095801</v>
      </c>
      <c r="J790" s="2">
        <v>0</v>
      </c>
      <c r="K790" s="2">
        <v>0</v>
      </c>
      <c r="L790" s="2">
        <v>0</v>
      </c>
    </row>
    <row r="791" spans="1:12" ht="15">
      <c r="A791" s="2" t="s">
        <v>963</v>
      </c>
      <c r="B791" s="2" t="s">
        <v>75</v>
      </c>
      <c r="C791" s="2" t="s">
        <v>43</v>
      </c>
      <c r="D791" s="2" t="s">
        <v>122</v>
      </c>
      <c r="E791" s="2">
        <v>3</v>
      </c>
      <c r="F791" t="s">
        <v>39</v>
      </c>
      <c r="G791" s="2">
        <v>82.717810024322105</v>
      </c>
      <c r="H791" s="2">
        <v>82.254737406068401</v>
      </c>
      <c r="I791" s="2">
        <v>83.180882642575796</v>
      </c>
      <c r="J791" s="2">
        <v>0</v>
      </c>
      <c r="K791" s="2">
        <v>0</v>
      </c>
      <c r="L791" s="2">
        <v>0</v>
      </c>
    </row>
    <row r="792" spans="1:12" ht="15">
      <c r="A792" s="2" t="s">
        <v>964</v>
      </c>
      <c r="B792" s="2" t="s">
        <v>75</v>
      </c>
      <c r="C792" s="2" t="s">
        <v>43</v>
      </c>
      <c r="D792" s="2" t="s">
        <v>122</v>
      </c>
      <c r="E792" s="2">
        <v>4</v>
      </c>
      <c r="F792" t="s">
        <v>39</v>
      </c>
      <c r="G792" s="2">
        <v>82.2196523889193</v>
      </c>
      <c r="H792" s="2">
        <v>81.802624350012096</v>
      </c>
      <c r="I792" s="2">
        <v>82.636680427826406</v>
      </c>
      <c r="J792" s="2">
        <v>0</v>
      </c>
      <c r="K792" s="2">
        <v>0</v>
      </c>
      <c r="L792" s="2">
        <v>0</v>
      </c>
    </row>
    <row r="793" spans="1:12" ht="15">
      <c r="A793" s="2" t="s">
        <v>965</v>
      </c>
      <c r="B793" s="2" t="s">
        <v>75</v>
      </c>
      <c r="C793" s="2" t="s">
        <v>43</v>
      </c>
      <c r="D793" s="2" t="s">
        <v>122</v>
      </c>
      <c r="E793" s="2">
        <v>5</v>
      </c>
      <c r="F793" t="s">
        <v>39</v>
      </c>
      <c r="G793" s="2">
        <v>79.254624835791205</v>
      </c>
      <c r="H793" s="2">
        <v>78.8080223598798</v>
      </c>
      <c r="I793" s="2">
        <v>79.701227311702596</v>
      </c>
      <c r="J793" s="2">
        <v>0</v>
      </c>
      <c r="K793" s="2">
        <v>0</v>
      </c>
      <c r="L793" s="2">
        <v>0</v>
      </c>
    </row>
    <row r="794" spans="1:12" ht="15">
      <c r="A794" s="2" t="s">
        <v>966</v>
      </c>
      <c r="B794" s="2" t="s">
        <v>75</v>
      </c>
      <c r="C794" s="2" t="s">
        <v>61</v>
      </c>
      <c r="D794" s="2" t="s">
        <v>122</v>
      </c>
      <c r="E794" s="2">
        <v>0</v>
      </c>
      <c r="F794" t="s">
        <v>39</v>
      </c>
      <c r="G794" s="2">
        <v>82.925949473250398</v>
      </c>
      <c r="H794" s="2">
        <v>82.674335323475503</v>
      </c>
      <c r="I794" s="2">
        <v>83.177563623025307</v>
      </c>
      <c r="J794" s="2">
        <v>9.2461710000000004</v>
      </c>
      <c r="K794" s="2">
        <v>6.3340199999999998</v>
      </c>
      <c r="L794" s="2">
        <v>12.15832</v>
      </c>
    </row>
    <row r="795" spans="1:12" ht="15">
      <c r="A795" s="2" t="s">
        <v>967</v>
      </c>
      <c r="B795" s="2" t="s">
        <v>75</v>
      </c>
      <c r="C795" s="2" t="s">
        <v>61</v>
      </c>
      <c r="D795" s="2" t="s">
        <v>122</v>
      </c>
      <c r="E795" s="2">
        <v>1</v>
      </c>
      <c r="F795" t="s">
        <v>39</v>
      </c>
      <c r="G795" s="2">
        <v>85.902205175551302</v>
      </c>
      <c r="H795" s="2">
        <v>85.348253629796403</v>
      </c>
      <c r="I795" s="2">
        <v>86.456156721306201</v>
      </c>
      <c r="J795" s="2">
        <v>0</v>
      </c>
      <c r="K795" s="2">
        <v>0</v>
      </c>
      <c r="L795" s="2">
        <v>0</v>
      </c>
    </row>
    <row r="796" spans="1:12" ht="15">
      <c r="A796" s="2" t="s">
        <v>968</v>
      </c>
      <c r="B796" s="2" t="s">
        <v>75</v>
      </c>
      <c r="C796" s="2" t="s">
        <v>61</v>
      </c>
      <c r="D796" s="2" t="s">
        <v>122</v>
      </c>
      <c r="E796" s="2">
        <v>2</v>
      </c>
      <c r="F796" t="s">
        <v>39</v>
      </c>
      <c r="G796" s="2">
        <v>85.289552200703596</v>
      </c>
      <c r="H796" s="2">
        <v>84.726344213525493</v>
      </c>
      <c r="I796" s="2">
        <v>85.852760187881699</v>
      </c>
      <c r="J796" s="2">
        <v>0</v>
      </c>
      <c r="K796" s="2">
        <v>0</v>
      </c>
      <c r="L796" s="2">
        <v>0</v>
      </c>
    </row>
    <row r="797" spans="1:12" ht="15">
      <c r="A797" s="2" t="s">
        <v>969</v>
      </c>
      <c r="B797" s="2" t="s">
        <v>75</v>
      </c>
      <c r="C797" s="2" t="s">
        <v>61</v>
      </c>
      <c r="D797" s="2" t="s">
        <v>122</v>
      </c>
      <c r="E797" s="2">
        <v>3</v>
      </c>
      <c r="F797" t="s">
        <v>39</v>
      </c>
      <c r="G797" s="2">
        <v>82.8298685989094</v>
      </c>
      <c r="H797" s="2">
        <v>82.238701782084405</v>
      </c>
      <c r="I797" s="2">
        <v>83.421035415734394</v>
      </c>
      <c r="J797" s="2">
        <v>0</v>
      </c>
      <c r="K797" s="2">
        <v>0</v>
      </c>
      <c r="L797" s="2">
        <v>0</v>
      </c>
    </row>
    <row r="798" spans="1:12" ht="15">
      <c r="A798" s="2" t="s">
        <v>970</v>
      </c>
      <c r="B798" s="2" t="s">
        <v>75</v>
      </c>
      <c r="C798" s="2" t="s">
        <v>61</v>
      </c>
      <c r="D798" s="2" t="s">
        <v>122</v>
      </c>
      <c r="E798" s="2">
        <v>4</v>
      </c>
      <c r="F798" t="s">
        <v>39</v>
      </c>
      <c r="G798" s="2">
        <v>81.224936175133394</v>
      </c>
      <c r="H798" s="2">
        <v>80.656920770620701</v>
      </c>
      <c r="I798" s="2">
        <v>81.7929515796461</v>
      </c>
      <c r="J798" s="2">
        <v>0</v>
      </c>
      <c r="K798" s="2">
        <v>0</v>
      </c>
      <c r="L798" s="2">
        <v>0</v>
      </c>
    </row>
    <row r="799" spans="1:12" ht="15">
      <c r="A799" s="2" t="s">
        <v>971</v>
      </c>
      <c r="B799" s="2" t="s">
        <v>75</v>
      </c>
      <c r="C799" s="2" t="s">
        <v>61</v>
      </c>
      <c r="D799" s="2" t="s">
        <v>122</v>
      </c>
      <c r="E799" s="2">
        <v>5</v>
      </c>
      <c r="F799" t="s">
        <v>39</v>
      </c>
      <c r="G799" s="2">
        <v>78.663512004399195</v>
      </c>
      <c r="H799" s="2">
        <v>78.1050304353722</v>
      </c>
      <c r="I799" s="2">
        <v>79.221993573426204</v>
      </c>
      <c r="J799" s="2">
        <v>0</v>
      </c>
      <c r="K799" s="2">
        <v>0</v>
      </c>
      <c r="L799" s="2">
        <v>0</v>
      </c>
    </row>
    <row r="800" spans="1:12" ht="15">
      <c r="A800" s="2" t="s">
        <v>972</v>
      </c>
      <c r="B800" s="2" t="s">
        <v>75</v>
      </c>
      <c r="C800" s="2" t="s">
        <v>83</v>
      </c>
      <c r="D800" s="2" t="s">
        <v>122</v>
      </c>
      <c r="E800" s="2">
        <v>0</v>
      </c>
      <c r="F800" t="s">
        <v>39</v>
      </c>
      <c r="G800" s="2">
        <v>80.894262222995096</v>
      </c>
      <c r="H800" s="2">
        <v>80.600338663745205</v>
      </c>
      <c r="I800" s="2">
        <v>81.188185782244901</v>
      </c>
      <c r="J800" s="2">
        <v>3.6502460000000001</v>
      </c>
      <c r="K800" s="2">
        <v>1.706582</v>
      </c>
      <c r="L800" s="2">
        <v>5.593909</v>
      </c>
    </row>
    <row r="801" spans="1:12" ht="15">
      <c r="A801" s="2" t="s">
        <v>973</v>
      </c>
      <c r="B801" s="2" t="s">
        <v>75</v>
      </c>
      <c r="C801" s="2" t="s">
        <v>83</v>
      </c>
      <c r="D801" s="2" t="s">
        <v>122</v>
      </c>
      <c r="E801" s="2">
        <v>1</v>
      </c>
      <c r="F801" t="s">
        <v>39</v>
      </c>
      <c r="G801" s="2">
        <v>82.776705021443803</v>
      </c>
      <c r="H801" s="2">
        <v>82.179904589749697</v>
      </c>
      <c r="I801" s="2">
        <v>83.373505453137994</v>
      </c>
      <c r="J801" s="2">
        <v>0</v>
      </c>
      <c r="K801" s="2">
        <v>0</v>
      </c>
      <c r="L801" s="2">
        <v>0</v>
      </c>
    </row>
    <row r="802" spans="1:12" ht="15">
      <c r="A802" s="2" t="s">
        <v>974</v>
      </c>
      <c r="B802" s="2" t="s">
        <v>75</v>
      </c>
      <c r="C802" s="2" t="s">
        <v>83</v>
      </c>
      <c r="D802" s="2" t="s">
        <v>122</v>
      </c>
      <c r="E802" s="2">
        <v>2</v>
      </c>
      <c r="F802" t="s">
        <v>39</v>
      </c>
      <c r="G802" s="2">
        <v>81.186117527176705</v>
      </c>
      <c r="H802" s="2">
        <v>80.597986419884194</v>
      </c>
      <c r="I802" s="2">
        <v>81.774248634469103</v>
      </c>
      <c r="J802" s="2">
        <v>0</v>
      </c>
      <c r="K802" s="2">
        <v>0</v>
      </c>
      <c r="L802" s="2">
        <v>0</v>
      </c>
    </row>
    <row r="803" spans="1:12" ht="15">
      <c r="A803" s="2" t="s">
        <v>975</v>
      </c>
      <c r="B803" s="2" t="s">
        <v>75</v>
      </c>
      <c r="C803" s="2" t="s">
        <v>83</v>
      </c>
      <c r="D803" s="2" t="s">
        <v>122</v>
      </c>
      <c r="E803" s="2">
        <v>3</v>
      </c>
      <c r="F803" t="s">
        <v>39</v>
      </c>
      <c r="G803" s="2">
        <v>80.653696891128106</v>
      </c>
      <c r="H803" s="2">
        <v>79.957586599539098</v>
      </c>
      <c r="I803" s="2">
        <v>81.3498071827172</v>
      </c>
      <c r="J803" s="2">
        <v>0</v>
      </c>
      <c r="K803" s="2">
        <v>0</v>
      </c>
      <c r="L803" s="2">
        <v>0</v>
      </c>
    </row>
    <row r="804" spans="1:12" ht="15">
      <c r="A804" s="2" t="s">
        <v>976</v>
      </c>
      <c r="B804" s="2" t="s">
        <v>75</v>
      </c>
      <c r="C804" s="2" t="s">
        <v>83</v>
      </c>
      <c r="D804" s="2" t="s">
        <v>122</v>
      </c>
      <c r="E804" s="2">
        <v>4</v>
      </c>
      <c r="F804" t="s">
        <v>39</v>
      </c>
      <c r="G804" s="2">
        <v>80.347120685213</v>
      </c>
      <c r="H804" s="2">
        <v>79.657105558653896</v>
      </c>
      <c r="I804" s="2">
        <v>81.037135811772103</v>
      </c>
      <c r="J804" s="2">
        <v>0</v>
      </c>
      <c r="K804" s="2">
        <v>0</v>
      </c>
      <c r="L804" s="2">
        <v>0</v>
      </c>
    </row>
    <row r="805" spans="1:12" ht="15">
      <c r="A805" s="2" t="s">
        <v>977</v>
      </c>
      <c r="B805" s="2" t="s">
        <v>75</v>
      </c>
      <c r="C805" s="2" t="s">
        <v>83</v>
      </c>
      <c r="D805" s="2" t="s">
        <v>122</v>
      </c>
      <c r="E805" s="2">
        <v>5</v>
      </c>
      <c r="F805" t="s">
        <v>39</v>
      </c>
      <c r="G805" s="2">
        <v>79.559810846213296</v>
      </c>
      <c r="H805" s="2">
        <v>78.829999206178698</v>
      </c>
      <c r="I805" s="2">
        <v>80.289622486247893</v>
      </c>
      <c r="J805" s="2">
        <v>0</v>
      </c>
      <c r="K805" s="2">
        <v>0</v>
      </c>
      <c r="L805" s="2">
        <v>0</v>
      </c>
    </row>
    <row r="806" spans="1:12" ht="15">
      <c r="A806" s="2" t="s">
        <v>978</v>
      </c>
      <c r="B806" s="2" t="s">
        <v>75</v>
      </c>
      <c r="C806" s="2" t="s">
        <v>82</v>
      </c>
      <c r="D806" s="2" t="s">
        <v>122</v>
      </c>
      <c r="E806" s="2">
        <v>0</v>
      </c>
      <c r="F806" t="s">
        <v>39</v>
      </c>
      <c r="G806" s="2">
        <v>82.897375635976601</v>
      </c>
      <c r="H806" s="2">
        <v>82.647289513696705</v>
      </c>
      <c r="I806" s="2">
        <v>83.147461758256597</v>
      </c>
      <c r="J806" s="2">
        <v>4.5201770000000003</v>
      </c>
      <c r="K806" s="2">
        <v>0.160826</v>
      </c>
      <c r="L806" s="2">
        <v>8.8795289999999998</v>
      </c>
    </row>
    <row r="807" spans="1:12" ht="15">
      <c r="A807" s="2" t="s">
        <v>979</v>
      </c>
      <c r="B807" s="2" t="s">
        <v>75</v>
      </c>
      <c r="C807" s="2" t="s">
        <v>82</v>
      </c>
      <c r="D807" s="2" t="s">
        <v>122</v>
      </c>
      <c r="E807" s="2">
        <v>1</v>
      </c>
      <c r="F807" t="s">
        <v>39</v>
      </c>
      <c r="G807" s="2">
        <v>84.670504075691298</v>
      </c>
      <c r="H807" s="2">
        <v>84.096534356578005</v>
      </c>
      <c r="I807" s="2">
        <v>85.244473794804705</v>
      </c>
      <c r="J807" s="2">
        <v>0</v>
      </c>
      <c r="K807" s="2">
        <v>0</v>
      </c>
      <c r="L807" s="2">
        <v>0</v>
      </c>
    </row>
    <row r="808" spans="1:12" ht="15">
      <c r="A808" s="2" t="s">
        <v>980</v>
      </c>
      <c r="B808" s="2" t="s">
        <v>75</v>
      </c>
      <c r="C808" s="2" t="s">
        <v>82</v>
      </c>
      <c r="D808" s="2" t="s">
        <v>122</v>
      </c>
      <c r="E808" s="2">
        <v>2</v>
      </c>
      <c r="F808" t="s">
        <v>39</v>
      </c>
      <c r="G808" s="2">
        <v>83.331643127069</v>
      </c>
      <c r="H808" s="2">
        <v>82.745618472651003</v>
      </c>
      <c r="I808" s="2">
        <v>83.917667781486998</v>
      </c>
      <c r="J808" s="2">
        <v>0</v>
      </c>
      <c r="K808" s="2">
        <v>0</v>
      </c>
      <c r="L808" s="2">
        <v>0</v>
      </c>
    </row>
    <row r="809" spans="1:12" ht="15">
      <c r="A809" s="2" t="s">
        <v>981</v>
      </c>
      <c r="B809" s="2" t="s">
        <v>75</v>
      </c>
      <c r="C809" s="2" t="s">
        <v>82</v>
      </c>
      <c r="D809" s="2" t="s">
        <v>122</v>
      </c>
      <c r="E809" s="2">
        <v>3</v>
      </c>
      <c r="F809" t="s">
        <v>39</v>
      </c>
      <c r="G809" s="2">
        <v>83.108151738415998</v>
      </c>
      <c r="H809" s="2">
        <v>82.626550413991495</v>
      </c>
      <c r="I809" s="2">
        <v>83.589753062840501</v>
      </c>
      <c r="J809" s="2">
        <v>0</v>
      </c>
      <c r="K809" s="2">
        <v>0</v>
      </c>
      <c r="L809" s="2">
        <v>0</v>
      </c>
    </row>
    <row r="810" spans="1:12" ht="15">
      <c r="A810" s="2" t="s">
        <v>982</v>
      </c>
      <c r="B810" s="2" t="s">
        <v>75</v>
      </c>
      <c r="C810" s="2" t="s">
        <v>82</v>
      </c>
      <c r="D810" s="2" t="s">
        <v>122</v>
      </c>
      <c r="E810" s="2">
        <v>4</v>
      </c>
      <c r="F810" t="s">
        <v>39</v>
      </c>
      <c r="G810" s="2">
        <v>83.080218192350401</v>
      </c>
      <c r="H810" s="2">
        <v>82.525226245647502</v>
      </c>
      <c r="I810" s="2">
        <v>83.635210139053299</v>
      </c>
      <c r="J810" s="2">
        <v>0</v>
      </c>
      <c r="K810" s="2">
        <v>0</v>
      </c>
      <c r="L810" s="2">
        <v>0</v>
      </c>
    </row>
    <row r="811" spans="1:12" ht="15">
      <c r="A811" s="2" t="s">
        <v>983</v>
      </c>
      <c r="B811" s="2" t="s">
        <v>75</v>
      </c>
      <c r="C811" s="2" t="s">
        <v>82</v>
      </c>
      <c r="D811" s="2" t="s">
        <v>122</v>
      </c>
      <c r="E811" s="2">
        <v>5</v>
      </c>
      <c r="F811" t="s">
        <v>39</v>
      </c>
      <c r="G811" s="2">
        <v>80.210876976245103</v>
      </c>
      <c r="H811" s="2">
        <v>79.606635985512199</v>
      </c>
      <c r="I811" s="2">
        <v>80.815117966977994</v>
      </c>
      <c r="J811" s="2">
        <v>0</v>
      </c>
      <c r="K811" s="2">
        <v>0</v>
      </c>
      <c r="L811" s="2">
        <v>0</v>
      </c>
    </row>
    <row r="812" spans="1:12" ht="15">
      <c r="A812" s="2" t="s">
        <v>984</v>
      </c>
      <c r="B812" s="2" t="s">
        <v>75</v>
      </c>
      <c r="C812" s="2" t="s">
        <v>81</v>
      </c>
      <c r="D812" s="2" t="s">
        <v>122</v>
      </c>
      <c r="E812" s="2">
        <v>0</v>
      </c>
      <c r="F812" t="s">
        <v>39</v>
      </c>
      <c r="G812" s="2">
        <v>83.597761383132294</v>
      </c>
      <c r="H812" s="2">
        <v>83.147895257884201</v>
      </c>
      <c r="I812" s="2">
        <v>84.047627508380501</v>
      </c>
      <c r="J812" s="2">
        <v>6.3282340000000001</v>
      </c>
      <c r="K812" s="2">
        <v>-0.97020799999999996</v>
      </c>
      <c r="L812" s="2">
        <v>13.62668</v>
      </c>
    </row>
    <row r="813" spans="1:12" ht="15">
      <c r="A813" s="2" t="s">
        <v>985</v>
      </c>
      <c r="B813" s="2" t="s">
        <v>75</v>
      </c>
      <c r="C813" s="2" t="s">
        <v>81</v>
      </c>
      <c r="D813" s="2" t="s">
        <v>122</v>
      </c>
      <c r="E813" s="2">
        <v>1</v>
      </c>
      <c r="F813" t="s">
        <v>39</v>
      </c>
      <c r="G813" s="2">
        <v>85.287505767628403</v>
      </c>
      <c r="H813" s="2">
        <v>84.201126406175007</v>
      </c>
      <c r="I813" s="2">
        <v>86.373885129081799</v>
      </c>
      <c r="J813" s="2">
        <v>0</v>
      </c>
      <c r="K813" s="2">
        <v>0</v>
      </c>
      <c r="L813" s="2">
        <v>0</v>
      </c>
    </row>
    <row r="814" spans="1:12" ht="15">
      <c r="A814" s="2" t="s">
        <v>986</v>
      </c>
      <c r="B814" s="2" t="s">
        <v>75</v>
      </c>
      <c r="C814" s="2" t="s">
        <v>81</v>
      </c>
      <c r="D814" s="2" t="s">
        <v>122</v>
      </c>
      <c r="E814" s="2">
        <v>2</v>
      </c>
      <c r="F814" t="s">
        <v>39</v>
      </c>
      <c r="G814" s="2">
        <v>85.514008995098095</v>
      </c>
      <c r="H814" s="2">
        <v>84.376744997730995</v>
      </c>
      <c r="I814" s="2">
        <v>86.651272992465195</v>
      </c>
      <c r="J814" s="2">
        <v>0</v>
      </c>
      <c r="K814" s="2">
        <v>0</v>
      </c>
      <c r="L814" s="2">
        <v>0</v>
      </c>
    </row>
    <row r="815" spans="1:12" ht="15">
      <c r="A815" s="2" t="s">
        <v>987</v>
      </c>
      <c r="B815" s="2" t="s">
        <v>75</v>
      </c>
      <c r="C815" s="2" t="s">
        <v>81</v>
      </c>
      <c r="D815" s="2" t="s">
        <v>122</v>
      </c>
      <c r="E815" s="2">
        <v>3</v>
      </c>
      <c r="F815" t="s">
        <v>39</v>
      </c>
      <c r="G815" s="2">
        <v>84.666649483542997</v>
      </c>
      <c r="H815" s="2">
        <v>83.710144520768594</v>
      </c>
      <c r="I815" s="2">
        <v>85.623154446317301</v>
      </c>
      <c r="J815" s="2">
        <v>0</v>
      </c>
      <c r="K815" s="2">
        <v>0</v>
      </c>
      <c r="L815" s="2">
        <v>0</v>
      </c>
    </row>
    <row r="816" spans="1:12" ht="15">
      <c r="A816" s="2" t="s">
        <v>988</v>
      </c>
      <c r="B816" s="2" t="s">
        <v>75</v>
      </c>
      <c r="C816" s="2" t="s">
        <v>81</v>
      </c>
      <c r="D816" s="2" t="s">
        <v>122</v>
      </c>
      <c r="E816" s="2">
        <v>4</v>
      </c>
      <c r="F816" t="s">
        <v>39</v>
      </c>
      <c r="G816" s="2">
        <v>83.948610957889997</v>
      </c>
      <c r="H816" s="2">
        <v>83.003999157989199</v>
      </c>
      <c r="I816" s="2">
        <v>84.893222757790696</v>
      </c>
      <c r="J816" s="2">
        <v>0</v>
      </c>
      <c r="K816" s="2">
        <v>0</v>
      </c>
      <c r="L816" s="2">
        <v>0</v>
      </c>
    </row>
    <row r="817" spans="1:12" ht="15">
      <c r="A817" s="2" t="s">
        <v>989</v>
      </c>
      <c r="B817" s="2" t="s">
        <v>75</v>
      </c>
      <c r="C817" s="2" t="s">
        <v>81</v>
      </c>
      <c r="D817" s="2" t="s">
        <v>122</v>
      </c>
      <c r="E817" s="2">
        <v>5</v>
      </c>
      <c r="F817" t="s">
        <v>39</v>
      </c>
      <c r="G817" s="2">
        <v>79.662161776010606</v>
      </c>
      <c r="H817" s="2">
        <v>78.652272394795702</v>
      </c>
      <c r="I817" s="2">
        <v>80.672051157225496</v>
      </c>
      <c r="J817" s="2">
        <v>0</v>
      </c>
      <c r="K817" s="2">
        <v>0</v>
      </c>
      <c r="L817" s="2">
        <v>0</v>
      </c>
    </row>
    <row r="818" spans="1:12" ht="15">
      <c r="A818" s="2" t="s">
        <v>990</v>
      </c>
      <c r="B818" s="2" t="s">
        <v>74</v>
      </c>
      <c r="C818" s="2" t="s">
        <v>69</v>
      </c>
      <c r="D818" s="2" t="s">
        <v>122</v>
      </c>
      <c r="E818" s="2">
        <v>0</v>
      </c>
      <c r="F818" t="s">
        <v>39</v>
      </c>
      <c r="G818" s="2">
        <v>76.015129549046605</v>
      </c>
      <c r="H818" s="2">
        <v>75.369201868290503</v>
      </c>
      <c r="I818" s="2">
        <v>76.661057229802793</v>
      </c>
      <c r="J818" s="2">
        <v>5.135249</v>
      </c>
      <c r="K818" s="2">
        <v>-0.87342240000000004</v>
      </c>
      <c r="L818" s="2">
        <v>11.14392</v>
      </c>
    </row>
    <row r="819" spans="1:12" ht="15">
      <c r="A819" s="2" t="s">
        <v>991</v>
      </c>
      <c r="B819" s="2" t="s">
        <v>74</v>
      </c>
      <c r="C819" s="2" t="s">
        <v>69</v>
      </c>
      <c r="D819" s="2" t="s">
        <v>122</v>
      </c>
      <c r="E819" s="2">
        <v>1</v>
      </c>
      <c r="F819" t="s">
        <v>39</v>
      </c>
      <c r="G819" s="2">
        <v>78.088484163110195</v>
      </c>
      <c r="H819" s="2">
        <v>76.763512008371293</v>
      </c>
      <c r="I819" s="2">
        <v>79.413456317849196</v>
      </c>
      <c r="J819" s="2">
        <v>0</v>
      </c>
      <c r="K819" s="2">
        <v>0</v>
      </c>
      <c r="L819" s="2">
        <v>0</v>
      </c>
    </row>
    <row r="820" spans="1:12" ht="15">
      <c r="A820" s="2" t="s">
        <v>992</v>
      </c>
      <c r="B820" s="2" t="s">
        <v>74</v>
      </c>
      <c r="C820" s="2" t="s">
        <v>69</v>
      </c>
      <c r="D820" s="2" t="s">
        <v>122</v>
      </c>
      <c r="E820" s="2">
        <v>2</v>
      </c>
      <c r="F820" t="s">
        <v>39</v>
      </c>
      <c r="G820" s="2">
        <v>75.851061630475598</v>
      </c>
      <c r="H820" s="2">
        <v>74.329429748695503</v>
      </c>
      <c r="I820" s="2">
        <v>77.372693512255594</v>
      </c>
      <c r="J820" s="2">
        <v>0</v>
      </c>
      <c r="K820" s="2">
        <v>0</v>
      </c>
      <c r="L820" s="2">
        <v>0</v>
      </c>
    </row>
    <row r="821" spans="1:12" ht="15">
      <c r="A821" s="2" t="s">
        <v>993</v>
      </c>
      <c r="B821" s="2" t="s">
        <v>74</v>
      </c>
      <c r="C821" s="2" t="s">
        <v>69</v>
      </c>
      <c r="D821" s="2" t="s">
        <v>122</v>
      </c>
      <c r="E821" s="2">
        <v>3</v>
      </c>
      <c r="F821" t="s">
        <v>39</v>
      </c>
      <c r="G821" s="2">
        <v>77.034389110322195</v>
      </c>
      <c r="H821" s="2">
        <v>75.633431051696604</v>
      </c>
      <c r="I821" s="2">
        <v>78.4353471689478</v>
      </c>
      <c r="J821" s="2">
        <v>0</v>
      </c>
      <c r="K821" s="2">
        <v>0</v>
      </c>
      <c r="L821" s="2">
        <v>0</v>
      </c>
    </row>
    <row r="822" spans="1:12" ht="15">
      <c r="A822" s="2" t="s">
        <v>994</v>
      </c>
      <c r="B822" s="2" t="s">
        <v>74</v>
      </c>
      <c r="C822" s="2" t="s">
        <v>69</v>
      </c>
      <c r="D822" s="2" t="s">
        <v>122</v>
      </c>
      <c r="E822" s="2">
        <v>4</v>
      </c>
      <c r="F822" t="s">
        <v>39</v>
      </c>
      <c r="G822" s="2">
        <v>75.9929162237935</v>
      </c>
      <c r="H822" s="2">
        <v>74.524520782944506</v>
      </c>
      <c r="I822" s="2">
        <v>77.461311664642594</v>
      </c>
      <c r="J822" s="2">
        <v>0</v>
      </c>
      <c r="K822" s="2">
        <v>0</v>
      </c>
      <c r="L822" s="2">
        <v>0</v>
      </c>
    </row>
    <row r="823" spans="1:12" ht="15">
      <c r="A823" s="2" t="s">
        <v>995</v>
      </c>
      <c r="B823" s="2" t="s">
        <v>74</v>
      </c>
      <c r="C823" s="2" t="s">
        <v>69</v>
      </c>
      <c r="D823" s="2" t="s">
        <v>122</v>
      </c>
      <c r="E823" s="2">
        <v>5</v>
      </c>
      <c r="F823" t="s">
        <v>39</v>
      </c>
      <c r="G823" s="2">
        <v>73.034618361979696</v>
      </c>
      <c r="H823" s="2">
        <v>71.486042586625004</v>
      </c>
      <c r="I823" s="2">
        <v>74.583194137334502</v>
      </c>
      <c r="J823" s="2">
        <v>0</v>
      </c>
      <c r="K823" s="2">
        <v>0</v>
      </c>
      <c r="L823" s="2">
        <v>0</v>
      </c>
    </row>
    <row r="824" spans="1:12" ht="15">
      <c r="A824" s="2" t="s">
        <v>996</v>
      </c>
      <c r="B824" s="2" t="s">
        <v>74</v>
      </c>
      <c r="C824" s="2" t="s">
        <v>59</v>
      </c>
      <c r="D824" s="2" t="s">
        <v>122</v>
      </c>
      <c r="E824" s="2">
        <v>0</v>
      </c>
      <c r="F824" t="s">
        <v>39</v>
      </c>
      <c r="G824" s="2">
        <v>76.971420020152706</v>
      </c>
      <c r="H824" s="2">
        <v>76.494063231252397</v>
      </c>
      <c r="I824" s="2">
        <v>77.448776809053101</v>
      </c>
      <c r="J824" s="2">
        <v>9.5801090000000002</v>
      </c>
      <c r="K824" s="2">
        <v>7.7553989999999997</v>
      </c>
      <c r="L824" s="2">
        <v>11.404820000000001</v>
      </c>
    </row>
    <row r="825" spans="1:12" ht="15">
      <c r="A825" s="2" t="s">
        <v>997</v>
      </c>
      <c r="B825" s="2" t="s">
        <v>74</v>
      </c>
      <c r="C825" s="2" t="s">
        <v>59</v>
      </c>
      <c r="D825" s="2" t="s">
        <v>122</v>
      </c>
      <c r="E825" s="2">
        <v>1</v>
      </c>
      <c r="F825" t="s">
        <v>39</v>
      </c>
      <c r="G825" s="2">
        <v>80.779135829079493</v>
      </c>
      <c r="H825" s="2">
        <v>79.8017702876718</v>
      </c>
      <c r="I825" s="2">
        <v>81.7565013704872</v>
      </c>
      <c r="J825" s="2">
        <v>0</v>
      </c>
      <c r="K825" s="2">
        <v>0</v>
      </c>
      <c r="L825" s="2">
        <v>0</v>
      </c>
    </row>
    <row r="826" spans="1:12" ht="15">
      <c r="A826" s="2" t="s">
        <v>998</v>
      </c>
      <c r="B826" s="2" t="s">
        <v>74</v>
      </c>
      <c r="C826" s="2" t="s">
        <v>59</v>
      </c>
      <c r="D826" s="2" t="s">
        <v>122</v>
      </c>
      <c r="E826" s="2">
        <v>2</v>
      </c>
      <c r="F826" t="s">
        <v>39</v>
      </c>
      <c r="G826" s="2">
        <v>79.0555871456977</v>
      </c>
      <c r="H826" s="2">
        <v>78.056522922197104</v>
      </c>
      <c r="I826" s="2">
        <v>80.054651369198197</v>
      </c>
      <c r="J826" s="2">
        <v>0</v>
      </c>
      <c r="K826" s="2">
        <v>0</v>
      </c>
      <c r="L826" s="2">
        <v>0</v>
      </c>
    </row>
    <row r="827" spans="1:12" ht="15">
      <c r="A827" s="2" t="s">
        <v>999</v>
      </c>
      <c r="B827" s="2" t="s">
        <v>74</v>
      </c>
      <c r="C827" s="2" t="s">
        <v>59</v>
      </c>
      <c r="D827" s="2" t="s">
        <v>122</v>
      </c>
      <c r="E827" s="2">
        <v>3</v>
      </c>
      <c r="F827" t="s">
        <v>39</v>
      </c>
      <c r="G827" s="2">
        <v>76.310576362835803</v>
      </c>
      <c r="H827" s="2">
        <v>75.234306081118405</v>
      </c>
      <c r="I827" s="2">
        <v>77.386846644553202</v>
      </c>
      <c r="J827" s="2">
        <v>0</v>
      </c>
      <c r="K827" s="2">
        <v>0</v>
      </c>
      <c r="L827" s="2">
        <v>0</v>
      </c>
    </row>
    <row r="828" spans="1:12" ht="15">
      <c r="A828" s="2" t="s">
        <v>1000</v>
      </c>
      <c r="B828" s="2" t="s">
        <v>74</v>
      </c>
      <c r="C828" s="2" t="s">
        <v>59</v>
      </c>
      <c r="D828" s="2" t="s">
        <v>122</v>
      </c>
      <c r="E828" s="2">
        <v>4</v>
      </c>
      <c r="F828" t="s">
        <v>39</v>
      </c>
      <c r="G828" s="2">
        <v>75.1907011190562</v>
      </c>
      <c r="H828" s="2">
        <v>74.032744371336705</v>
      </c>
      <c r="I828" s="2">
        <v>76.348657866775596</v>
      </c>
      <c r="J828" s="2">
        <v>0</v>
      </c>
      <c r="K828" s="2">
        <v>0</v>
      </c>
      <c r="L828" s="2">
        <v>0</v>
      </c>
    </row>
    <row r="829" spans="1:12" ht="15">
      <c r="A829" s="2" t="s">
        <v>1001</v>
      </c>
      <c r="B829" s="2" t="s">
        <v>74</v>
      </c>
      <c r="C829" s="2" t="s">
        <v>59</v>
      </c>
      <c r="D829" s="2" t="s">
        <v>122</v>
      </c>
      <c r="E829" s="2">
        <v>5</v>
      </c>
      <c r="F829" t="s">
        <v>39</v>
      </c>
      <c r="G829" s="2">
        <v>73.241979841902705</v>
      </c>
      <c r="H829" s="2">
        <v>72.163550165140194</v>
      </c>
      <c r="I829" s="2">
        <v>74.320409518665201</v>
      </c>
      <c r="J829" s="2">
        <v>0</v>
      </c>
      <c r="K829" s="2">
        <v>0</v>
      </c>
      <c r="L829" s="2">
        <v>0</v>
      </c>
    </row>
    <row r="830" spans="1:12" ht="15">
      <c r="A830" s="2" t="s">
        <v>1002</v>
      </c>
      <c r="B830" s="2" t="s">
        <v>74</v>
      </c>
      <c r="C830" s="2" t="s">
        <v>68</v>
      </c>
      <c r="D830" s="2" t="s">
        <v>122</v>
      </c>
      <c r="E830" s="2">
        <v>0</v>
      </c>
      <c r="F830" t="s">
        <v>39</v>
      </c>
      <c r="G830" s="2">
        <v>77.722920238002203</v>
      </c>
      <c r="H830" s="2">
        <v>77.328945075664905</v>
      </c>
      <c r="I830" s="2">
        <v>78.116895400339601</v>
      </c>
      <c r="J830" s="2">
        <v>7.8446429999999996</v>
      </c>
      <c r="K830" s="2">
        <v>4.132314</v>
      </c>
      <c r="L830" s="2">
        <v>11.55697</v>
      </c>
    </row>
    <row r="831" spans="1:12" ht="15">
      <c r="A831" s="2" t="s">
        <v>1003</v>
      </c>
      <c r="B831" s="2" t="s">
        <v>74</v>
      </c>
      <c r="C831" s="2" t="s">
        <v>68</v>
      </c>
      <c r="D831" s="2" t="s">
        <v>122</v>
      </c>
      <c r="E831" s="2">
        <v>1</v>
      </c>
      <c r="F831" t="s">
        <v>39</v>
      </c>
      <c r="G831" s="2">
        <v>80.744601994272799</v>
      </c>
      <c r="H831" s="2">
        <v>79.863899264007401</v>
      </c>
      <c r="I831" s="2">
        <v>81.625304724538196</v>
      </c>
      <c r="J831" s="2">
        <v>0</v>
      </c>
      <c r="K831" s="2">
        <v>0</v>
      </c>
      <c r="L831" s="2">
        <v>0</v>
      </c>
    </row>
    <row r="832" spans="1:12" ht="15">
      <c r="A832" s="2" t="s">
        <v>1004</v>
      </c>
      <c r="B832" s="2" t="s">
        <v>74</v>
      </c>
      <c r="C832" s="2" t="s">
        <v>68</v>
      </c>
      <c r="D832" s="2" t="s">
        <v>122</v>
      </c>
      <c r="E832" s="2">
        <v>2</v>
      </c>
      <c r="F832" t="s">
        <v>39</v>
      </c>
      <c r="G832" s="2">
        <v>79.465392308877696</v>
      </c>
      <c r="H832" s="2">
        <v>78.581057553211593</v>
      </c>
      <c r="I832" s="2">
        <v>80.349727064543899</v>
      </c>
      <c r="J832" s="2">
        <v>0</v>
      </c>
      <c r="K832" s="2">
        <v>0</v>
      </c>
      <c r="L832" s="2">
        <v>0</v>
      </c>
    </row>
    <row r="833" spans="1:12" ht="15">
      <c r="A833" s="2" t="s">
        <v>1005</v>
      </c>
      <c r="B833" s="2" t="s">
        <v>74</v>
      </c>
      <c r="C833" s="2" t="s">
        <v>68</v>
      </c>
      <c r="D833" s="2" t="s">
        <v>122</v>
      </c>
      <c r="E833" s="2">
        <v>3</v>
      </c>
      <c r="F833" t="s">
        <v>39</v>
      </c>
      <c r="G833" s="2">
        <v>77.4651819437954</v>
      </c>
      <c r="H833" s="2">
        <v>76.570889455319303</v>
      </c>
      <c r="I833" s="2">
        <v>78.359474432271497</v>
      </c>
      <c r="J833" s="2">
        <v>0</v>
      </c>
      <c r="K833" s="2">
        <v>0</v>
      </c>
      <c r="L833" s="2">
        <v>0</v>
      </c>
    </row>
    <row r="834" spans="1:12" ht="15">
      <c r="A834" s="2" t="s">
        <v>1006</v>
      </c>
      <c r="B834" s="2" t="s">
        <v>74</v>
      </c>
      <c r="C834" s="2" t="s">
        <v>68</v>
      </c>
      <c r="D834" s="2" t="s">
        <v>122</v>
      </c>
      <c r="E834" s="2">
        <v>4</v>
      </c>
      <c r="F834" t="s">
        <v>39</v>
      </c>
      <c r="G834" s="2">
        <v>77.203947868098794</v>
      </c>
      <c r="H834" s="2">
        <v>76.337377242235306</v>
      </c>
      <c r="I834" s="2">
        <v>78.070518493962297</v>
      </c>
      <c r="J834" s="2">
        <v>0</v>
      </c>
      <c r="K834" s="2">
        <v>0</v>
      </c>
      <c r="L834" s="2">
        <v>0</v>
      </c>
    </row>
    <row r="835" spans="1:12" ht="15">
      <c r="A835" s="2" t="s">
        <v>1007</v>
      </c>
      <c r="B835" s="2" t="s">
        <v>74</v>
      </c>
      <c r="C835" s="2" t="s">
        <v>68</v>
      </c>
      <c r="D835" s="2" t="s">
        <v>122</v>
      </c>
      <c r="E835" s="2">
        <v>5</v>
      </c>
      <c r="F835" t="s">
        <v>39</v>
      </c>
      <c r="G835" s="2">
        <v>73.945127846693694</v>
      </c>
      <c r="H835" s="2">
        <v>73.042189273442304</v>
      </c>
      <c r="I835" s="2">
        <v>74.848066419945098</v>
      </c>
      <c r="J835" s="2">
        <v>0</v>
      </c>
      <c r="K835" s="2">
        <v>0</v>
      </c>
      <c r="L835" s="2">
        <v>0</v>
      </c>
    </row>
    <row r="836" spans="1:12" ht="15">
      <c r="A836" s="2" t="s">
        <v>1008</v>
      </c>
      <c r="B836" s="2" t="s">
        <v>74</v>
      </c>
      <c r="C836" s="2" t="s">
        <v>63</v>
      </c>
      <c r="D836" s="2" t="s">
        <v>122</v>
      </c>
      <c r="E836" s="2">
        <v>0</v>
      </c>
      <c r="F836" t="s">
        <v>39</v>
      </c>
      <c r="G836" s="2">
        <v>78.174215872285103</v>
      </c>
      <c r="H836" s="2">
        <v>77.865280003808707</v>
      </c>
      <c r="I836" s="2">
        <v>78.4831517407615</v>
      </c>
      <c r="J836" s="2">
        <v>10.96143</v>
      </c>
      <c r="K836" s="2">
        <v>9.3702880000000004</v>
      </c>
      <c r="L836" s="2">
        <v>12.55256</v>
      </c>
    </row>
    <row r="837" spans="1:12" ht="15">
      <c r="A837" s="2" t="s">
        <v>1009</v>
      </c>
      <c r="B837" s="2" t="s">
        <v>74</v>
      </c>
      <c r="C837" s="2" t="s">
        <v>63</v>
      </c>
      <c r="D837" s="2" t="s">
        <v>122</v>
      </c>
      <c r="E837" s="2">
        <v>1</v>
      </c>
      <c r="F837" t="s">
        <v>39</v>
      </c>
      <c r="G837" s="2">
        <v>82.409235491017895</v>
      </c>
      <c r="H837" s="2">
        <v>81.729827457185394</v>
      </c>
      <c r="I837" s="2">
        <v>83.088643524850397</v>
      </c>
      <c r="J837" s="2">
        <v>0</v>
      </c>
      <c r="K837" s="2">
        <v>0</v>
      </c>
      <c r="L837" s="2">
        <v>0</v>
      </c>
    </row>
    <row r="838" spans="1:12" ht="15">
      <c r="A838" s="2" t="s">
        <v>1010</v>
      </c>
      <c r="B838" s="2" t="s">
        <v>74</v>
      </c>
      <c r="C838" s="2" t="s">
        <v>63</v>
      </c>
      <c r="D838" s="2" t="s">
        <v>122</v>
      </c>
      <c r="E838" s="2">
        <v>2</v>
      </c>
      <c r="F838" t="s">
        <v>39</v>
      </c>
      <c r="G838" s="2">
        <v>80.429916766441096</v>
      </c>
      <c r="H838" s="2">
        <v>79.722149011941994</v>
      </c>
      <c r="I838" s="2">
        <v>81.137684520940297</v>
      </c>
      <c r="J838" s="2">
        <v>0</v>
      </c>
      <c r="K838" s="2">
        <v>0</v>
      </c>
      <c r="L838" s="2">
        <v>0</v>
      </c>
    </row>
    <row r="839" spans="1:12" ht="15">
      <c r="A839" s="2" t="s">
        <v>1011</v>
      </c>
      <c r="B839" s="2" t="s">
        <v>74</v>
      </c>
      <c r="C839" s="2" t="s">
        <v>63</v>
      </c>
      <c r="D839" s="2" t="s">
        <v>122</v>
      </c>
      <c r="E839" s="2">
        <v>3</v>
      </c>
      <c r="F839" t="s">
        <v>39</v>
      </c>
      <c r="G839" s="2">
        <v>78.321284743529702</v>
      </c>
      <c r="H839" s="2">
        <v>77.600662001371205</v>
      </c>
      <c r="I839" s="2">
        <v>79.0419074856881</v>
      </c>
      <c r="J839" s="2">
        <v>0</v>
      </c>
      <c r="K839" s="2">
        <v>0</v>
      </c>
      <c r="L839" s="2">
        <v>0</v>
      </c>
    </row>
    <row r="840" spans="1:12" ht="15">
      <c r="A840" s="2" t="s">
        <v>1012</v>
      </c>
      <c r="B840" s="2" t="s">
        <v>74</v>
      </c>
      <c r="C840" s="2" t="s">
        <v>63</v>
      </c>
      <c r="D840" s="2" t="s">
        <v>122</v>
      </c>
      <c r="E840" s="2">
        <v>4</v>
      </c>
      <c r="F840" t="s">
        <v>39</v>
      </c>
      <c r="G840" s="2">
        <v>75.437586144259399</v>
      </c>
      <c r="H840" s="2">
        <v>74.762775675999606</v>
      </c>
      <c r="I840" s="2">
        <v>76.112396612519206</v>
      </c>
      <c r="J840" s="2">
        <v>0</v>
      </c>
      <c r="K840" s="2">
        <v>0</v>
      </c>
      <c r="L840" s="2">
        <v>0</v>
      </c>
    </row>
    <row r="841" spans="1:12" ht="15">
      <c r="A841" s="2" t="s">
        <v>1013</v>
      </c>
      <c r="B841" s="2" t="s">
        <v>74</v>
      </c>
      <c r="C841" s="2" t="s">
        <v>63</v>
      </c>
      <c r="D841" s="2" t="s">
        <v>122</v>
      </c>
      <c r="E841" s="2">
        <v>5</v>
      </c>
      <c r="F841" t="s">
        <v>39</v>
      </c>
      <c r="G841" s="2">
        <v>73.860277091663093</v>
      </c>
      <c r="H841" s="2">
        <v>73.190040422725801</v>
      </c>
      <c r="I841" s="2">
        <v>74.5305137606003</v>
      </c>
      <c r="J841" s="2">
        <v>0</v>
      </c>
      <c r="K841" s="2">
        <v>0</v>
      </c>
      <c r="L841" s="2">
        <v>0</v>
      </c>
    </row>
    <row r="842" spans="1:12" ht="15">
      <c r="A842" s="2" t="s">
        <v>1014</v>
      </c>
      <c r="B842" s="2" t="s">
        <v>74</v>
      </c>
      <c r="C842" s="2" t="s">
        <v>54</v>
      </c>
      <c r="D842" s="2" t="s">
        <v>122</v>
      </c>
      <c r="E842" s="2">
        <v>0</v>
      </c>
      <c r="F842" t="s">
        <v>39</v>
      </c>
      <c r="G842" s="2">
        <v>78.644549233617298</v>
      </c>
      <c r="H842" s="2">
        <v>78.253532667044993</v>
      </c>
      <c r="I842" s="2">
        <v>79.035565800189602</v>
      </c>
      <c r="J842" s="2">
        <v>5.3342599999999996</v>
      </c>
      <c r="K842" s="2">
        <v>2.3970729999999998</v>
      </c>
      <c r="L842" s="2">
        <v>8.2714479999999995</v>
      </c>
    </row>
    <row r="843" spans="1:12" ht="15">
      <c r="A843" s="2" t="s">
        <v>1015</v>
      </c>
      <c r="B843" s="2" t="s">
        <v>74</v>
      </c>
      <c r="C843" s="2" t="s">
        <v>54</v>
      </c>
      <c r="D843" s="2" t="s">
        <v>122</v>
      </c>
      <c r="E843" s="2">
        <v>1</v>
      </c>
      <c r="F843" t="s">
        <v>39</v>
      </c>
      <c r="G843" s="2">
        <v>80.611274680879305</v>
      </c>
      <c r="H843" s="2">
        <v>79.743746860199494</v>
      </c>
      <c r="I843" s="2">
        <v>81.478802501559102</v>
      </c>
      <c r="J843" s="2">
        <v>0</v>
      </c>
      <c r="K843" s="2">
        <v>0</v>
      </c>
      <c r="L843" s="2">
        <v>0</v>
      </c>
    </row>
    <row r="844" spans="1:12" ht="15">
      <c r="A844" s="2" t="s">
        <v>1016</v>
      </c>
      <c r="B844" s="2" t="s">
        <v>74</v>
      </c>
      <c r="C844" s="2" t="s">
        <v>54</v>
      </c>
      <c r="D844" s="2" t="s">
        <v>122</v>
      </c>
      <c r="E844" s="2">
        <v>2</v>
      </c>
      <c r="F844" t="s">
        <v>39</v>
      </c>
      <c r="G844" s="2">
        <v>79.316917341788596</v>
      </c>
      <c r="H844" s="2">
        <v>78.476112062055904</v>
      </c>
      <c r="I844" s="2">
        <v>80.157722621521302</v>
      </c>
      <c r="J844" s="2">
        <v>0</v>
      </c>
      <c r="K844" s="2">
        <v>0</v>
      </c>
      <c r="L844" s="2">
        <v>0</v>
      </c>
    </row>
    <row r="845" spans="1:12" ht="15">
      <c r="A845" s="2" t="s">
        <v>1017</v>
      </c>
      <c r="B845" s="2" t="s">
        <v>74</v>
      </c>
      <c r="C845" s="2" t="s">
        <v>54</v>
      </c>
      <c r="D845" s="2" t="s">
        <v>122</v>
      </c>
      <c r="E845" s="2">
        <v>3</v>
      </c>
      <c r="F845" t="s">
        <v>39</v>
      </c>
      <c r="G845" s="2">
        <v>79.092720987250303</v>
      </c>
      <c r="H845" s="2">
        <v>78.279801549304807</v>
      </c>
      <c r="I845" s="2">
        <v>79.905640425195898</v>
      </c>
      <c r="J845" s="2">
        <v>0</v>
      </c>
      <c r="K845" s="2">
        <v>0</v>
      </c>
      <c r="L845" s="2">
        <v>0</v>
      </c>
    </row>
    <row r="846" spans="1:12" ht="15">
      <c r="A846" s="2" t="s">
        <v>1018</v>
      </c>
      <c r="B846" s="2" t="s">
        <v>74</v>
      </c>
      <c r="C846" s="2" t="s">
        <v>54</v>
      </c>
      <c r="D846" s="2" t="s">
        <v>122</v>
      </c>
      <c r="E846" s="2">
        <v>4</v>
      </c>
      <c r="F846" t="s">
        <v>39</v>
      </c>
      <c r="G846" s="2">
        <v>78.010474736944502</v>
      </c>
      <c r="H846" s="2">
        <v>77.070275112637802</v>
      </c>
      <c r="I846" s="2">
        <v>78.950674361251203</v>
      </c>
      <c r="J846" s="2">
        <v>0</v>
      </c>
      <c r="K846" s="2">
        <v>0</v>
      </c>
      <c r="L846" s="2">
        <v>0</v>
      </c>
    </row>
    <row r="847" spans="1:12" ht="15">
      <c r="A847" s="2" t="s">
        <v>1019</v>
      </c>
      <c r="B847" s="2" t="s">
        <v>74</v>
      </c>
      <c r="C847" s="2" t="s">
        <v>54</v>
      </c>
      <c r="D847" s="2" t="s">
        <v>122</v>
      </c>
      <c r="E847" s="2">
        <v>5</v>
      </c>
      <c r="F847" t="s">
        <v>39</v>
      </c>
      <c r="G847" s="2">
        <v>75.859242770735193</v>
      </c>
      <c r="H847" s="2">
        <v>74.963603554961907</v>
      </c>
      <c r="I847" s="2">
        <v>76.754881986508494</v>
      </c>
      <c r="J847" s="2">
        <v>0</v>
      </c>
      <c r="K847" s="2">
        <v>0</v>
      </c>
      <c r="L847" s="2">
        <v>0</v>
      </c>
    </row>
    <row r="848" spans="1:12" ht="15">
      <c r="A848" s="2" t="s">
        <v>1020</v>
      </c>
      <c r="B848" s="2" t="s">
        <v>74</v>
      </c>
      <c r="C848" s="2" t="s">
        <v>52</v>
      </c>
      <c r="D848" s="2" t="s">
        <v>122</v>
      </c>
      <c r="E848" s="2">
        <v>0</v>
      </c>
      <c r="F848" t="s">
        <v>39</v>
      </c>
      <c r="G848" s="2">
        <v>80.093894560053201</v>
      </c>
      <c r="H848" s="2">
        <v>79.443406557586499</v>
      </c>
      <c r="I848" s="2">
        <v>80.744382562520002</v>
      </c>
      <c r="J848" s="2">
        <v>3.08182</v>
      </c>
      <c r="K848" s="2">
        <v>-3.4993270000000001</v>
      </c>
      <c r="L848" s="2">
        <v>9.6629660000000008</v>
      </c>
    </row>
    <row r="849" spans="1:12" ht="15">
      <c r="A849" s="2" t="s">
        <v>1021</v>
      </c>
      <c r="B849" s="2" t="s">
        <v>74</v>
      </c>
      <c r="C849" s="2" t="s">
        <v>52</v>
      </c>
      <c r="D849" s="2" t="s">
        <v>122</v>
      </c>
      <c r="E849" s="2">
        <v>1</v>
      </c>
      <c r="F849" t="s">
        <v>39</v>
      </c>
      <c r="G849" s="2">
        <v>81.179662463833097</v>
      </c>
      <c r="H849" s="2">
        <v>79.799649313054999</v>
      </c>
      <c r="I849" s="2">
        <v>82.559675614611194</v>
      </c>
      <c r="J849" s="2">
        <v>0</v>
      </c>
      <c r="K849" s="2">
        <v>0</v>
      </c>
      <c r="L849" s="2">
        <v>0</v>
      </c>
    </row>
    <row r="850" spans="1:12" ht="15">
      <c r="A850" s="2" t="s">
        <v>1022</v>
      </c>
      <c r="B850" s="2" t="s">
        <v>74</v>
      </c>
      <c r="C850" s="2" t="s">
        <v>52</v>
      </c>
      <c r="D850" s="2" t="s">
        <v>122</v>
      </c>
      <c r="E850" s="2">
        <v>2</v>
      </c>
      <c r="F850" t="s">
        <v>39</v>
      </c>
      <c r="G850" s="2">
        <v>80.056559482752604</v>
      </c>
      <c r="H850" s="2">
        <v>78.668548388391898</v>
      </c>
      <c r="I850" s="2">
        <v>81.444570577113396</v>
      </c>
      <c r="J850" s="2">
        <v>0</v>
      </c>
      <c r="K850" s="2">
        <v>0</v>
      </c>
      <c r="L850" s="2">
        <v>0</v>
      </c>
    </row>
    <row r="851" spans="1:12" ht="15">
      <c r="A851" s="2" t="s">
        <v>1023</v>
      </c>
      <c r="B851" s="2" t="s">
        <v>74</v>
      </c>
      <c r="C851" s="2" t="s">
        <v>52</v>
      </c>
      <c r="D851" s="2" t="s">
        <v>122</v>
      </c>
      <c r="E851" s="2">
        <v>3</v>
      </c>
      <c r="F851" t="s">
        <v>39</v>
      </c>
      <c r="G851" s="2">
        <v>80.581864260909001</v>
      </c>
      <c r="H851" s="2">
        <v>79.176799843742003</v>
      </c>
      <c r="I851" s="2">
        <v>81.986928678075998</v>
      </c>
      <c r="J851" s="2">
        <v>0</v>
      </c>
      <c r="K851" s="2">
        <v>0</v>
      </c>
      <c r="L851" s="2">
        <v>0</v>
      </c>
    </row>
    <row r="852" spans="1:12" ht="15">
      <c r="A852" s="2" t="s">
        <v>1024</v>
      </c>
      <c r="B852" s="2" t="s">
        <v>74</v>
      </c>
      <c r="C852" s="2" t="s">
        <v>52</v>
      </c>
      <c r="D852" s="2" t="s">
        <v>122</v>
      </c>
      <c r="E852" s="2">
        <v>4</v>
      </c>
      <c r="F852" t="s">
        <v>39</v>
      </c>
      <c r="G852" s="2">
        <v>81.076640618249996</v>
      </c>
      <c r="H852" s="2">
        <v>79.550400407645796</v>
      </c>
      <c r="I852" s="2">
        <v>82.602880828854296</v>
      </c>
      <c r="J852" s="2">
        <v>0</v>
      </c>
      <c r="K852" s="2">
        <v>0</v>
      </c>
      <c r="L852" s="2">
        <v>0</v>
      </c>
    </row>
    <row r="853" spans="1:12" ht="15">
      <c r="A853" s="2" t="s">
        <v>1025</v>
      </c>
      <c r="B853" s="2" t="s">
        <v>74</v>
      </c>
      <c r="C853" s="2" t="s">
        <v>52</v>
      </c>
      <c r="D853" s="2" t="s">
        <v>122</v>
      </c>
      <c r="E853" s="2">
        <v>5</v>
      </c>
      <c r="F853" t="s">
        <v>39</v>
      </c>
      <c r="G853" s="2">
        <v>77.492764199915499</v>
      </c>
      <c r="H853" s="2">
        <v>75.833816415835003</v>
      </c>
      <c r="I853" s="2">
        <v>79.151711983995995</v>
      </c>
      <c r="J853" s="2">
        <v>0</v>
      </c>
      <c r="K853" s="2">
        <v>0</v>
      </c>
      <c r="L853" s="2">
        <v>0</v>
      </c>
    </row>
    <row r="854" spans="1:12" ht="15">
      <c r="A854" s="2" t="s">
        <v>1026</v>
      </c>
      <c r="B854" s="2" t="s">
        <v>74</v>
      </c>
      <c r="C854" s="2" t="s">
        <v>46</v>
      </c>
      <c r="D854" s="2" t="s">
        <v>122</v>
      </c>
      <c r="E854" s="2">
        <v>0</v>
      </c>
      <c r="F854" t="s">
        <v>39</v>
      </c>
      <c r="G854" s="2">
        <v>78.893304000505594</v>
      </c>
      <c r="H854" s="2">
        <v>78.393079297496797</v>
      </c>
      <c r="I854" s="2">
        <v>79.393528703514406</v>
      </c>
      <c r="J854" s="2">
        <v>8.438758</v>
      </c>
      <c r="K854" s="2">
        <v>9.22264E-2</v>
      </c>
      <c r="L854" s="2">
        <v>16.78529</v>
      </c>
    </row>
    <row r="855" spans="1:12" ht="15">
      <c r="A855" s="2" t="s">
        <v>1027</v>
      </c>
      <c r="B855" s="2" t="s">
        <v>74</v>
      </c>
      <c r="C855" s="2" t="s">
        <v>46</v>
      </c>
      <c r="D855" s="2" t="s">
        <v>122</v>
      </c>
      <c r="E855" s="2">
        <v>1</v>
      </c>
      <c r="F855" t="s">
        <v>39</v>
      </c>
      <c r="G855" s="2">
        <v>81.528320551300197</v>
      </c>
      <c r="H855" s="2">
        <v>80.484286480231106</v>
      </c>
      <c r="I855" s="2">
        <v>82.572354622369204</v>
      </c>
      <c r="J855" s="2">
        <v>0</v>
      </c>
      <c r="K855" s="2">
        <v>0</v>
      </c>
      <c r="L855" s="2">
        <v>0</v>
      </c>
    </row>
    <row r="856" spans="1:12" ht="15">
      <c r="A856" s="2" t="s">
        <v>1028</v>
      </c>
      <c r="B856" s="2" t="s">
        <v>74</v>
      </c>
      <c r="C856" s="2" t="s">
        <v>46</v>
      </c>
      <c r="D856" s="2" t="s">
        <v>122</v>
      </c>
      <c r="E856" s="2">
        <v>2</v>
      </c>
      <c r="F856" t="s">
        <v>39</v>
      </c>
      <c r="G856" s="2">
        <v>80.021601508414705</v>
      </c>
      <c r="H856" s="2">
        <v>78.874737893950297</v>
      </c>
      <c r="I856" s="2">
        <v>81.168465122879098</v>
      </c>
      <c r="J856" s="2">
        <v>0</v>
      </c>
      <c r="K856" s="2">
        <v>0</v>
      </c>
      <c r="L856" s="2">
        <v>0</v>
      </c>
    </row>
    <row r="857" spans="1:12" ht="15">
      <c r="A857" s="2" t="s">
        <v>1029</v>
      </c>
      <c r="B857" s="2" t="s">
        <v>74</v>
      </c>
      <c r="C857" s="2" t="s">
        <v>46</v>
      </c>
      <c r="D857" s="2" t="s">
        <v>122</v>
      </c>
      <c r="E857" s="2">
        <v>3</v>
      </c>
      <c r="F857" t="s">
        <v>39</v>
      </c>
      <c r="G857" s="2">
        <v>80.177272872598706</v>
      </c>
      <c r="H857" s="2">
        <v>79.182294955196397</v>
      </c>
      <c r="I857" s="2">
        <v>81.172250790000902</v>
      </c>
      <c r="J857" s="2">
        <v>0</v>
      </c>
      <c r="K857" s="2">
        <v>0</v>
      </c>
      <c r="L857" s="2">
        <v>0</v>
      </c>
    </row>
    <row r="858" spans="1:12" ht="15">
      <c r="A858" s="2" t="s">
        <v>1030</v>
      </c>
      <c r="B858" s="2" t="s">
        <v>74</v>
      </c>
      <c r="C858" s="2" t="s">
        <v>46</v>
      </c>
      <c r="D858" s="2" t="s">
        <v>122</v>
      </c>
      <c r="E858" s="2">
        <v>4</v>
      </c>
      <c r="F858" t="s">
        <v>39</v>
      </c>
      <c r="G858" s="2">
        <v>78.820451342817407</v>
      </c>
      <c r="H858" s="2">
        <v>77.756313958794095</v>
      </c>
      <c r="I858" s="2">
        <v>79.884588726840704</v>
      </c>
      <c r="J858" s="2">
        <v>0</v>
      </c>
      <c r="K858" s="2">
        <v>0</v>
      </c>
      <c r="L858" s="2">
        <v>0</v>
      </c>
    </row>
    <row r="859" spans="1:12" ht="15">
      <c r="A859" s="2" t="s">
        <v>1031</v>
      </c>
      <c r="B859" s="2" t="s">
        <v>74</v>
      </c>
      <c r="C859" s="2" t="s">
        <v>46</v>
      </c>
      <c r="D859" s="2" t="s">
        <v>122</v>
      </c>
      <c r="E859" s="2">
        <v>5</v>
      </c>
      <c r="F859" t="s">
        <v>39</v>
      </c>
      <c r="G859" s="2">
        <v>73.792664368068202</v>
      </c>
      <c r="H859" s="2">
        <v>72.568298075957998</v>
      </c>
      <c r="I859" s="2">
        <v>75.017030660178506</v>
      </c>
      <c r="J859" s="2">
        <v>0</v>
      </c>
      <c r="K859" s="2">
        <v>0</v>
      </c>
      <c r="L859" s="2">
        <v>0</v>
      </c>
    </row>
    <row r="860" spans="1:12" ht="15">
      <c r="A860" s="2" t="s">
        <v>1032</v>
      </c>
      <c r="B860" s="2" t="s">
        <v>74</v>
      </c>
      <c r="C860" s="2" t="s">
        <v>47</v>
      </c>
      <c r="D860" s="2" t="s">
        <v>122</v>
      </c>
      <c r="E860" s="2">
        <v>0</v>
      </c>
      <c r="F860" t="s">
        <v>39</v>
      </c>
      <c r="G860" s="2">
        <v>78.060573138274606</v>
      </c>
      <c r="H860" s="2">
        <v>77.528611036687707</v>
      </c>
      <c r="I860" s="2">
        <v>78.592535239861405</v>
      </c>
      <c r="J860" s="2">
        <v>10.99784</v>
      </c>
      <c r="K860" s="2">
        <v>3.0501999999999998</v>
      </c>
      <c r="L860" s="2">
        <v>18.94548</v>
      </c>
    </row>
    <row r="861" spans="1:12" ht="15">
      <c r="A861" s="2" t="s">
        <v>1033</v>
      </c>
      <c r="B861" s="2" t="s">
        <v>74</v>
      </c>
      <c r="C861" s="2" t="s">
        <v>47</v>
      </c>
      <c r="D861" s="2" t="s">
        <v>122</v>
      </c>
      <c r="E861" s="2">
        <v>1</v>
      </c>
      <c r="F861" t="s">
        <v>39</v>
      </c>
      <c r="G861" s="2">
        <v>81.491814890696503</v>
      </c>
      <c r="H861" s="2">
        <v>80.375441300292593</v>
      </c>
      <c r="I861" s="2">
        <v>82.608188481100299</v>
      </c>
      <c r="J861" s="2">
        <v>0</v>
      </c>
      <c r="K861" s="2">
        <v>0</v>
      </c>
      <c r="L861" s="2">
        <v>0</v>
      </c>
    </row>
    <row r="862" spans="1:12" ht="15">
      <c r="A862" s="2" t="s">
        <v>1034</v>
      </c>
      <c r="B862" s="2" t="s">
        <v>74</v>
      </c>
      <c r="C862" s="2" t="s">
        <v>47</v>
      </c>
      <c r="D862" s="2" t="s">
        <v>122</v>
      </c>
      <c r="E862" s="2">
        <v>2</v>
      </c>
      <c r="F862" t="s">
        <v>39</v>
      </c>
      <c r="G862" s="2">
        <v>80.811031730687006</v>
      </c>
      <c r="H862" s="2">
        <v>79.712842997835594</v>
      </c>
      <c r="I862" s="2">
        <v>81.909220463538404</v>
      </c>
      <c r="J862" s="2">
        <v>0</v>
      </c>
      <c r="K862" s="2">
        <v>0</v>
      </c>
      <c r="L862" s="2">
        <v>0</v>
      </c>
    </row>
    <row r="863" spans="1:12" ht="15">
      <c r="A863" s="2" t="s">
        <v>1035</v>
      </c>
      <c r="B863" s="2" t="s">
        <v>74</v>
      </c>
      <c r="C863" s="2" t="s">
        <v>47</v>
      </c>
      <c r="D863" s="2" t="s">
        <v>122</v>
      </c>
      <c r="E863" s="2">
        <v>3</v>
      </c>
      <c r="F863" t="s">
        <v>39</v>
      </c>
      <c r="G863" s="2">
        <v>78.682305320388494</v>
      </c>
      <c r="H863" s="2">
        <v>77.536892065789402</v>
      </c>
      <c r="I863" s="2">
        <v>79.827718574987699</v>
      </c>
      <c r="J863" s="2">
        <v>0</v>
      </c>
      <c r="K863" s="2">
        <v>0</v>
      </c>
      <c r="L863" s="2">
        <v>0</v>
      </c>
    </row>
    <row r="864" spans="1:12" ht="15">
      <c r="A864" s="2" t="s">
        <v>1036</v>
      </c>
      <c r="B864" s="2" t="s">
        <v>74</v>
      </c>
      <c r="C864" s="2" t="s">
        <v>47</v>
      </c>
      <c r="D864" s="2" t="s">
        <v>122</v>
      </c>
      <c r="E864" s="2">
        <v>4</v>
      </c>
      <c r="F864" t="s">
        <v>39</v>
      </c>
      <c r="G864" s="2">
        <v>77.554751665373601</v>
      </c>
      <c r="H864" s="2">
        <v>76.352477997725401</v>
      </c>
      <c r="I864" s="2">
        <v>78.7570253330219</v>
      </c>
      <c r="J864" s="2">
        <v>0</v>
      </c>
      <c r="K864" s="2">
        <v>0</v>
      </c>
      <c r="L864" s="2">
        <v>0</v>
      </c>
    </row>
    <row r="865" spans="1:12" ht="15">
      <c r="A865" s="2" t="s">
        <v>1037</v>
      </c>
      <c r="B865" s="2" t="s">
        <v>74</v>
      </c>
      <c r="C865" s="2" t="s">
        <v>47</v>
      </c>
      <c r="D865" s="2" t="s">
        <v>122</v>
      </c>
      <c r="E865" s="2">
        <v>5</v>
      </c>
      <c r="F865" t="s">
        <v>39</v>
      </c>
      <c r="G865" s="2">
        <v>72.050437502363295</v>
      </c>
      <c r="H865" s="2">
        <v>70.766965108417295</v>
      </c>
      <c r="I865" s="2">
        <v>73.333909896309393</v>
      </c>
      <c r="J865" s="2">
        <v>0</v>
      </c>
      <c r="K865" s="2">
        <v>0</v>
      </c>
      <c r="L865" s="2">
        <v>0</v>
      </c>
    </row>
    <row r="866" spans="1:12" ht="15">
      <c r="A866" s="2" t="s">
        <v>1038</v>
      </c>
      <c r="B866" s="2" t="s">
        <v>74</v>
      </c>
      <c r="C866" s="2" t="s">
        <v>48</v>
      </c>
      <c r="D866" s="2" t="s">
        <v>122</v>
      </c>
      <c r="E866" s="2">
        <v>0</v>
      </c>
      <c r="F866" t="s">
        <v>39</v>
      </c>
      <c r="G866" s="2">
        <v>78.957411306676207</v>
      </c>
      <c r="H866" s="2">
        <v>78.507310490843594</v>
      </c>
      <c r="I866" s="2">
        <v>79.407512122508805</v>
      </c>
      <c r="J866" s="2">
        <v>8.0602970000000003</v>
      </c>
      <c r="K866" s="2">
        <v>0.43332340000000003</v>
      </c>
      <c r="L866" s="2">
        <v>15.68727</v>
      </c>
    </row>
    <row r="867" spans="1:12" ht="15">
      <c r="A867" s="2" t="s">
        <v>1039</v>
      </c>
      <c r="B867" s="2" t="s">
        <v>74</v>
      </c>
      <c r="C867" s="2" t="s">
        <v>48</v>
      </c>
      <c r="D867" s="2" t="s">
        <v>122</v>
      </c>
      <c r="E867" s="2">
        <v>1</v>
      </c>
      <c r="F867" t="s">
        <v>39</v>
      </c>
      <c r="G867" s="2">
        <v>81.108884688015394</v>
      </c>
      <c r="H867" s="2">
        <v>80.185963307244293</v>
      </c>
      <c r="I867" s="2">
        <v>82.031806068786494</v>
      </c>
      <c r="J867" s="2">
        <v>0</v>
      </c>
      <c r="K867" s="2">
        <v>0</v>
      </c>
      <c r="L867" s="2">
        <v>0</v>
      </c>
    </row>
    <row r="868" spans="1:12" ht="15">
      <c r="A868" s="2" t="s">
        <v>1040</v>
      </c>
      <c r="B868" s="2" t="s">
        <v>74</v>
      </c>
      <c r="C868" s="2" t="s">
        <v>48</v>
      </c>
      <c r="D868" s="2" t="s">
        <v>122</v>
      </c>
      <c r="E868" s="2">
        <v>2</v>
      </c>
      <c r="F868" t="s">
        <v>39</v>
      </c>
      <c r="G868" s="2">
        <v>81.323911144941704</v>
      </c>
      <c r="H868" s="2">
        <v>80.217028635245399</v>
      </c>
      <c r="I868" s="2">
        <v>82.430793654637995</v>
      </c>
      <c r="J868" s="2">
        <v>0</v>
      </c>
      <c r="K868" s="2">
        <v>0</v>
      </c>
      <c r="L868" s="2">
        <v>0</v>
      </c>
    </row>
    <row r="869" spans="1:12" ht="15">
      <c r="A869" s="2" t="s">
        <v>1041</v>
      </c>
      <c r="B869" s="2" t="s">
        <v>74</v>
      </c>
      <c r="C869" s="2" t="s">
        <v>48</v>
      </c>
      <c r="D869" s="2" t="s">
        <v>122</v>
      </c>
      <c r="E869" s="2">
        <v>3</v>
      </c>
      <c r="F869" t="s">
        <v>39</v>
      </c>
      <c r="G869" s="2">
        <v>79.423572853066204</v>
      </c>
      <c r="H869" s="2">
        <v>78.452859383376904</v>
      </c>
      <c r="I869" s="2">
        <v>80.394286322755406</v>
      </c>
      <c r="J869" s="2">
        <v>0</v>
      </c>
      <c r="K869" s="2">
        <v>0</v>
      </c>
      <c r="L869" s="2">
        <v>0</v>
      </c>
    </row>
    <row r="870" spans="1:12" ht="15">
      <c r="A870" s="2" t="s">
        <v>1042</v>
      </c>
      <c r="B870" s="2" t="s">
        <v>74</v>
      </c>
      <c r="C870" s="2" t="s">
        <v>48</v>
      </c>
      <c r="D870" s="2" t="s">
        <v>122</v>
      </c>
      <c r="E870" s="2">
        <v>4</v>
      </c>
      <c r="F870" t="s">
        <v>39</v>
      </c>
      <c r="G870" s="2">
        <v>79.051306745679696</v>
      </c>
      <c r="H870" s="2">
        <v>78.125924826782096</v>
      </c>
      <c r="I870" s="2">
        <v>79.976688664577196</v>
      </c>
      <c r="J870" s="2">
        <v>0</v>
      </c>
      <c r="K870" s="2">
        <v>0</v>
      </c>
      <c r="L870" s="2">
        <v>0</v>
      </c>
    </row>
    <row r="871" spans="1:12" ht="15">
      <c r="A871" s="2" t="s">
        <v>1043</v>
      </c>
      <c r="B871" s="2" t="s">
        <v>74</v>
      </c>
      <c r="C871" s="2" t="s">
        <v>48</v>
      </c>
      <c r="D871" s="2" t="s">
        <v>122</v>
      </c>
      <c r="E871" s="2">
        <v>5</v>
      </c>
      <c r="F871" t="s">
        <v>39</v>
      </c>
      <c r="G871" s="2">
        <v>74.237605624073296</v>
      </c>
      <c r="H871" s="2">
        <v>73.153739313840006</v>
      </c>
      <c r="I871" s="2">
        <v>75.321471934306601</v>
      </c>
      <c r="J871" s="2">
        <v>0</v>
      </c>
      <c r="K871" s="2">
        <v>0</v>
      </c>
      <c r="L871" s="2">
        <v>0</v>
      </c>
    </row>
    <row r="872" spans="1:12" ht="15">
      <c r="A872" s="2" t="s">
        <v>1044</v>
      </c>
      <c r="B872" s="2" t="s">
        <v>74</v>
      </c>
      <c r="C872" s="2" t="s">
        <v>45</v>
      </c>
      <c r="D872" s="2" t="s">
        <v>122</v>
      </c>
      <c r="E872" s="2">
        <v>0</v>
      </c>
      <c r="F872" t="s">
        <v>39</v>
      </c>
      <c r="G872" s="2">
        <v>79.324284405387701</v>
      </c>
      <c r="H872" s="2">
        <v>78.836916337605899</v>
      </c>
      <c r="I872" s="2">
        <v>79.811652473169403</v>
      </c>
      <c r="J872" s="2">
        <v>3.3754789999999999</v>
      </c>
      <c r="K872" s="2">
        <v>-9.6139000000000002E-2</v>
      </c>
      <c r="L872" s="2">
        <v>6.8470969999999998</v>
      </c>
    </row>
    <row r="873" spans="1:12" ht="15">
      <c r="A873" s="2" t="s">
        <v>1045</v>
      </c>
      <c r="B873" s="2" t="s">
        <v>74</v>
      </c>
      <c r="C873" s="2" t="s">
        <v>45</v>
      </c>
      <c r="D873" s="2" t="s">
        <v>122</v>
      </c>
      <c r="E873" s="2">
        <v>1</v>
      </c>
      <c r="F873" t="s">
        <v>39</v>
      </c>
      <c r="G873" s="2">
        <v>80.013793345800295</v>
      </c>
      <c r="H873" s="2">
        <v>79.076276510923293</v>
      </c>
      <c r="I873" s="2">
        <v>80.951310180677396</v>
      </c>
      <c r="J873" s="2">
        <v>0</v>
      </c>
      <c r="K873" s="2">
        <v>0</v>
      </c>
      <c r="L873" s="2">
        <v>0</v>
      </c>
    </row>
    <row r="874" spans="1:12" ht="15">
      <c r="A874" s="2" t="s">
        <v>1046</v>
      </c>
      <c r="B874" s="2" t="s">
        <v>74</v>
      </c>
      <c r="C874" s="2" t="s">
        <v>45</v>
      </c>
      <c r="D874" s="2" t="s">
        <v>122</v>
      </c>
      <c r="E874" s="2">
        <v>2</v>
      </c>
      <c r="F874" t="s">
        <v>39</v>
      </c>
      <c r="G874" s="2">
        <v>80.541841786661195</v>
      </c>
      <c r="H874" s="2">
        <v>79.424883449187305</v>
      </c>
      <c r="I874" s="2">
        <v>81.658800124135198</v>
      </c>
      <c r="J874" s="2">
        <v>0</v>
      </c>
      <c r="K874" s="2">
        <v>0</v>
      </c>
      <c r="L874" s="2">
        <v>0</v>
      </c>
    </row>
    <row r="875" spans="1:12" ht="15">
      <c r="A875" s="2" t="s">
        <v>1047</v>
      </c>
      <c r="B875" s="2" t="s">
        <v>74</v>
      </c>
      <c r="C875" s="2" t="s">
        <v>45</v>
      </c>
      <c r="D875" s="2" t="s">
        <v>122</v>
      </c>
      <c r="E875" s="2">
        <v>3</v>
      </c>
      <c r="F875" t="s">
        <v>39</v>
      </c>
      <c r="G875" s="2">
        <v>79.592570930571398</v>
      </c>
      <c r="H875" s="2">
        <v>78.314143644191603</v>
      </c>
      <c r="I875" s="2">
        <v>80.870998216951307</v>
      </c>
      <c r="J875" s="2">
        <v>0</v>
      </c>
      <c r="K875" s="2">
        <v>0</v>
      </c>
      <c r="L875" s="2">
        <v>0</v>
      </c>
    </row>
    <row r="876" spans="1:12" ht="15">
      <c r="A876" s="2" t="s">
        <v>1048</v>
      </c>
      <c r="B876" s="2" t="s">
        <v>74</v>
      </c>
      <c r="C876" s="2" t="s">
        <v>45</v>
      </c>
      <c r="D876" s="2" t="s">
        <v>122</v>
      </c>
      <c r="E876" s="2">
        <v>4</v>
      </c>
      <c r="F876" t="s">
        <v>39</v>
      </c>
      <c r="G876" s="2">
        <v>79.155472352635599</v>
      </c>
      <c r="H876" s="2">
        <v>78.0882002709604</v>
      </c>
      <c r="I876" s="2">
        <v>80.222744434310897</v>
      </c>
      <c r="J876" s="2">
        <v>0</v>
      </c>
      <c r="K876" s="2">
        <v>0</v>
      </c>
      <c r="L876" s="2">
        <v>0</v>
      </c>
    </row>
    <row r="877" spans="1:12" ht="15">
      <c r="A877" s="2" t="s">
        <v>1049</v>
      </c>
      <c r="B877" s="2" t="s">
        <v>74</v>
      </c>
      <c r="C877" s="2" t="s">
        <v>45</v>
      </c>
      <c r="D877" s="2" t="s">
        <v>122</v>
      </c>
      <c r="E877" s="2">
        <v>5</v>
      </c>
      <c r="F877" t="s">
        <v>39</v>
      </c>
      <c r="G877" s="2">
        <v>77.381223518758105</v>
      </c>
      <c r="H877" s="2">
        <v>76.258559012308595</v>
      </c>
      <c r="I877" s="2">
        <v>78.503888025207502</v>
      </c>
      <c r="J877" s="2">
        <v>0</v>
      </c>
      <c r="K877" s="2">
        <v>0</v>
      </c>
      <c r="L877" s="2">
        <v>0</v>
      </c>
    </row>
    <row r="878" spans="1:12" ht="15">
      <c r="A878" s="2" t="s">
        <v>1050</v>
      </c>
      <c r="B878" s="2" t="s">
        <v>74</v>
      </c>
      <c r="C878" s="2" t="s">
        <v>44</v>
      </c>
      <c r="D878" s="2" t="s">
        <v>122</v>
      </c>
      <c r="E878" s="2">
        <v>0</v>
      </c>
      <c r="F878" t="s">
        <v>39</v>
      </c>
      <c r="G878" s="2">
        <v>78.619298741537193</v>
      </c>
      <c r="H878" s="2">
        <v>77.965571200025195</v>
      </c>
      <c r="I878" s="2">
        <v>79.273026283049205</v>
      </c>
      <c r="J878" s="2">
        <v>6.6785759999999996</v>
      </c>
      <c r="K878" s="2">
        <v>3.645032</v>
      </c>
      <c r="L878" s="2">
        <v>9.7121200000000005</v>
      </c>
    </row>
    <row r="879" spans="1:12" ht="15">
      <c r="A879" s="2" t="s">
        <v>1051</v>
      </c>
      <c r="B879" s="2" t="s">
        <v>74</v>
      </c>
      <c r="C879" s="2" t="s">
        <v>44</v>
      </c>
      <c r="D879" s="2" t="s">
        <v>122</v>
      </c>
      <c r="E879" s="2">
        <v>1</v>
      </c>
      <c r="F879" t="s">
        <v>39</v>
      </c>
      <c r="G879" s="2">
        <v>81.048311761762307</v>
      </c>
      <c r="H879" s="2">
        <v>79.612158104076997</v>
      </c>
      <c r="I879" s="2">
        <v>82.484465419447503</v>
      </c>
      <c r="J879" s="2">
        <v>0</v>
      </c>
      <c r="K879" s="2">
        <v>0</v>
      </c>
      <c r="L879" s="2">
        <v>0</v>
      </c>
    </row>
    <row r="880" spans="1:12" ht="15">
      <c r="A880" s="2" t="s">
        <v>1052</v>
      </c>
      <c r="B880" s="2" t="s">
        <v>74</v>
      </c>
      <c r="C880" s="2" t="s">
        <v>44</v>
      </c>
      <c r="D880" s="2" t="s">
        <v>122</v>
      </c>
      <c r="E880" s="2">
        <v>2</v>
      </c>
      <c r="F880" t="s">
        <v>39</v>
      </c>
      <c r="G880" s="2">
        <v>80.455559587011805</v>
      </c>
      <c r="H880" s="2">
        <v>79.221863966542003</v>
      </c>
      <c r="I880" s="2">
        <v>81.689255207481594</v>
      </c>
      <c r="J880" s="2">
        <v>0</v>
      </c>
      <c r="K880" s="2">
        <v>0</v>
      </c>
      <c r="L880" s="2">
        <v>0</v>
      </c>
    </row>
    <row r="881" spans="1:12" ht="15">
      <c r="A881" s="2" t="s">
        <v>1053</v>
      </c>
      <c r="B881" s="2" t="s">
        <v>74</v>
      </c>
      <c r="C881" s="2" t="s">
        <v>44</v>
      </c>
      <c r="D881" s="2" t="s">
        <v>122</v>
      </c>
      <c r="E881" s="2">
        <v>3</v>
      </c>
      <c r="F881" t="s">
        <v>39</v>
      </c>
      <c r="G881" s="2">
        <v>78.072483737251801</v>
      </c>
      <c r="H881" s="2">
        <v>76.636825943663496</v>
      </c>
      <c r="I881" s="2">
        <v>79.508141530840007</v>
      </c>
      <c r="J881" s="2">
        <v>0</v>
      </c>
      <c r="K881" s="2">
        <v>0</v>
      </c>
      <c r="L881" s="2">
        <v>0</v>
      </c>
    </row>
    <row r="882" spans="1:12" ht="15">
      <c r="A882" s="2" t="s">
        <v>1054</v>
      </c>
      <c r="B882" s="2" t="s">
        <v>74</v>
      </c>
      <c r="C882" s="2" t="s">
        <v>44</v>
      </c>
      <c r="D882" s="2" t="s">
        <v>122</v>
      </c>
      <c r="E882" s="2">
        <v>4</v>
      </c>
      <c r="F882" t="s">
        <v>39</v>
      </c>
      <c r="G882" s="2">
        <v>77.977025883387299</v>
      </c>
      <c r="H882" s="2">
        <v>76.465707769425293</v>
      </c>
      <c r="I882" s="2">
        <v>79.488343997349403</v>
      </c>
      <c r="J882" s="2">
        <v>0</v>
      </c>
      <c r="K882" s="2">
        <v>0</v>
      </c>
      <c r="L882" s="2">
        <v>0</v>
      </c>
    </row>
    <row r="883" spans="1:12" ht="15">
      <c r="A883" s="2" t="s">
        <v>1055</v>
      </c>
      <c r="B883" s="2" t="s">
        <v>74</v>
      </c>
      <c r="C883" s="2" t="s">
        <v>44</v>
      </c>
      <c r="D883" s="2" t="s">
        <v>122</v>
      </c>
      <c r="E883" s="2">
        <v>5</v>
      </c>
      <c r="F883" t="s">
        <v>39</v>
      </c>
      <c r="G883" s="2">
        <v>75.748101913703195</v>
      </c>
      <c r="H883" s="2">
        <v>74.271087897139495</v>
      </c>
      <c r="I883" s="2">
        <v>77.225115930266895</v>
      </c>
      <c r="J883" s="2">
        <v>0</v>
      </c>
      <c r="K883" s="2">
        <v>0</v>
      </c>
      <c r="L883" s="2">
        <v>0</v>
      </c>
    </row>
    <row r="884" spans="1:12" ht="15">
      <c r="A884" s="2" t="s">
        <v>1056</v>
      </c>
      <c r="B884" s="2" t="s">
        <v>74</v>
      </c>
      <c r="C884" s="2" t="s">
        <v>66</v>
      </c>
      <c r="D884" s="2" t="s">
        <v>122</v>
      </c>
      <c r="E884" s="2">
        <v>0</v>
      </c>
      <c r="F884" t="s">
        <v>39</v>
      </c>
      <c r="G884" s="2">
        <v>77.116997160712302</v>
      </c>
      <c r="H884" s="2">
        <v>76.379482063079493</v>
      </c>
      <c r="I884" s="2">
        <v>77.854512258344997</v>
      </c>
      <c r="J884" s="2">
        <v>6.8091860000000004</v>
      </c>
      <c r="K884" s="2">
        <v>2.4325839999999999</v>
      </c>
      <c r="L884" s="2">
        <v>11.185790000000001</v>
      </c>
    </row>
    <row r="885" spans="1:12" ht="15">
      <c r="A885" s="2" t="s">
        <v>1057</v>
      </c>
      <c r="B885" s="2" t="s">
        <v>74</v>
      </c>
      <c r="C885" s="2" t="s">
        <v>66</v>
      </c>
      <c r="D885" s="2" t="s">
        <v>122</v>
      </c>
      <c r="E885" s="2">
        <v>1</v>
      </c>
      <c r="F885" t="s">
        <v>39</v>
      </c>
      <c r="G885" s="2">
        <v>79.470314266014796</v>
      </c>
      <c r="H885" s="2">
        <v>77.835099831817104</v>
      </c>
      <c r="I885" s="2">
        <v>81.105528700212503</v>
      </c>
      <c r="J885" s="2">
        <v>0</v>
      </c>
      <c r="K885" s="2">
        <v>0</v>
      </c>
      <c r="L885" s="2">
        <v>0</v>
      </c>
    </row>
    <row r="886" spans="1:12" ht="15">
      <c r="A886" s="2" t="s">
        <v>1058</v>
      </c>
      <c r="B886" s="2" t="s">
        <v>74</v>
      </c>
      <c r="C886" s="2" t="s">
        <v>66</v>
      </c>
      <c r="D886" s="2" t="s">
        <v>122</v>
      </c>
      <c r="E886" s="2">
        <v>2</v>
      </c>
      <c r="F886" t="s">
        <v>39</v>
      </c>
      <c r="G886" s="2">
        <v>79.411451643434205</v>
      </c>
      <c r="H886" s="2">
        <v>77.432487121048098</v>
      </c>
      <c r="I886" s="2">
        <v>81.390416165820199</v>
      </c>
      <c r="J886" s="2">
        <v>0</v>
      </c>
      <c r="K886" s="2">
        <v>0</v>
      </c>
      <c r="L886" s="2">
        <v>0</v>
      </c>
    </row>
    <row r="887" spans="1:12" ht="15">
      <c r="A887" s="2" t="s">
        <v>1059</v>
      </c>
      <c r="B887" s="2" t="s">
        <v>74</v>
      </c>
      <c r="C887" s="2" t="s">
        <v>66</v>
      </c>
      <c r="D887" s="2" t="s">
        <v>122</v>
      </c>
      <c r="E887" s="2">
        <v>3</v>
      </c>
      <c r="F887" t="s">
        <v>39</v>
      </c>
      <c r="G887" s="2">
        <v>76.647978804769195</v>
      </c>
      <c r="H887" s="2">
        <v>75.133527425714604</v>
      </c>
      <c r="I887" s="2">
        <v>78.162430183823702</v>
      </c>
      <c r="J887" s="2">
        <v>0</v>
      </c>
      <c r="K887" s="2">
        <v>0</v>
      </c>
      <c r="L887" s="2">
        <v>0</v>
      </c>
    </row>
    <row r="888" spans="1:12" ht="15">
      <c r="A888" s="2" t="s">
        <v>1060</v>
      </c>
      <c r="B888" s="2" t="s">
        <v>74</v>
      </c>
      <c r="C888" s="2" t="s">
        <v>66</v>
      </c>
      <c r="D888" s="2" t="s">
        <v>122</v>
      </c>
      <c r="E888" s="2">
        <v>4</v>
      </c>
      <c r="F888" t="s">
        <v>39</v>
      </c>
      <c r="G888" s="2">
        <v>75.042661503727999</v>
      </c>
      <c r="H888" s="2">
        <v>73.406495684155502</v>
      </c>
      <c r="I888" s="2">
        <v>76.678827323300496</v>
      </c>
      <c r="J888" s="2">
        <v>0</v>
      </c>
      <c r="K888" s="2">
        <v>0</v>
      </c>
      <c r="L888" s="2">
        <v>0</v>
      </c>
    </row>
    <row r="889" spans="1:12" ht="15">
      <c r="A889" s="2" t="s">
        <v>1061</v>
      </c>
      <c r="B889" s="2" t="s">
        <v>74</v>
      </c>
      <c r="C889" s="2" t="s">
        <v>66</v>
      </c>
      <c r="D889" s="2" t="s">
        <v>122</v>
      </c>
      <c r="E889" s="2">
        <v>5</v>
      </c>
      <c r="F889" t="s">
        <v>39</v>
      </c>
      <c r="G889" s="2">
        <v>74.959115137318193</v>
      </c>
      <c r="H889" s="2">
        <v>73.124130052068693</v>
      </c>
      <c r="I889" s="2">
        <v>76.794100222567593</v>
      </c>
      <c r="J889" s="2">
        <v>0</v>
      </c>
      <c r="K889" s="2">
        <v>0</v>
      </c>
      <c r="L889" s="2">
        <v>0</v>
      </c>
    </row>
    <row r="890" spans="1:12" ht="15">
      <c r="A890" s="2" t="s">
        <v>1062</v>
      </c>
      <c r="B890" s="2" t="s">
        <v>74</v>
      </c>
      <c r="C890" s="2" t="s">
        <v>71</v>
      </c>
      <c r="D890" s="2" t="s">
        <v>122</v>
      </c>
      <c r="E890" s="2">
        <v>0</v>
      </c>
      <c r="F890" t="s">
        <v>39</v>
      </c>
      <c r="G890" s="2">
        <v>80.499687071938098</v>
      </c>
      <c r="H890" s="2">
        <v>79.934023448420504</v>
      </c>
      <c r="I890" s="2">
        <v>81.065350695455706</v>
      </c>
      <c r="J890" s="2">
        <v>6.3066259999999996</v>
      </c>
      <c r="K890" s="2">
        <v>1.4442029999999999</v>
      </c>
      <c r="L890" s="2">
        <v>11.16905</v>
      </c>
    </row>
    <row r="891" spans="1:12" ht="15">
      <c r="A891" s="2" t="s">
        <v>1063</v>
      </c>
      <c r="B891" s="2" t="s">
        <v>74</v>
      </c>
      <c r="C891" s="2" t="s">
        <v>71</v>
      </c>
      <c r="D891" s="2" t="s">
        <v>122</v>
      </c>
      <c r="E891" s="2">
        <v>1</v>
      </c>
      <c r="F891" t="s">
        <v>39</v>
      </c>
      <c r="G891" s="2">
        <v>82.151957937699706</v>
      </c>
      <c r="H891" s="2">
        <v>80.968510937084801</v>
      </c>
      <c r="I891" s="2">
        <v>83.335404938314696</v>
      </c>
      <c r="J891" s="2">
        <v>0</v>
      </c>
      <c r="K891" s="2">
        <v>0</v>
      </c>
      <c r="L891" s="2">
        <v>0</v>
      </c>
    </row>
    <row r="892" spans="1:12" ht="15">
      <c r="A892" s="2" t="s">
        <v>1064</v>
      </c>
      <c r="B892" s="2" t="s">
        <v>74</v>
      </c>
      <c r="C892" s="2" t="s">
        <v>71</v>
      </c>
      <c r="D892" s="2" t="s">
        <v>122</v>
      </c>
      <c r="E892" s="2">
        <v>2</v>
      </c>
      <c r="F892" t="s">
        <v>39</v>
      </c>
      <c r="G892" s="2">
        <v>82.278344890170999</v>
      </c>
      <c r="H892" s="2">
        <v>80.970229019921902</v>
      </c>
      <c r="I892" s="2">
        <v>83.586460760419996</v>
      </c>
      <c r="J892" s="2">
        <v>0</v>
      </c>
      <c r="K892" s="2">
        <v>0</v>
      </c>
      <c r="L892" s="2">
        <v>0</v>
      </c>
    </row>
    <row r="893" spans="1:12" ht="15">
      <c r="A893" s="2" t="s">
        <v>1065</v>
      </c>
      <c r="B893" s="2" t="s">
        <v>74</v>
      </c>
      <c r="C893" s="2" t="s">
        <v>71</v>
      </c>
      <c r="D893" s="2" t="s">
        <v>122</v>
      </c>
      <c r="E893" s="2">
        <v>3</v>
      </c>
      <c r="F893" t="s">
        <v>39</v>
      </c>
      <c r="G893" s="2">
        <v>81.143503137524405</v>
      </c>
      <c r="H893" s="2">
        <v>79.828300668203497</v>
      </c>
      <c r="I893" s="2">
        <v>82.458705606845399</v>
      </c>
      <c r="J893" s="2">
        <v>0</v>
      </c>
      <c r="K893" s="2">
        <v>0</v>
      </c>
      <c r="L893" s="2">
        <v>0</v>
      </c>
    </row>
    <row r="894" spans="1:12" ht="15">
      <c r="A894" s="2" t="s">
        <v>1066</v>
      </c>
      <c r="B894" s="2" t="s">
        <v>74</v>
      </c>
      <c r="C894" s="2" t="s">
        <v>71</v>
      </c>
      <c r="D894" s="2" t="s">
        <v>122</v>
      </c>
      <c r="E894" s="2">
        <v>4</v>
      </c>
      <c r="F894" t="s">
        <v>39</v>
      </c>
      <c r="G894" s="2">
        <v>79.874296422512799</v>
      </c>
      <c r="H894" s="2">
        <v>78.684925808954802</v>
      </c>
      <c r="I894" s="2">
        <v>81.063667036070697</v>
      </c>
      <c r="J894" s="2">
        <v>0</v>
      </c>
      <c r="K894" s="2">
        <v>0</v>
      </c>
      <c r="L894" s="2">
        <v>0</v>
      </c>
    </row>
    <row r="895" spans="1:12" ht="15">
      <c r="A895" s="2" t="s">
        <v>1067</v>
      </c>
      <c r="B895" s="2" t="s">
        <v>74</v>
      </c>
      <c r="C895" s="2" t="s">
        <v>71</v>
      </c>
      <c r="D895" s="2" t="s">
        <v>122</v>
      </c>
      <c r="E895" s="2">
        <v>5</v>
      </c>
      <c r="F895" t="s">
        <v>39</v>
      </c>
      <c r="G895" s="2">
        <v>77.005178695647004</v>
      </c>
      <c r="H895" s="2">
        <v>75.688780319065302</v>
      </c>
      <c r="I895" s="2">
        <v>78.321577072228706</v>
      </c>
      <c r="J895" s="2">
        <v>0</v>
      </c>
      <c r="K895" s="2">
        <v>0</v>
      </c>
      <c r="L895" s="2">
        <v>0</v>
      </c>
    </row>
    <row r="896" spans="1:12" ht="15">
      <c r="A896" s="2" t="s">
        <v>1068</v>
      </c>
      <c r="B896" s="2" t="s">
        <v>74</v>
      </c>
      <c r="C896" s="2" t="s">
        <v>58</v>
      </c>
      <c r="D896" s="2" t="s">
        <v>122</v>
      </c>
      <c r="E896" s="2">
        <v>0</v>
      </c>
      <c r="F896" t="s">
        <v>39</v>
      </c>
      <c r="G896" s="2">
        <v>76.998768688463301</v>
      </c>
      <c r="H896" s="2">
        <v>76.535226701350297</v>
      </c>
      <c r="I896" s="2">
        <v>77.462310675576404</v>
      </c>
      <c r="J896" s="2">
        <v>6.2063499999999996</v>
      </c>
      <c r="K896" s="2">
        <v>3.2076669999999998</v>
      </c>
      <c r="L896" s="2">
        <v>9.2050330000000002</v>
      </c>
    </row>
    <row r="897" spans="1:12" ht="15">
      <c r="A897" s="2" t="s">
        <v>1069</v>
      </c>
      <c r="B897" s="2" t="s">
        <v>74</v>
      </c>
      <c r="C897" s="2" t="s">
        <v>58</v>
      </c>
      <c r="D897" s="2" t="s">
        <v>122</v>
      </c>
      <c r="E897" s="2">
        <v>1</v>
      </c>
      <c r="F897" t="s">
        <v>39</v>
      </c>
      <c r="G897" s="2">
        <v>79.985408803200002</v>
      </c>
      <c r="H897" s="2">
        <v>78.943835479895995</v>
      </c>
      <c r="I897" s="2">
        <v>81.026982126503995</v>
      </c>
      <c r="J897" s="2">
        <v>0</v>
      </c>
      <c r="K897" s="2">
        <v>0</v>
      </c>
      <c r="L897" s="2">
        <v>0</v>
      </c>
    </row>
    <row r="898" spans="1:12" ht="15">
      <c r="A898" s="2" t="s">
        <v>1070</v>
      </c>
      <c r="B898" s="2" t="s">
        <v>74</v>
      </c>
      <c r="C898" s="2" t="s">
        <v>58</v>
      </c>
      <c r="D898" s="2" t="s">
        <v>122</v>
      </c>
      <c r="E898" s="2">
        <v>2</v>
      </c>
      <c r="F898" t="s">
        <v>39</v>
      </c>
      <c r="G898" s="2">
        <v>77.709607799565802</v>
      </c>
      <c r="H898" s="2">
        <v>76.645026039054599</v>
      </c>
      <c r="I898" s="2">
        <v>78.774189560077005</v>
      </c>
      <c r="J898" s="2">
        <v>0</v>
      </c>
      <c r="K898" s="2">
        <v>0</v>
      </c>
      <c r="L898" s="2">
        <v>0</v>
      </c>
    </row>
    <row r="899" spans="1:12" ht="15">
      <c r="A899" s="2" t="s">
        <v>1071</v>
      </c>
      <c r="B899" s="2" t="s">
        <v>74</v>
      </c>
      <c r="C899" s="2" t="s">
        <v>58</v>
      </c>
      <c r="D899" s="2" t="s">
        <v>122</v>
      </c>
      <c r="E899" s="2">
        <v>3</v>
      </c>
      <c r="F899" t="s">
        <v>39</v>
      </c>
      <c r="G899" s="2">
        <v>76.370958844120196</v>
      </c>
      <c r="H899" s="2">
        <v>75.373077742915498</v>
      </c>
      <c r="I899" s="2">
        <v>77.368839945324893</v>
      </c>
      <c r="J899" s="2">
        <v>0</v>
      </c>
      <c r="K899" s="2">
        <v>0</v>
      </c>
      <c r="L899" s="2">
        <v>0</v>
      </c>
    </row>
    <row r="900" spans="1:12" ht="15">
      <c r="A900" s="2" t="s">
        <v>1072</v>
      </c>
      <c r="B900" s="2" t="s">
        <v>74</v>
      </c>
      <c r="C900" s="2" t="s">
        <v>58</v>
      </c>
      <c r="D900" s="2" t="s">
        <v>122</v>
      </c>
      <c r="E900" s="2">
        <v>4</v>
      </c>
      <c r="F900" t="s">
        <v>39</v>
      </c>
      <c r="G900" s="2">
        <v>76.157227132747295</v>
      </c>
      <c r="H900" s="2">
        <v>75.175566945902304</v>
      </c>
      <c r="I900" s="2">
        <v>77.1388873195923</v>
      </c>
      <c r="J900" s="2">
        <v>0</v>
      </c>
      <c r="K900" s="2">
        <v>0</v>
      </c>
      <c r="L900" s="2">
        <v>0</v>
      </c>
    </row>
    <row r="901" spans="1:12" ht="15">
      <c r="A901" s="2" t="s">
        <v>1073</v>
      </c>
      <c r="B901" s="2" t="s">
        <v>74</v>
      </c>
      <c r="C901" s="2" t="s">
        <v>58</v>
      </c>
      <c r="D901" s="2" t="s">
        <v>122</v>
      </c>
      <c r="E901" s="2">
        <v>5</v>
      </c>
      <c r="F901" t="s">
        <v>39</v>
      </c>
      <c r="G901" s="2">
        <v>74.564214444913603</v>
      </c>
      <c r="H901" s="2">
        <v>73.471240706101597</v>
      </c>
      <c r="I901" s="2">
        <v>75.657188183725495</v>
      </c>
      <c r="J901" s="2">
        <v>0</v>
      </c>
      <c r="K901" s="2">
        <v>0</v>
      </c>
      <c r="L901" s="2">
        <v>0</v>
      </c>
    </row>
    <row r="902" spans="1:12" ht="15">
      <c r="A902" s="2" t="s">
        <v>1074</v>
      </c>
      <c r="B902" s="2" t="s">
        <v>74</v>
      </c>
      <c r="C902" s="2" t="s">
        <v>72</v>
      </c>
      <c r="D902" s="2" t="s">
        <v>122</v>
      </c>
      <c r="E902" s="2">
        <v>0</v>
      </c>
      <c r="F902" t="s">
        <v>39</v>
      </c>
      <c r="G902" s="2">
        <v>78.044156873680294</v>
      </c>
      <c r="H902" s="2">
        <v>77.6082760286221</v>
      </c>
      <c r="I902" s="2">
        <v>78.480037718738501</v>
      </c>
      <c r="J902" s="2">
        <v>9.8865200000000009</v>
      </c>
      <c r="K902" s="2">
        <v>5.7211280000000002</v>
      </c>
      <c r="L902" s="2">
        <v>14.051909999999999</v>
      </c>
    </row>
    <row r="903" spans="1:12" ht="15">
      <c r="A903" s="2" t="s">
        <v>1075</v>
      </c>
      <c r="B903" s="2" t="s">
        <v>74</v>
      </c>
      <c r="C903" s="2" t="s">
        <v>72</v>
      </c>
      <c r="D903" s="2" t="s">
        <v>122</v>
      </c>
      <c r="E903" s="2">
        <v>1</v>
      </c>
      <c r="F903" t="s">
        <v>39</v>
      </c>
      <c r="G903" s="2">
        <v>82.407504108355099</v>
      </c>
      <c r="H903" s="2">
        <v>81.525545233830599</v>
      </c>
      <c r="I903" s="2">
        <v>83.289462982879598</v>
      </c>
      <c r="J903" s="2">
        <v>0</v>
      </c>
      <c r="K903" s="2">
        <v>0</v>
      </c>
      <c r="L903" s="2">
        <v>0</v>
      </c>
    </row>
    <row r="904" spans="1:12" ht="15">
      <c r="A904" s="2" t="s">
        <v>1076</v>
      </c>
      <c r="B904" s="2" t="s">
        <v>74</v>
      </c>
      <c r="C904" s="2" t="s">
        <v>72</v>
      </c>
      <c r="D904" s="2" t="s">
        <v>122</v>
      </c>
      <c r="E904" s="2">
        <v>2</v>
      </c>
      <c r="F904" t="s">
        <v>39</v>
      </c>
      <c r="G904" s="2">
        <v>79.629551141132495</v>
      </c>
      <c r="H904" s="2">
        <v>78.654118697291906</v>
      </c>
      <c r="I904" s="2">
        <v>80.604983584973198</v>
      </c>
      <c r="J904" s="2">
        <v>0</v>
      </c>
      <c r="K904" s="2">
        <v>0</v>
      </c>
      <c r="L904" s="2">
        <v>0</v>
      </c>
    </row>
    <row r="905" spans="1:12" ht="15">
      <c r="A905" s="2" t="s">
        <v>1077</v>
      </c>
      <c r="B905" s="2" t="s">
        <v>74</v>
      </c>
      <c r="C905" s="2" t="s">
        <v>72</v>
      </c>
      <c r="D905" s="2" t="s">
        <v>122</v>
      </c>
      <c r="E905" s="2">
        <v>3</v>
      </c>
      <c r="F905" t="s">
        <v>39</v>
      </c>
      <c r="G905" s="2">
        <v>77.216998776434295</v>
      </c>
      <c r="H905" s="2">
        <v>76.310988642187596</v>
      </c>
      <c r="I905" s="2">
        <v>78.123008910680895</v>
      </c>
      <c r="J905" s="2">
        <v>0</v>
      </c>
      <c r="K905" s="2">
        <v>0</v>
      </c>
      <c r="L905" s="2">
        <v>0</v>
      </c>
    </row>
    <row r="906" spans="1:12" ht="15">
      <c r="A906" s="2" t="s">
        <v>1078</v>
      </c>
      <c r="B906" s="2" t="s">
        <v>74</v>
      </c>
      <c r="C906" s="2" t="s">
        <v>72</v>
      </c>
      <c r="D906" s="2" t="s">
        <v>122</v>
      </c>
      <c r="E906" s="2">
        <v>4</v>
      </c>
      <c r="F906" t="s">
        <v>39</v>
      </c>
      <c r="G906" s="2">
        <v>76.958218282440598</v>
      </c>
      <c r="H906" s="2">
        <v>75.933706293319901</v>
      </c>
      <c r="I906" s="2">
        <v>77.982730271561294</v>
      </c>
      <c r="J906" s="2">
        <v>0</v>
      </c>
      <c r="K906" s="2">
        <v>0</v>
      </c>
      <c r="L906" s="2">
        <v>0</v>
      </c>
    </row>
    <row r="907" spans="1:12" ht="15">
      <c r="A907" s="2" t="s">
        <v>1079</v>
      </c>
      <c r="B907" s="2" t="s">
        <v>74</v>
      </c>
      <c r="C907" s="2" t="s">
        <v>72</v>
      </c>
      <c r="D907" s="2" t="s">
        <v>122</v>
      </c>
      <c r="E907" s="2">
        <v>5</v>
      </c>
      <c r="F907" t="s">
        <v>39</v>
      </c>
      <c r="G907" s="2">
        <v>73.793671428542595</v>
      </c>
      <c r="H907" s="2">
        <v>72.768573629739194</v>
      </c>
      <c r="I907" s="2">
        <v>74.818769227345896</v>
      </c>
      <c r="J907" s="2">
        <v>0</v>
      </c>
      <c r="K907" s="2">
        <v>0</v>
      </c>
      <c r="L907" s="2">
        <v>0</v>
      </c>
    </row>
    <row r="908" spans="1:12" ht="15">
      <c r="A908" s="2" t="s">
        <v>1080</v>
      </c>
      <c r="B908" s="2" t="s">
        <v>74</v>
      </c>
      <c r="C908" s="2" t="s">
        <v>53</v>
      </c>
      <c r="D908" s="2" t="s">
        <v>122</v>
      </c>
      <c r="E908" s="2">
        <v>0</v>
      </c>
      <c r="F908" t="s">
        <v>39</v>
      </c>
      <c r="G908" s="2">
        <v>79.474056688595695</v>
      </c>
      <c r="H908" s="2">
        <v>78.981214915294501</v>
      </c>
      <c r="I908" s="2">
        <v>79.966898461896804</v>
      </c>
      <c r="J908" s="2">
        <v>4.313453</v>
      </c>
      <c r="K908" s="2">
        <v>2.0321009999999999</v>
      </c>
      <c r="L908" s="2">
        <v>6.594805</v>
      </c>
    </row>
    <row r="909" spans="1:12" ht="15">
      <c r="A909" s="2" t="s">
        <v>1081</v>
      </c>
      <c r="B909" s="2" t="s">
        <v>74</v>
      </c>
      <c r="C909" s="2" t="s">
        <v>53</v>
      </c>
      <c r="D909" s="2" t="s">
        <v>122</v>
      </c>
      <c r="E909" s="2">
        <v>1</v>
      </c>
      <c r="F909" t="s">
        <v>39</v>
      </c>
      <c r="G909" s="2">
        <v>80.819270279422597</v>
      </c>
      <c r="H909" s="2">
        <v>79.644843201890694</v>
      </c>
      <c r="I909" s="2">
        <v>81.993697356954499</v>
      </c>
      <c r="J909" s="2">
        <v>0</v>
      </c>
      <c r="K909" s="2">
        <v>0</v>
      </c>
      <c r="L909" s="2">
        <v>0</v>
      </c>
    </row>
    <row r="910" spans="1:12" ht="15">
      <c r="A910" s="2" t="s">
        <v>1082</v>
      </c>
      <c r="B910" s="2" t="s">
        <v>74</v>
      </c>
      <c r="C910" s="2" t="s">
        <v>53</v>
      </c>
      <c r="D910" s="2" t="s">
        <v>122</v>
      </c>
      <c r="E910" s="2">
        <v>2</v>
      </c>
      <c r="F910" t="s">
        <v>39</v>
      </c>
      <c r="G910" s="2">
        <v>80.296661089086001</v>
      </c>
      <c r="H910" s="2">
        <v>79.143862791575899</v>
      </c>
      <c r="I910" s="2">
        <v>81.449459386596104</v>
      </c>
      <c r="J910" s="2">
        <v>0</v>
      </c>
      <c r="K910" s="2">
        <v>0</v>
      </c>
      <c r="L910" s="2">
        <v>0</v>
      </c>
    </row>
    <row r="911" spans="1:12" ht="15">
      <c r="A911" s="2" t="s">
        <v>1083</v>
      </c>
      <c r="B911" s="2" t="s">
        <v>74</v>
      </c>
      <c r="C911" s="2" t="s">
        <v>53</v>
      </c>
      <c r="D911" s="2" t="s">
        <v>122</v>
      </c>
      <c r="E911" s="2">
        <v>3</v>
      </c>
      <c r="F911" t="s">
        <v>39</v>
      </c>
      <c r="G911" s="2">
        <v>79.931912115650206</v>
      </c>
      <c r="H911" s="2">
        <v>78.906835128996207</v>
      </c>
      <c r="I911" s="2">
        <v>80.956989102304107</v>
      </c>
      <c r="J911" s="2">
        <v>0</v>
      </c>
      <c r="K911" s="2">
        <v>0</v>
      </c>
      <c r="L911" s="2">
        <v>0</v>
      </c>
    </row>
    <row r="912" spans="1:12" ht="15">
      <c r="A912" s="2" t="s">
        <v>1084</v>
      </c>
      <c r="B912" s="2" t="s">
        <v>74</v>
      </c>
      <c r="C912" s="2" t="s">
        <v>53</v>
      </c>
      <c r="D912" s="2" t="s">
        <v>122</v>
      </c>
      <c r="E912" s="2">
        <v>4</v>
      </c>
      <c r="F912" t="s">
        <v>39</v>
      </c>
      <c r="G912" s="2">
        <v>78.830367837655103</v>
      </c>
      <c r="H912" s="2">
        <v>77.796991608572995</v>
      </c>
      <c r="I912" s="2">
        <v>79.863744066737198</v>
      </c>
      <c r="J912" s="2">
        <v>0</v>
      </c>
      <c r="K912" s="2">
        <v>0</v>
      </c>
      <c r="L912" s="2">
        <v>0</v>
      </c>
    </row>
    <row r="913" spans="1:12" ht="15">
      <c r="A913" s="2" t="s">
        <v>1085</v>
      </c>
      <c r="B913" s="2" t="s">
        <v>74</v>
      </c>
      <c r="C913" s="2" t="s">
        <v>53</v>
      </c>
      <c r="D913" s="2" t="s">
        <v>122</v>
      </c>
      <c r="E913" s="2">
        <v>5</v>
      </c>
      <c r="F913" t="s">
        <v>39</v>
      </c>
      <c r="G913" s="2">
        <v>77.215008303951095</v>
      </c>
      <c r="H913" s="2">
        <v>76.022577723448407</v>
      </c>
      <c r="I913" s="2">
        <v>78.407438884453796</v>
      </c>
      <c r="J913" s="2">
        <v>0</v>
      </c>
      <c r="K913" s="2">
        <v>0</v>
      </c>
      <c r="L913" s="2">
        <v>0</v>
      </c>
    </row>
    <row r="914" spans="1:12" ht="15">
      <c r="A914" s="2" t="s">
        <v>1086</v>
      </c>
      <c r="B914" s="2" t="s">
        <v>74</v>
      </c>
      <c r="C914" s="2" t="s">
        <v>50</v>
      </c>
      <c r="D914" s="2" t="s">
        <v>122</v>
      </c>
      <c r="E914" s="2">
        <v>0</v>
      </c>
      <c r="F914" t="s">
        <v>39</v>
      </c>
      <c r="G914" s="2">
        <v>80.209512402643</v>
      </c>
      <c r="H914" s="2">
        <v>79.745704117753803</v>
      </c>
      <c r="I914" s="2">
        <v>80.673320687532296</v>
      </c>
      <c r="J914" s="2">
        <v>5.5973319999999998</v>
      </c>
      <c r="K914" s="2">
        <v>-0.27656629999999999</v>
      </c>
      <c r="L914" s="2">
        <v>11.47123</v>
      </c>
    </row>
    <row r="915" spans="1:12" ht="15">
      <c r="A915" s="2" t="s">
        <v>1087</v>
      </c>
      <c r="B915" s="2" t="s">
        <v>74</v>
      </c>
      <c r="C915" s="2" t="s">
        <v>50</v>
      </c>
      <c r="D915" s="2" t="s">
        <v>122</v>
      </c>
      <c r="E915" s="2">
        <v>1</v>
      </c>
      <c r="F915" t="s">
        <v>39</v>
      </c>
      <c r="G915" s="2">
        <v>81.772760264835597</v>
      </c>
      <c r="H915" s="2">
        <v>80.758976501527201</v>
      </c>
      <c r="I915" s="2">
        <v>82.786544028143993</v>
      </c>
      <c r="J915" s="2">
        <v>0</v>
      </c>
      <c r="K915" s="2">
        <v>0</v>
      </c>
      <c r="L915" s="2">
        <v>0</v>
      </c>
    </row>
    <row r="916" spans="1:12" ht="15">
      <c r="A916" s="2" t="s">
        <v>1088</v>
      </c>
      <c r="B916" s="2" t="s">
        <v>74</v>
      </c>
      <c r="C916" s="2" t="s">
        <v>50</v>
      </c>
      <c r="D916" s="2" t="s">
        <v>122</v>
      </c>
      <c r="E916" s="2">
        <v>2</v>
      </c>
      <c r="F916" t="s">
        <v>39</v>
      </c>
      <c r="G916" s="2">
        <v>81.440674179863805</v>
      </c>
      <c r="H916" s="2">
        <v>80.318907021966794</v>
      </c>
      <c r="I916" s="2">
        <v>82.562441337760902</v>
      </c>
      <c r="J916" s="2">
        <v>0</v>
      </c>
      <c r="K916" s="2">
        <v>0</v>
      </c>
      <c r="L916" s="2">
        <v>0</v>
      </c>
    </row>
    <row r="917" spans="1:12" ht="15">
      <c r="A917" s="2" t="s">
        <v>1089</v>
      </c>
      <c r="B917" s="2" t="s">
        <v>74</v>
      </c>
      <c r="C917" s="2" t="s">
        <v>50</v>
      </c>
      <c r="D917" s="2" t="s">
        <v>122</v>
      </c>
      <c r="E917" s="2">
        <v>3</v>
      </c>
      <c r="F917" t="s">
        <v>39</v>
      </c>
      <c r="G917" s="2">
        <v>81.228999593876793</v>
      </c>
      <c r="H917" s="2">
        <v>80.159612891311994</v>
      </c>
      <c r="I917" s="2">
        <v>82.298386296441507</v>
      </c>
      <c r="J917" s="2">
        <v>0</v>
      </c>
      <c r="K917" s="2">
        <v>0</v>
      </c>
      <c r="L917" s="2">
        <v>0</v>
      </c>
    </row>
    <row r="918" spans="1:12" ht="15">
      <c r="A918" s="2" t="s">
        <v>1090</v>
      </c>
      <c r="B918" s="2" t="s">
        <v>74</v>
      </c>
      <c r="C918" s="2" t="s">
        <v>50</v>
      </c>
      <c r="D918" s="2" t="s">
        <v>122</v>
      </c>
      <c r="E918" s="2">
        <v>4</v>
      </c>
      <c r="F918" t="s">
        <v>39</v>
      </c>
      <c r="G918" s="2">
        <v>80.202959794707198</v>
      </c>
      <c r="H918" s="2">
        <v>79.288593915505601</v>
      </c>
      <c r="I918" s="2">
        <v>81.117325673908795</v>
      </c>
      <c r="J918" s="2">
        <v>0</v>
      </c>
      <c r="K918" s="2">
        <v>0</v>
      </c>
      <c r="L918" s="2">
        <v>0</v>
      </c>
    </row>
    <row r="919" spans="1:12" ht="15">
      <c r="A919" s="2" t="s">
        <v>1091</v>
      </c>
      <c r="B919" s="2" t="s">
        <v>74</v>
      </c>
      <c r="C919" s="2" t="s">
        <v>50</v>
      </c>
      <c r="D919" s="2" t="s">
        <v>122</v>
      </c>
      <c r="E919" s="2">
        <v>5</v>
      </c>
      <c r="F919" t="s">
        <v>39</v>
      </c>
      <c r="G919" s="2">
        <v>76.700415407002595</v>
      </c>
      <c r="H919" s="2">
        <v>75.593273101809999</v>
      </c>
      <c r="I919" s="2">
        <v>77.807557712195205</v>
      </c>
      <c r="J919" s="2">
        <v>0</v>
      </c>
      <c r="K919" s="2">
        <v>0</v>
      </c>
      <c r="L919" s="2">
        <v>0</v>
      </c>
    </row>
    <row r="920" spans="1:12" ht="15">
      <c r="A920" s="2" t="s">
        <v>1092</v>
      </c>
      <c r="B920" s="2" t="s">
        <v>74</v>
      </c>
      <c r="C920" s="2" t="s">
        <v>65</v>
      </c>
      <c r="D920" s="2" t="s">
        <v>122</v>
      </c>
      <c r="E920" s="2">
        <v>0</v>
      </c>
      <c r="F920" t="s">
        <v>39</v>
      </c>
      <c r="G920" s="2">
        <v>76.5294208670486</v>
      </c>
      <c r="H920" s="2">
        <v>76.177721356247204</v>
      </c>
      <c r="I920" s="2">
        <v>76.881120377849896</v>
      </c>
      <c r="J920" s="2">
        <v>7.8144780000000003</v>
      </c>
      <c r="K920" s="2">
        <v>4.3799349999999997</v>
      </c>
      <c r="L920" s="2">
        <v>11.24902</v>
      </c>
    </row>
    <row r="921" spans="1:12" ht="15">
      <c r="A921" s="2" t="s">
        <v>1093</v>
      </c>
      <c r="B921" s="2" t="s">
        <v>74</v>
      </c>
      <c r="C921" s="2" t="s">
        <v>65</v>
      </c>
      <c r="D921" s="2" t="s">
        <v>122</v>
      </c>
      <c r="E921" s="2">
        <v>1</v>
      </c>
      <c r="F921" t="s">
        <v>39</v>
      </c>
      <c r="G921" s="2">
        <v>80.471002533261895</v>
      </c>
      <c r="H921" s="2">
        <v>79.663581779563003</v>
      </c>
      <c r="I921" s="2">
        <v>81.278423286960802</v>
      </c>
      <c r="J921" s="2">
        <v>0</v>
      </c>
      <c r="K921" s="2">
        <v>0</v>
      </c>
      <c r="L921" s="2">
        <v>0</v>
      </c>
    </row>
    <row r="922" spans="1:12" ht="15">
      <c r="A922" s="2" t="s">
        <v>1094</v>
      </c>
      <c r="B922" s="2" t="s">
        <v>74</v>
      </c>
      <c r="C922" s="2" t="s">
        <v>65</v>
      </c>
      <c r="D922" s="2" t="s">
        <v>122</v>
      </c>
      <c r="E922" s="2">
        <v>2</v>
      </c>
      <c r="F922" t="s">
        <v>39</v>
      </c>
      <c r="G922" s="2">
        <v>77.422067062864897</v>
      </c>
      <c r="H922" s="2">
        <v>76.693265657051001</v>
      </c>
      <c r="I922" s="2">
        <v>78.150868468678894</v>
      </c>
      <c r="J922" s="2">
        <v>0</v>
      </c>
      <c r="K922" s="2">
        <v>0</v>
      </c>
      <c r="L922" s="2">
        <v>0</v>
      </c>
    </row>
    <row r="923" spans="1:12" ht="15">
      <c r="A923" s="2" t="s">
        <v>1095</v>
      </c>
      <c r="B923" s="2" t="s">
        <v>74</v>
      </c>
      <c r="C923" s="2" t="s">
        <v>65</v>
      </c>
      <c r="D923" s="2" t="s">
        <v>122</v>
      </c>
      <c r="E923" s="2">
        <v>3</v>
      </c>
      <c r="F923" t="s">
        <v>39</v>
      </c>
      <c r="G923" s="2">
        <v>76.054798483865696</v>
      </c>
      <c r="H923" s="2">
        <v>75.2706117108591</v>
      </c>
      <c r="I923" s="2">
        <v>76.838985256872306</v>
      </c>
      <c r="J923" s="2">
        <v>0</v>
      </c>
      <c r="K923" s="2">
        <v>0</v>
      </c>
      <c r="L923" s="2">
        <v>0</v>
      </c>
    </row>
    <row r="924" spans="1:12" ht="15">
      <c r="A924" s="2" t="s">
        <v>1096</v>
      </c>
      <c r="B924" s="2" t="s">
        <v>74</v>
      </c>
      <c r="C924" s="2" t="s">
        <v>65</v>
      </c>
      <c r="D924" s="2" t="s">
        <v>122</v>
      </c>
      <c r="E924" s="2">
        <v>4</v>
      </c>
      <c r="F924" t="s">
        <v>39</v>
      </c>
      <c r="G924" s="2">
        <v>75.122931004906107</v>
      </c>
      <c r="H924" s="2">
        <v>74.333036171820694</v>
      </c>
      <c r="I924" s="2">
        <v>75.912825837991505</v>
      </c>
      <c r="J924" s="2">
        <v>0</v>
      </c>
      <c r="K924" s="2">
        <v>0</v>
      </c>
      <c r="L924" s="2">
        <v>0</v>
      </c>
    </row>
    <row r="925" spans="1:12" ht="15">
      <c r="A925" s="2" t="s">
        <v>1097</v>
      </c>
      <c r="B925" s="2" t="s">
        <v>74</v>
      </c>
      <c r="C925" s="2" t="s">
        <v>65</v>
      </c>
      <c r="D925" s="2" t="s">
        <v>122</v>
      </c>
      <c r="E925" s="2">
        <v>5</v>
      </c>
      <c r="F925" t="s">
        <v>39</v>
      </c>
      <c r="G925" s="2">
        <v>73.874453748853696</v>
      </c>
      <c r="H925" s="2">
        <v>73.016676372512094</v>
      </c>
      <c r="I925" s="2">
        <v>74.732231125195298</v>
      </c>
      <c r="J925" s="2">
        <v>0</v>
      </c>
      <c r="K925" s="2">
        <v>0</v>
      </c>
      <c r="L925" s="2">
        <v>0</v>
      </c>
    </row>
    <row r="926" spans="1:12" ht="15">
      <c r="A926" s="2" t="s">
        <v>1098</v>
      </c>
      <c r="B926" s="2" t="s">
        <v>74</v>
      </c>
      <c r="C926" s="2" t="s">
        <v>57</v>
      </c>
      <c r="D926" s="2" t="s">
        <v>122</v>
      </c>
      <c r="E926" s="2">
        <v>0</v>
      </c>
      <c r="F926" t="s">
        <v>39</v>
      </c>
      <c r="G926" s="2">
        <v>77.8315178318324</v>
      </c>
      <c r="H926" s="2">
        <v>77.477848958236507</v>
      </c>
      <c r="I926" s="2">
        <v>78.185186705428407</v>
      </c>
      <c r="J926" s="2">
        <v>11.022220000000001</v>
      </c>
      <c r="K926" s="2">
        <v>7.9330959999999999</v>
      </c>
      <c r="L926" s="2">
        <v>14.11134</v>
      </c>
    </row>
    <row r="927" spans="1:12" ht="15">
      <c r="A927" s="2" t="s">
        <v>1099</v>
      </c>
      <c r="B927" s="2" t="s">
        <v>74</v>
      </c>
      <c r="C927" s="2" t="s">
        <v>57</v>
      </c>
      <c r="D927" s="2" t="s">
        <v>122</v>
      </c>
      <c r="E927" s="2">
        <v>1</v>
      </c>
      <c r="F927" t="s">
        <v>39</v>
      </c>
      <c r="G927" s="2">
        <v>81.993404162624003</v>
      </c>
      <c r="H927" s="2">
        <v>81.253431433171698</v>
      </c>
      <c r="I927" s="2">
        <v>82.733376892076393</v>
      </c>
      <c r="J927" s="2">
        <v>0</v>
      </c>
      <c r="K927" s="2">
        <v>0</v>
      </c>
      <c r="L927" s="2">
        <v>0</v>
      </c>
    </row>
    <row r="928" spans="1:12" ht="15">
      <c r="A928" s="2" t="s">
        <v>1100</v>
      </c>
      <c r="B928" s="2" t="s">
        <v>74</v>
      </c>
      <c r="C928" s="2" t="s">
        <v>57</v>
      </c>
      <c r="D928" s="2" t="s">
        <v>122</v>
      </c>
      <c r="E928" s="2">
        <v>2</v>
      </c>
      <c r="F928" t="s">
        <v>39</v>
      </c>
      <c r="G928" s="2">
        <v>80.364977368944295</v>
      </c>
      <c r="H928" s="2">
        <v>79.610305466313093</v>
      </c>
      <c r="I928" s="2">
        <v>81.119649271575497</v>
      </c>
      <c r="J928" s="2">
        <v>0</v>
      </c>
      <c r="K928" s="2">
        <v>0</v>
      </c>
      <c r="L928" s="2">
        <v>0</v>
      </c>
    </row>
    <row r="929" spans="1:12" ht="15">
      <c r="A929" s="2" t="s">
        <v>1101</v>
      </c>
      <c r="B929" s="2" t="s">
        <v>74</v>
      </c>
      <c r="C929" s="2" t="s">
        <v>57</v>
      </c>
      <c r="D929" s="2" t="s">
        <v>122</v>
      </c>
      <c r="E929" s="2">
        <v>3</v>
      </c>
      <c r="F929" t="s">
        <v>39</v>
      </c>
      <c r="G929" s="2">
        <v>77.474984696374804</v>
      </c>
      <c r="H929" s="2">
        <v>76.712535400042498</v>
      </c>
      <c r="I929" s="2">
        <v>78.237433992706997</v>
      </c>
      <c r="J929" s="2">
        <v>0</v>
      </c>
      <c r="K929" s="2">
        <v>0</v>
      </c>
      <c r="L929" s="2">
        <v>0</v>
      </c>
    </row>
    <row r="930" spans="1:12" ht="15">
      <c r="A930" s="2" t="s">
        <v>1102</v>
      </c>
      <c r="B930" s="2" t="s">
        <v>74</v>
      </c>
      <c r="C930" s="2" t="s">
        <v>57</v>
      </c>
      <c r="D930" s="2" t="s">
        <v>122</v>
      </c>
      <c r="E930" s="2">
        <v>4</v>
      </c>
      <c r="F930" t="s">
        <v>39</v>
      </c>
      <c r="G930" s="2">
        <v>76.392258169192701</v>
      </c>
      <c r="H930" s="2">
        <v>75.588352291037097</v>
      </c>
      <c r="I930" s="2">
        <v>77.196164047348205</v>
      </c>
      <c r="J930" s="2">
        <v>0</v>
      </c>
      <c r="K930" s="2">
        <v>0</v>
      </c>
      <c r="L930" s="2">
        <v>0</v>
      </c>
    </row>
    <row r="931" spans="1:12" ht="15">
      <c r="A931" s="2" t="s">
        <v>1103</v>
      </c>
      <c r="B931" s="2" t="s">
        <v>74</v>
      </c>
      <c r="C931" s="2" t="s">
        <v>57</v>
      </c>
      <c r="D931" s="2" t="s">
        <v>122</v>
      </c>
      <c r="E931" s="2">
        <v>5</v>
      </c>
      <c r="F931" t="s">
        <v>39</v>
      </c>
      <c r="G931" s="2">
        <v>72.917869609548504</v>
      </c>
      <c r="H931" s="2">
        <v>72.099333340438406</v>
      </c>
      <c r="I931" s="2">
        <v>73.736405878658701</v>
      </c>
      <c r="J931" s="2">
        <v>0</v>
      </c>
      <c r="K931" s="2">
        <v>0</v>
      </c>
      <c r="L931" s="2">
        <v>0</v>
      </c>
    </row>
    <row r="932" spans="1:12" ht="15">
      <c r="A932" s="2" t="s">
        <v>1104</v>
      </c>
      <c r="B932" s="2" t="s">
        <v>74</v>
      </c>
      <c r="C932" s="2" t="s">
        <v>70</v>
      </c>
      <c r="D932" s="2" t="s">
        <v>122</v>
      </c>
      <c r="E932" s="2">
        <v>0</v>
      </c>
      <c r="F932" t="s">
        <v>39</v>
      </c>
      <c r="G932" s="2">
        <v>77.885627420319494</v>
      </c>
      <c r="H932" s="2">
        <v>77.331782403603796</v>
      </c>
      <c r="I932" s="2">
        <v>78.439472437035207</v>
      </c>
      <c r="J932" s="2">
        <v>7.594722</v>
      </c>
      <c r="K932" s="2">
        <v>4.9827899999999996</v>
      </c>
      <c r="L932" s="2">
        <v>10.20665</v>
      </c>
    </row>
    <row r="933" spans="1:12" ht="15">
      <c r="A933" s="2" t="s">
        <v>1105</v>
      </c>
      <c r="B933" s="2" t="s">
        <v>74</v>
      </c>
      <c r="C933" s="2" t="s">
        <v>70</v>
      </c>
      <c r="D933" s="2" t="s">
        <v>122</v>
      </c>
      <c r="E933" s="2">
        <v>1</v>
      </c>
      <c r="F933" t="s">
        <v>39</v>
      </c>
      <c r="G933" s="2">
        <v>80.480786564442496</v>
      </c>
      <c r="H933" s="2">
        <v>79.340404517174605</v>
      </c>
      <c r="I933" s="2">
        <v>81.621168611710502</v>
      </c>
      <c r="J933" s="2">
        <v>0</v>
      </c>
      <c r="K933" s="2">
        <v>0</v>
      </c>
      <c r="L933" s="2">
        <v>0</v>
      </c>
    </row>
    <row r="934" spans="1:12" ht="15">
      <c r="A934" s="2" t="s">
        <v>1106</v>
      </c>
      <c r="B934" s="2" t="s">
        <v>74</v>
      </c>
      <c r="C934" s="2" t="s">
        <v>70</v>
      </c>
      <c r="D934" s="2" t="s">
        <v>122</v>
      </c>
      <c r="E934" s="2">
        <v>2</v>
      </c>
      <c r="F934" t="s">
        <v>39</v>
      </c>
      <c r="G934" s="2">
        <v>80.046255195260898</v>
      </c>
      <c r="H934" s="2">
        <v>78.867424890287893</v>
      </c>
      <c r="I934" s="2">
        <v>81.225085500233803</v>
      </c>
      <c r="J934" s="2">
        <v>0</v>
      </c>
      <c r="K934" s="2">
        <v>0</v>
      </c>
      <c r="L934" s="2">
        <v>0</v>
      </c>
    </row>
    <row r="935" spans="1:12" ht="15">
      <c r="A935" s="2" t="s">
        <v>1107</v>
      </c>
      <c r="B935" s="2" t="s">
        <v>74</v>
      </c>
      <c r="C935" s="2" t="s">
        <v>70</v>
      </c>
      <c r="D935" s="2" t="s">
        <v>122</v>
      </c>
      <c r="E935" s="2">
        <v>3</v>
      </c>
      <c r="F935" t="s">
        <v>39</v>
      </c>
      <c r="G935" s="2">
        <v>78.013075987327397</v>
      </c>
      <c r="H935" s="2">
        <v>76.854395895673207</v>
      </c>
      <c r="I935" s="2">
        <v>79.171756078981701</v>
      </c>
      <c r="J935" s="2">
        <v>0</v>
      </c>
      <c r="K935" s="2">
        <v>0</v>
      </c>
      <c r="L935" s="2">
        <v>0</v>
      </c>
    </row>
    <row r="936" spans="1:12" ht="15">
      <c r="A936" s="2" t="s">
        <v>1108</v>
      </c>
      <c r="B936" s="2" t="s">
        <v>74</v>
      </c>
      <c r="C936" s="2" t="s">
        <v>70</v>
      </c>
      <c r="D936" s="2" t="s">
        <v>122</v>
      </c>
      <c r="E936" s="2">
        <v>4</v>
      </c>
      <c r="F936" t="s">
        <v>39</v>
      </c>
      <c r="G936" s="2">
        <v>75.847025116153105</v>
      </c>
      <c r="H936" s="2">
        <v>74.505183871339398</v>
      </c>
      <c r="I936" s="2">
        <v>77.188866360966898</v>
      </c>
      <c r="J936" s="2">
        <v>0</v>
      </c>
      <c r="K936" s="2">
        <v>0</v>
      </c>
      <c r="L936" s="2">
        <v>0</v>
      </c>
    </row>
    <row r="937" spans="1:12" ht="15">
      <c r="A937" s="2" t="s">
        <v>1109</v>
      </c>
      <c r="B937" s="2" t="s">
        <v>74</v>
      </c>
      <c r="C937" s="2" t="s">
        <v>70</v>
      </c>
      <c r="D937" s="2" t="s">
        <v>122</v>
      </c>
      <c r="E937" s="2">
        <v>5</v>
      </c>
      <c r="F937" t="s">
        <v>39</v>
      </c>
      <c r="G937" s="2">
        <v>74.860194219816194</v>
      </c>
      <c r="H937" s="2">
        <v>73.5982578736064</v>
      </c>
      <c r="I937" s="2">
        <v>76.122130566026001</v>
      </c>
      <c r="J937" s="2">
        <v>0</v>
      </c>
      <c r="K937" s="2">
        <v>0</v>
      </c>
      <c r="L937" s="2">
        <v>0</v>
      </c>
    </row>
    <row r="938" spans="1:12" ht="15">
      <c r="A938" s="2" t="s">
        <v>1110</v>
      </c>
      <c r="B938" s="2" t="s">
        <v>74</v>
      </c>
      <c r="C938" s="2" t="s">
        <v>62</v>
      </c>
      <c r="D938" s="2" t="s">
        <v>122</v>
      </c>
      <c r="E938" s="2">
        <v>0</v>
      </c>
      <c r="F938" t="s">
        <v>39</v>
      </c>
      <c r="G938" s="2">
        <v>79.550050124899002</v>
      </c>
      <c r="H938" s="2">
        <v>79.099964931861905</v>
      </c>
      <c r="I938" s="2">
        <v>80.000135317936099</v>
      </c>
      <c r="J938" s="2">
        <v>7.6117879999999998</v>
      </c>
      <c r="K938" s="2">
        <v>3.1345299999999998</v>
      </c>
      <c r="L938" s="2">
        <v>12.089040000000001</v>
      </c>
    </row>
    <row r="939" spans="1:12" ht="15">
      <c r="A939" s="2" t="s">
        <v>1111</v>
      </c>
      <c r="B939" s="2" t="s">
        <v>74</v>
      </c>
      <c r="C939" s="2" t="s">
        <v>62</v>
      </c>
      <c r="D939" s="2" t="s">
        <v>122</v>
      </c>
      <c r="E939" s="2">
        <v>1</v>
      </c>
      <c r="F939" t="s">
        <v>39</v>
      </c>
      <c r="G939" s="2">
        <v>81.754234003404207</v>
      </c>
      <c r="H939" s="2">
        <v>80.757405708142798</v>
      </c>
      <c r="I939" s="2">
        <v>82.751062298665602</v>
      </c>
      <c r="J939" s="2">
        <v>0</v>
      </c>
      <c r="K939" s="2">
        <v>0</v>
      </c>
      <c r="L939" s="2">
        <v>0</v>
      </c>
    </row>
    <row r="940" spans="1:12" ht="15">
      <c r="A940" s="2" t="s">
        <v>1112</v>
      </c>
      <c r="B940" s="2" t="s">
        <v>74</v>
      </c>
      <c r="C940" s="2" t="s">
        <v>62</v>
      </c>
      <c r="D940" s="2" t="s">
        <v>122</v>
      </c>
      <c r="E940" s="2">
        <v>2</v>
      </c>
      <c r="F940" t="s">
        <v>39</v>
      </c>
      <c r="G940" s="2">
        <v>82.091031671157296</v>
      </c>
      <c r="H940" s="2">
        <v>81.154227634478602</v>
      </c>
      <c r="I940" s="2">
        <v>83.027835707835905</v>
      </c>
      <c r="J940" s="2">
        <v>0</v>
      </c>
      <c r="K940" s="2">
        <v>0</v>
      </c>
      <c r="L940" s="2">
        <v>0</v>
      </c>
    </row>
    <row r="941" spans="1:12" ht="15">
      <c r="A941" s="2" t="s">
        <v>1113</v>
      </c>
      <c r="B941" s="2" t="s">
        <v>74</v>
      </c>
      <c r="C941" s="2" t="s">
        <v>62</v>
      </c>
      <c r="D941" s="2" t="s">
        <v>122</v>
      </c>
      <c r="E941" s="2">
        <v>3</v>
      </c>
      <c r="F941" t="s">
        <v>39</v>
      </c>
      <c r="G941" s="2">
        <v>79.027638607030696</v>
      </c>
      <c r="H941" s="2">
        <v>78.071427081356802</v>
      </c>
      <c r="I941" s="2">
        <v>79.983850132704603</v>
      </c>
      <c r="J941" s="2">
        <v>0</v>
      </c>
      <c r="K941" s="2">
        <v>0</v>
      </c>
      <c r="L941" s="2">
        <v>0</v>
      </c>
    </row>
    <row r="942" spans="1:12" ht="15">
      <c r="A942" s="2" t="s">
        <v>1114</v>
      </c>
      <c r="B942" s="2" t="s">
        <v>74</v>
      </c>
      <c r="C942" s="2" t="s">
        <v>62</v>
      </c>
      <c r="D942" s="2" t="s">
        <v>122</v>
      </c>
      <c r="E942" s="2">
        <v>4</v>
      </c>
      <c r="F942" t="s">
        <v>39</v>
      </c>
      <c r="G942" s="2">
        <v>78.396960767076294</v>
      </c>
      <c r="H942" s="2">
        <v>77.386324839237105</v>
      </c>
      <c r="I942" s="2">
        <v>79.407596694915398</v>
      </c>
      <c r="J942" s="2">
        <v>0</v>
      </c>
      <c r="K942" s="2">
        <v>0</v>
      </c>
      <c r="L942" s="2">
        <v>0</v>
      </c>
    </row>
    <row r="943" spans="1:12" ht="15">
      <c r="A943" s="2" t="s">
        <v>1115</v>
      </c>
      <c r="B943" s="2" t="s">
        <v>74</v>
      </c>
      <c r="C943" s="2" t="s">
        <v>62</v>
      </c>
      <c r="D943" s="2" t="s">
        <v>122</v>
      </c>
      <c r="E943" s="2">
        <v>5</v>
      </c>
      <c r="F943" t="s">
        <v>39</v>
      </c>
      <c r="G943" s="2">
        <v>75.844010047509101</v>
      </c>
      <c r="H943" s="2">
        <v>74.747816158805506</v>
      </c>
      <c r="I943" s="2">
        <v>76.940203936212697</v>
      </c>
      <c r="J943" s="2">
        <v>0</v>
      </c>
      <c r="K943" s="2">
        <v>0</v>
      </c>
      <c r="L943" s="2">
        <v>0</v>
      </c>
    </row>
    <row r="944" spans="1:12" ht="15">
      <c r="A944" s="2" t="s">
        <v>1116</v>
      </c>
      <c r="B944" s="2" t="s">
        <v>74</v>
      </c>
      <c r="C944" s="2" t="s">
        <v>49</v>
      </c>
      <c r="D944" s="2" t="s">
        <v>122</v>
      </c>
      <c r="E944" s="2">
        <v>0</v>
      </c>
      <c r="F944" t="s">
        <v>39</v>
      </c>
      <c r="G944" s="2">
        <v>78.319985203094802</v>
      </c>
      <c r="H944" s="2">
        <v>77.846981116195295</v>
      </c>
      <c r="I944" s="2">
        <v>78.792989289994395</v>
      </c>
      <c r="J944" s="2">
        <v>8.3906899999999993</v>
      </c>
      <c r="K944" s="2">
        <v>6.2700990000000001</v>
      </c>
      <c r="L944" s="2">
        <v>10.511279999999999</v>
      </c>
    </row>
    <row r="945" spans="1:12" ht="15">
      <c r="A945" s="2" t="s">
        <v>1117</v>
      </c>
      <c r="B945" s="2" t="s">
        <v>74</v>
      </c>
      <c r="C945" s="2" t="s">
        <v>49</v>
      </c>
      <c r="D945" s="2" t="s">
        <v>122</v>
      </c>
      <c r="E945" s="2">
        <v>1</v>
      </c>
      <c r="F945" t="s">
        <v>39</v>
      </c>
      <c r="G945" s="2">
        <v>81.781968980620405</v>
      </c>
      <c r="H945" s="2">
        <v>80.638712173020394</v>
      </c>
      <c r="I945" s="2">
        <v>82.925225788220501</v>
      </c>
      <c r="J945" s="2">
        <v>0</v>
      </c>
      <c r="K945" s="2">
        <v>0</v>
      </c>
      <c r="L945" s="2">
        <v>0</v>
      </c>
    </row>
    <row r="946" spans="1:12" ht="15">
      <c r="A946" s="2" t="s">
        <v>1118</v>
      </c>
      <c r="B946" s="2" t="s">
        <v>74</v>
      </c>
      <c r="C946" s="2" t="s">
        <v>49</v>
      </c>
      <c r="D946" s="2" t="s">
        <v>122</v>
      </c>
      <c r="E946" s="2">
        <v>2</v>
      </c>
      <c r="F946" t="s">
        <v>39</v>
      </c>
      <c r="G946" s="2">
        <v>80.285358193118995</v>
      </c>
      <c r="H946" s="2">
        <v>79.225405559860505</v>
      </c>
      <c r="I946" s="2">
        <v>81.3453108263774</v>
      </c>
      <c r="J946" s="2">
        <v>0</v>
      </c>
      <c r="K946" s="2">
        <v>0</v>
      </c>
      <c r="L946" s="2">
        <v>0</v>
      </c>
    </row>
    <row r="947" spans="1:12" ht="15">
      <c r="A947" s="2" t="s">
        <v>1119</v>
      </c>
      <c r="B947" s="2" t="s">
        <v>74</v>
      </c>
      <c r="C947" s="2" t="s">
        <v>49</v>
      </c>
      <c r="D947" s="2" t="s">
        <v>122</v>
      </c>
      <c r="E947" s="2">
        <v>3</v>
      </c>
      <c r="F947" t="s">
        <v>39</v>
      </c>
      <c r="G947" s="2">
        <v>77.781893894365496</v>
      </c>
      <c r="H947" s="2">
        <v>76.787915643941702</v>
      </c>
      <c r="I947" s="2">
        <v>78.775872144789304</v>
      </c>
      <c r="J947" s="2">
        <v>0</v>
      </c>
      <c r="K947" s="2">
        <v>0</v>
      </c>
      <c r="L947" s="2">
        <v>0</v>
      </c>
    </row>
    <row r="948" spans="1:12" ht="15">
      <c r="A948" s="2" t="s">
        <v>1120</v>
      </c>
      <c r="B948" s="2" t="s">
        <v>74</v>
      </c>
      <c r="C948" s="2" t="s">
        <v>49</v>
      </c>
      <c r="D948" s="2" t="s">
        <v>122</v>
      </c>
      <c r="E948" s="2">
        <v>4</v>
      </c>
      <c r="F948" t="s">
        <v>39</v>
      </c>
      <c r="G948" s="2">
        <v>77.061532398796004</v>
      </c>
      <c r="H948" s="2">
        <v>76.018950206400405</v>
      </c>
      <c r="I948" s="2">
        <v>78.104114591191504</v>
      </c>
      <c r="J948" s="2">
        <v>0</v>
      </c>
      <c r="K948" s="2">
        <v>0</v>
      </c>
      <c r="L948" s="2">
        <v>0</v>
      </c>
    </row>
    <row r="949" spans="1:12" ht="15">
      <c r="A949" s="2" t="s">
        <v>1121</v>
      </c>
      <c r="B949" s="2" t="s">
        <v>74</v>
      </c>
      <c r="C949" s="2" t="s">
        <v>49</v>
      </c>
      <c r="D949" s="2" t="s">
        <v>122</v>
      </c>
      <c r="E949" s="2">
        <v>5</v>
      </c>
      <c r="F949" t="s">
        <v>39</v>
      </c>
      <c r="G949" s="2">
        <v>74.827537549079494</v>
      </c>
      <c r="H949" s="2">
        <v>73.781618680553294</v>
      </c>
      <c r="I949" s="2">
        <v>75.873456417605695</v>
      </c>
      <c r="J949" s="2">
        <v>0</v>
      </c>
      <c r="K949" s="2">
        <v>0</v>
      </c>
      <c r="L949" s="2">
        <v>0</v>
      </c>
    </row>
    <row r="950" spans="1:12" ht="15">
      <c r="A950" s="2" t="s">
        <v>1122</v>
      </c>
      <c r="B950" s="2" t="s">
        <v>75</v>
      </c>
      <c r="C950" s="2" t="s">
        <v>69</v>
      </c>
      <c r="D950" s="2" t="s">
        <v>122</v>
      </c>
      <c r="E950" s="2">
        <v>0</v>
      </c>
      <c r="F950" t="s">
        <v>39</v>
      </c>
      <c r="G950" s="2">
        <v>80.171075768249395</v>
      </c>
      <c r="H950" s="2">
        <v>79.591943392804296</v>
      </c>
      <c r="I950" s="2">
        <v>80.750208143694493</v>
      </c>
      <c r="J950" s="2">
        <v>3.740056</v>
      </c>
      <c r="K950" s="2">
        <v>1.210637</v>
      </c>
      <c r="L950" s="2">
        <v>6.2694749999999999</v>
      </c>
    </row>
    <row r="951" spans="1:12" ht="15">
      <c r="A951" s="2" t="s">
        <v>1123</v>
      </c>
      <c r="B951" s="2" t="s">
        <v>75</v>
      </c>
      <c r="C951" s="2" t="s">
        <v>69</v>
      </c>
      <c r="D951" s="2" t="s">
        <v>122</v>
      </c>
      <c r="E951" s="2">
        <v>1</v>
      </c>
      <c r="F951" t="s">
        <v>39</v>
      </c>
      <c r="G951" s="2">
        <v>81.249208350622695</v>
      </c>
      <c r="H951" s="2">
        <v>80.081224987872403</v>
      </c>
      <c r="I951" s="2">
        <v>82.417191713373001</v>
      </c>
      <c r="J951" s="2">
        <v>0</v>
      </c>
      <c r="K951" s="2">
        <v>0</v>
      </c>
      <c r="L951" s="2">
        <v>0</v>
      </c>
    </row>
    <row r="952" spans="1:12" ht="15">
      <c r="A952" s="2" t="s">
        <v>1124</v>
      </c>
      <c r="B952" s="2" t="s">
        <v>75</v>
      </c>
      <c r="C952" s="2" t="s">
        <v>69</v>
      </c>
      <c r="D952" s="2" t="s">
        <v>122</v>
      </c>
      <c r="E952" s="2">
        <v>2</v>
      </c>
      <c r="F952" t="s">
        <v>39</v>
      </c>
      <c r="G952" s="2">
        <v>81.5730489851328</v>
      </c>
      <c r="H952" s="2">
        <v>80.362557569175195</v>
      </c>
      <c r="I952" s="2">
        <v>82.783540401090505</v>
      </c>
      <c r="J952" s="2">
        <v>0</v>
      </c>
      <c r="K952" s="2">
        <v>0</v>
      </c>
      <c r="L952" s="2">
        <v>0</v>
      </c>
    </row>
    <row r="953" spans="1:12" ht="15">
      <c r="A953" s="2" t="s">
        <v>1125</v>
      </c>
      <c r="B953" s="2" t="s">
        <v>75</v>
      </c>
      <c r="C953" s="2" t="s">
        <v>69</v>
      </c>
      <c r="D953" s="2" t="s">
        <v>122</v>
      </c>
      <c r="E953" s="2">
        <v>3</v>
      </c>
      <c r="F953" t="s">
        <v>39</v>
      </c>
      <c r="G953" s="2">
        <v>80.125640736122406</v>
      </c>
      <c r="H953" s="2">
        <v>78.671325409060699</v>
      </c>
      <c r="I953" s="2">
        <v>81.579956063184099</v>
      </c>
      <c r="J953" s="2">
        <v>0</v>
      </c>
      <c r="K953" s="2">
        <v>0</v>
      </c>
      <c r="L953" s="2">
        <v>0</v>
      </c>
    </row>
    <row r="954" spans="1:12" ht="15">
      <c r="A954" s="2" t="s">
        <v>1126</v>
      </c>
      <c r="B954" s="2" t="s">
        <v>75</v>
      </c>
      <c r="C954" s="2" t="s">
        <v>69</v>
      </c>
      <c r="D954" s="2" t="s">
        <v>122</v>
      </c>
      <c r="E954" s="2">
        <v>4</v>
      </c>
      <c r="F954" t="s">
        <v>39</v>
      </c>
      <c r="G954" s="2">
        <v>79.110689770365596</v>
      </c>
      <c r="H954" s="2">
        <v>77.819667288696294</v>
      </c>
      <c r="I954" s="2">
        <v>80.401712252034798</v>
      </c>
      <c r="J954" s="2">
        <v>0</v>
      </c>
      <c r="K954" s="2">
        <v>0</v>
      </c>
      <c r="L954" s="2">
        <v>0</v>
      </c>
    </row>
    <row r="955" spans="1:12" ht="15">
      <c r="A955" s="2" t="s">
        <v>1127</v>
      </c>
      <c r="B955" s="2" t="s">
        <v>75</v>
      </c>
      <c r="C955" s="2" t="s">
        <v>69</v>
      </c>
      <c r="D955" s="2" t="s">
        <v>122</v>
      </c>
      <c r="E955" s="2">
        <v>5</v>
      </c>
      <c r="F955" t="s">
        <v>39</v>
      </c>
      <c r="G955" s="2">
        <v>78.782000256354493</v>
      </c>
      <c r="H955" s="2">
        <v>77.475576602296897</v>
      </c>
      <c r="I955" s="2">
        <v>80.088423910412104</v>
      </c>
      <c r="J955" s="2">
        <v>0</v>
      </c>
      <c r="K955" s="2">
        <v>0</v>
      </c>
      <c r="L955" s="2">
        <v>0</v>
      </c>
    </row>
    <row r="956" spans="1:12" ht="15">
      <c r="A956" s="2" t="s">
        <v>1128</v>
      </c>
      <c r="B956" s="2" t="s">
        <v>75</v>
      </c>
      <c r="C956" s="2" t="s">
        <v>59</v>
      </c>
      <c r="D956" s="2" t="s">
        <v>122</v>
      </c>
      <c r="E956" s="2">
        <v>0</v>
      </c>
      <c r="F956" t="s">
        <v>39</v>
      </c>
      <c r="G956" s="2">
        <v>81.173638442353706</v>
      </c>
      <c r="H956" s="2">
        <v>80.753599962363296</v>
      </c>
      <c r="I956" s="2">
        <v>81.593676922344201</v>
      </c>
      <c r="J956" s="2">
        <v>8.2668730000000004</v>
      </c>
      <c r="K956" s="2">
        <v>6.0961999999999996</v>
      </c>
      <c r="L956" s="2">
        <v>10.43755</v>
      </c>
    </row>
    <row r="957" spans="1:12" ht="15">
      <c r="A957" s="2" t="s">
        <v>1129</v>
      </c>
      <c r="B957" s="2" t="s">
        <v>75</v>
      </c>
      <c r="C957" s="2" t="s">
        <v>59</v>
      </c>
      <c r="D957" s="2" t="s">
        <v>122</v>
      </c>
      <c r="E957" s="2">
        <v>1</v>
      </c>
      <c r="F957" t="s">
        <v>39</v>
      </c>
      <c r="G957" s="2">
        <v>84.242777779972201</v>
      </c>
      <c r="H957" s="2">
        <v>83.45039400492</v>
      </c>
      <c r="I957" s="2">
        <v>85.035161555024402</v>
      </c>
      <c r="J957" s="2">
        <v>0</v>
      </c>
      <c r="K957" s="2">
        <v>0</v>
      </c>
      <c r="L957" s="2">
        <v>0</v>
      </c>
    </row>
    <row r="958" spans="1:12" ht="15">
      <c r="A958" s="2" t="s">
        <v>1130</v>
      </c>
      <c r="B958" s="2" t="s">
        <v>75</v>
      </c>
      <c r="C958" s="2" t="s">
        <v>59</v>
      </c>
      <c r="D958" s="2" t="s">
        <v>122</v>
      </c>
      <c r="E958" s="2">
        <v>2</v>
      </c>
      <c r="F958" t="s">
        <v>39</v>
      </c>
      <c r="G958" s="2">
        <v>82.794697692776893</v>
      </c>
      <c r="H958" s="2">
        <v>81.902666865406999</v>
      </c>
      <c r="I958" s="2">
        <v>83.6867285201469</v>
      </c>
      <c r="J958" s="2">
        <v>0</v>
      </c>
      <c r="K958" s="2">
        <v>0</v>
      </c>
      <c r="L958" s="2">
        <v>0</v>
      </c>
    </row>
    <row r="959" spans="1:12" ht="15">
      <c r="A959" s="2" t="s">
        <v>1131</v>
      </c>
      <c r="B959" s="2" t="s">
        <v>75</v>
      </c>
      <c r="C959" s="2" t="s">
        <v>59</v>
      </c>
      <c r="D959" s="2" t="s">
        <v>122</v>
      </c>
      <c r="E959" s="2">
        <v>3</v>
      </c>
      <c r="F959" t="s">
        <v>39</v>
      </c>
      <c r="G959" s="2">
        <v>81.488652007985394</v>
      </c>
      <c r="H959" s="2">
        <v>80.639355709094303</v>
      </c>
      <c r="I959" s="2">
        <v>82.337948306876598</v>
      </c>
      <c r="J959" s="2">
        <v>0</v>
      </c>
      <c r="K959" s="2">
        <v>0</v>
      </c>
      <c r="L959" s="2">
        <v>0</v>
      </c>
    </row>
    <row r="960" spans="1:12" ht="15">
      <c r="A960" s="2" t="s">
        <v>1132</v>
      </c>
      <c r="B960" s="2" t="s">
        <v>75</v>
      </c>
      <c r="C960" s="2" t="s">
        <v>59</v>
      </c>
      <c r="D960" s="2" t="s">
        <v>122</v>
      </c>
      <c r="E960" s="2">
        <v>4</v>
      </c>
      <c r="F960" t="s">
        <v>39</v>
      </c>
      <c r="G960" s="2">
        <v>79.779820937418194</v>
      </c>
      <c r="H960" s="2">
        <v>78.725548326088003</v>
      </c>
      <c r="I960" s="2">
        <v>80.834093548748399</v>
      </c>
      <c r="J960" s="2">
        <v>0</v>
      </c>
      <c r="K960" s="2">
        <v>0</v>
      </c>
      <c r="L960" s="2">
        <v>0</v>
      </c>
    </row>
    <row r="961" spans="1:12" ht="15">
      <c r="A961" s="2" t="s">
        <v>1133</v>
      </c>
      <c r="B961" s="2" t="s">
        <v>75</v>
      </c>
      <c r="C961" s="2" t="s">
        <v>59</v>
      </c>
      <c r="D961" s="2" t="s">
        <v>122</v>
      </c>
      <c r="E961" s="2">
        <v>5</v>
      </c>
      <c r="F961" t="s">
        <v>39</v>
      </c>
      <c r="G961" s="2">
        <v>77.460098652487503</v>
      </c>
      <c r="H961" s="2">
        <v>76.428414484068995</v>
      </c>
      <c r="I961" s="2">
        <v>78.491782820905897</v>
      </c>
      <c r="J961" s="2">
        <v>0</v>
      </c>
      <c r="K961" s="2">
        <v>0</v>
      </c>
      <c r="L961" s="2">
        <v>0</v>
      </c>
    </row>
    <row r="962" spans="1:12" ht="15">
      <c r="A962" s="2" t="s">
        <v>1134</v>
      </c>
      <c r="B962" s="2" t="s">
        <v>75</v>
      </c>
      <c r="C962" s="2" t="s">
        <v>68</v>
      </c>
      <c r="D962" s="2" t="s">
        <v>122</v>
      </c>
      <c r="E962" s="2">
        <v>0</v>
      </c>
      <c r="F962" t="s">
        <v>39</v>
      </c>
      <c r="G962" s="2">
        <v>81.442566192913404</v>
      </c>
      <c r="H962" s="2">
        <v>81.081275199371603</v>
      </c>
      <c r="I962" s="2">
        <v>81.803857186455204</v>
      </c>
      <c r="J962" s="2">
        <v>7.0115040000000004</v>
      </c>
      <c r="K962" s="2">
        <v>5.792916</v>
      </c>
      <c r="L962" s="2">
        <v>8.2300909999999998</v>
      </c>
    </row>
    <row r="963" spans="1:12" ht="15">
      <c r="A963" s="2" t="s">
        <v>1135</v>
      </c>
      <c r="B963" s="2" t="s">
        <v>75</v>
      </c>
      <c r="C963" s="2" t="s">
        <v>68</v>
      </c>
      <c r="D963" s="2" t="s">
        <v>122</v>
      </c>
      <c r="E963" s="2">
        <v>1</v>
      </c>
      <c r="F963" t="s">
        <v>39</v>
      </c>
      <c r="G963" s="2">
        <v>84.239325374466603</v>
      </c>
      <c r="H963" s="2">
        <v>83.388174439958206</v>
      </c>
      <c r="I963" s="2">
        <v>85.0904763089749</v>
      </c>
      <c r="J963" s="2">
        <v>0</v>
      </c>
      <c r="K963" s="2">
        <v>0</v>
      </c>
      <c r="L963" s="2">
        <v>0</v>
      </c>
    </row>
    <row r="964" spans="1:12" ht="15">
      <c r="A964" s="2" t="s">
        <v>1136</v>
      </c>
      <c r="B964" s="2" t="s">
        <v>75</v>
      </c>
      <c r="C964" s="2" t="s">
        <v>68</v>
      </c>
      <c r="D964" s="2" t="s">
        <v>122</v>
      </c>
      <c r="E964" s="2">
        <v>2</v>
      </c>
      <c r="F964" t="s">
        <v>39</v>
      </c>
      <c r="G964" s="2">
        <v>83.139576480430307</v>
      </c>
      <c r="H964" s="2">
        <v>82.308600791301402</v>
      </c>
      <c r="I964" s="2">
        <v>83.970552169559198</v>
      </c>
      <c r="J964" s="2">
        <v>0</v>
      </c>
      <c r="K964" s="2">
        <v>0</v>
      </c>
      <c r="L964" s="2">
        <v>0</v>
      </c>
    </row>
    <row r="965" spans="1:12" ht="15">
      <c r="A965" s="2" t="s">
        <v>1137</v>
      </c>
      <c r="B965" s="2" t="s">
        <v>75</v>
      </c>
      <c r="C965" s="2" t="s">
        <v>68</v>
      </c>
      <c r="D965" s="2" t="s">
        <v>122</v>
      </c>
      <c r="E965" s="2">
        <v>3</v>
      </c>
      <c r="F965" t="s">
        <v>39</v>
      </c>
      <c r="G965" s="2">
        <v>81.685273769022103</v>
      </c>
      <c r="H965" s="2">
        <v>80.839811332416602</v>
      </c>
      <c r="I965" s="2">
        <v>82.530736205627505</v>
      </c>
      <c r="J965" s="2">
        <v>0</v>
      </c>
      <c r="K965" s="2">
        <v>0</v>
      </c>
      <c r="L965" s="2">
        <v>0</v>
      </c>
    </row>
    <row r="966" spans="1:12" ht="15">
      <c r="A966" s="2" t="s">
        <v>1138</v>
      </c>
      <c r="B966" s="2" t="s">
        <v>75</v>
      </c>
      <c r="C966" s="2" t="s">
        <v>68</v>
      </c>
      <c r="D966" s="2" t="s">
        <v>122</v>
      </c>
      <c r="E966" s="2">
        <v>4</v>
      </c>
      <c r="F966" t="s">
        <v>39</v>
      </c>
      <c r="G966" s="2">
        <v>80.434554978065805</v>
      </c>
      <c r="H966" s="2">
        <v>79.666038738557702</v>
      </c>
      <c r="I966" s="2">
        <v>81.203071217574006</v>
      </c>
      <c r="J966" s="2">
        <v>0</v>
      </c>
      <c r="K966" s="2">
        <v>0</v>
      </c>
      <c r="L966" s="2">
        <v>0</v>
      </c>
    </row>
    <row r="967" spans="1:12" ht="15">
      <c r="A967" s="2" t="s">
        <v>1139</v>
      </c>
      <c r="B967" s="2" t="s">
        <v>75</v>
      </c>
      <c r="C967" s="2" t="s">
        <v>68</v>
      </c>
      <c r="D967" s="2" t="s">
        <v>122</v>
      </c>
      <c r="E967" s="2">
        <v>5</v>
      </c>
      <c r="F967" t="s">
        <v>39</v>
      </c>
      <c r="G967" s="2">
        <v>78.522627595254306</v>
      </c>
      <c r="H967" s="2">
        <v>77.729829147396899</v>
      </c>
      <c r="I967" s="2">
        <v>79.315426043111799</v>
      </c>
      <c r="J967" s="2">
        <v>0</v>
      </c>
      <c r="K967" s="2">
        <v>0</v>
      </c>
      <c r="L967" s="2">
        <v>0</v>
      </c>
    </row>
    <row r="968" spans="1:12" ht="15">
      <c r="A968" s="2" t="s">
        <v>1140</v>
      </c>
      <c r="B968" s="2" t="s">
        <v>75</v>
      </c>
      <c r="C968" s="2" t="s">
        <v>63</v>
      </c>
      <c r="D968" s="2" t="s">
        <v>122</v>
      </c>
      <c r="E968" s="2">
        <v>0</v>
      </c>
      <c r="F968" t="s">
        <v>39</v>
      </c>
      <c r="G968" s="2">
        <v>82.689424220905593</v>
      </c>
      <c r="H968" s="2">
        <v>82.388728670926199</v>
      </c>
      <c r="I968" s="2">
        <v>82.990119770885002</v>
      </c>
      <c r="J968" s="2">
        <v>9.2256889999999991</v>
      </c>
      <c r="K968" s="2">
        <v>5.0101339999999999</v>
      </c>
      <c r="L968" s="2">
        <v>13.44125</v>
      </c>
    </row>
    <row r="969" spans="1:12" ht="15">
      <c r="A969" s="2" t="s">
        <v>1141</v>
      </c>
      <c r="B969" s="2" t="s">
        <v>75</v>
      </c>
      <c r="C969" s="2" t="s">
        <v>63</v>
      </c>
      <c r="D969" s="2" t="s">
        <v>122</v>
      </c>
      <c r="E969" s="2">
        <v>1</v>
      </c>
      <c r="F969" t="s">
        <v>39</v>
      </c>
      <c r="G969" s="2">
        <v>85.936736737495806</v>
      </c>
      <c r="H969" s="2">
        <v>85.254794154948499</v>
      </c>
      <c r="I969" s="2">
        <v>86.618679320043199</v>
      </c>
      <c r="J969" s="2">
        <v>0</v>
      </c>
      <c r="K969" s="2">
        <v>0</v>
      </c>
      <c r="L969" s="2">
        <v>0</v>
      </c>
    </row>
    <row r="970" spans="1:12" ht="15">
      <c r="A970" s="2" t="s">
        <v>1142</v>
      </c>
      <c r="B970" s="2" t="s">
        <v>75</v>
      </c>
      <c r="C970" s="2" t="s">
        <v>63</v>
      </c>
      <c r="D970" s="2" t="s">
        <v>122</v>
      </c>
      <c r="E970" s="2">
        <v>2</v>
      </c>
      <c r="F970" t="s">
        <v>39</v>
      </c>
      <c r="G970" s="2">
        <v>84.859583382029498</v>
      </c>
      <c r="H970" s="2">
        <v>84.179094993597701</v>
      </c>
      <c r="I970" s="2">
        <v>85.540071770461296</v>
      </c>
      <c r="J970" s="2">
        <v>0</v>
      </c>
      <c r="K970" s="2">
        <v>0</v>
      </c>
      <c r="L970" s="2">
        <v>0</v>
      </c>
    </row>
    <row r="971" spans="1:12" ht="15">
      <c r="A971" s="2" t="s">
        <v>1143</v>
      </c>
      <c r="B971" s="2" t="s">
        <v>75</v>
      </c>
      <c r="C971" s="2" t="s">
        <v>63</v>
      </c>
      <c r="D971" s="2" t="s">
        <v>122</v>
      </c>
      <c r="E971" s="2">
        <v>3</v>
      </c>
      <c r="F971" t="s">
        <v>39</v>
      </c>
      <c r="G971" s="2">
        <v>82.167584349207999</v>
      </c>
      <c r="H971" s="2">
        <v>81.497053313844802</v>
      </c>
      <c r="I971" s="2">
        <v>82.838115384571296</v>
      </c>
      <c r="J971" s="2">
        <v>0</v>
      </c>
      <c r="K971" s="2">
        <v>0</v>
      </c>
      <c r="L971" s="2">
        <v>0</v>
      </c>
    </row>
    <row r="972" spans="1:12" ht="15">
      <c r="A972" s="2" t="s">
        <v>1144</v>
      </c>
      <c r="B972" s="2" t="s">
        <v>75</v>
      </c>
      <c r="C972" s="2" t="s">
        <v>63</v>
      </c>
      <c r="D972" s="2" t="s">
        <v>122</v>
      </c>
      <c r="E972" s="2">
        <v>4</v>
      </c>
      <c r="F972" t="s">
        <v>39</v>
      </c>
      <c r="G972" s="2">
        <v>81.831762441594407</v>
      </c>
      <c r="H972" s="2">
        <v>81.120135710303103</v>
      </c>
      <c r="I972" s="2">
        <v>82.543389172885796</v>
      </c>
      <c r="J972" s="2">
        <v>0</v>
      </c>
      <c r="K972" s="2">
        <v>0</v>
      </c>
      <c r="L972" s="2">
        <v>0</v>
      </c>
    </row>
    <row r="973" spans="1:12" ht="15">
      <c r="A973" s="2" t="s">
        <v>1145</v>
      </c>
      <c r="B973" s="2" t="s">
        <v>75</v>
      </c>
      <c r="C973" s="2" t="s">
        <v>63</v>
      </c>
      <c r="D973" s="2" t="s">
        <v>122</v>
      </c>
      <c r="E973" s="2">
        <v>5</v>
      </c>
      <c r="F973" t="s">
        <v>39</v>
      </c>
      <c r="G973" s="2">
        <v>78.223097650042803</v>
      </c>
      <c r="H973" s="2">
        <v>77.570936146405501</v>
      </c>
      <c r="I973" s="2">
        <v>78.875259153680204</v>
      </c>
      <c r="J973" s="2">
        <v>0</v>
      </c>
      <c r="K973" s="2">
        <v>0</v>
      </c>
      <c r="L973" s="2">
        <v>0</v>
      </c>
    </row>
    <row r="974" spans="1:12" ht="15">
      <c r="A974" s="2" t="s">
        <v>1146</v>
      </c>
      <c r="B974" s="2" t="s">
        <v>75</v>
      </c>
      <c r="C974" s="2" t="s">
        <v>54</v>
      </c>
      <c r="D974" s="2" t="s">
        <v>122</v>
      </c>
      <c r="E974" s="2">
        <v>0</v>
      </c>
      <c r="F974" t="s">
        <v>39</v>
      </c>
      <c r="G974" s="2">
        <v>82.568300776161905</v>
      </c>
      <c r="H974" s="2">
        <v>82.227463938335703</v>
      </c>
      <c r="I974" s="2">
        <v>82.909137613988193</v>
      </c>
      <c r="J974" s="2">
        <v>4.6755110000000002</v>
      </c>
      <c r="K974" s="2">
        <v>2.7049789999999998</v>
      </c>
      <c r="L974" s="2">
        <v>6.6460419999999996</v>
      </c>
    </row>
    <row r="975" spans="1:12" ht="15">
      <c r="A975" s="2" t="s">
        <v>1147</v>
      </c>
      <c r="B975" s="2" t="s">
        <v>75</v>
      </c>
      <c r="C975" s="2" t="s">
        <v>54</v>
      </c>
      <c r="D975" s="2" t="s">
        <v>122</v>
      </c>
      <c r="E975" s="2">
        <v>1</v>
      </c>
      <c r="F975" t="s">
        <v>39</v>
      </c>
      <c r="G975" s="2">
        <v>84.772676193889794</v>
      </c>
      <c r="H975" s="2">
        <v>83.997379356527702</v>
      </c>
      <c r="I975" s="2">
        <v>85.5479730312518</v>
      </c>
      <c r="J975" s="2">
        <v>0</v>
      </c>
      <c r="K975" s="2">
        <v>0</v>
      </c>
      <c r="L975" s="2">
        <v>0</v>
      </c>
    </row>
    <row r="976" spans="1:12" ht="15">
      <c r="A976" s="2" t="s">
        <v>1148</v>
      </c>
      <c r="B976" s="2" t="s">
        <v>75</v>
      </c>
      <c r="C976" s="2" t="s">
        <v>54</v>
      </c>
      <c r="D976" s="2" t="s">
        <v>122</v>
      </c>
      <c r="E976" s="2">
        <v>2</v>
      </c>
      <c r="F976" t="s">
        <v>39</v>
      </c>
      <c r="G976" s="2">
        <v>82.895946887270398</v>
      </c>
      <c r="H976" s="2">
        <v>82.139974115897104</v>
      </c>
      <c r="I976" s="2">
        <v>83.651919658643806</v>
      </c>
      <c r="J976" s="2">
        <v>0</v>
      </c>
      <c r="K976" s="2">
        <v>0</v>
      </c>
      <c r="L976" s="2">
        <v>0</v>
      </c>
    </row>
    <row r="977" spans="1:12" ht="15">
      <c r="A977" s="2" t="s">
        <v>1149</v>
      </c>
      <c r="B977" s="2" t="s">
        <v>75</v>
      </c>
      <c r="C977" s="2" t="s">
        <v>54</v>
      </c>
      <c r="D977" s="2" t="s">
        <v>122</v>
      </c>
      <c r="E977" s="2">
        <v>3</v>
      </c>
      <c r="F977" t="s">
        <v>39</v>
      </c>
      <c r="G977" s="2">
        <v>82.569157175103797</v>
      </c>
      <c r="H977" s="2">
        <v>81.877335005656704</v>
      </c>
      <c r="I977" s="2">
        <v>83.260979344550904</v>
      </c>
      <c r="J977" s="2">
        <v>0</v>
      </c>
      <c r="K977" s="2">
        <v>0</v>
      </c>
      <c r="L977" s="2">
        <v>0</v>
      </c>
    </row>
    <row r="978" spans="1:12" ht="15">
      <c r="A978" s="2" t="s">
        <v>1150</v>
      </c>
      <c r="B978" s="2" t="s">
        <v>75</v>
      </c>
      <c r="C978" s="2" t="s">
        <v>54</v>
      </c>
      <c r="D978" s="2" t="s">
        <v>122</v>
      </c>
      <c r="E978" s="2">
        <v>4</v>
      </c>
      <c r="F978" t="s">
        <v>39</v>
      </c>
      <c r="G978" s="2">
        <v>81.6550159085171</v>
      </c>
      <c r="H978" s="2">
        <v>80.8580701818276</v>
      </c>
      <c r="I978" s="2">
        <v>82.451961635206601</v>
      </c>
      <c r="J978" s="2">
        <v>0</v>
      </c>
      <c r="K978" s="2">
        <v>0</v>
      </c>
      <c r="L978" s="2">
        <v>0</v>
      </c>
    </row>
    <row r="979" spans="1:12" ht="15">
      <c r="A979" s="2" t="s">
        <v>1151</v>
      </c>
      <c r="B979" s="2" t="s">
        <v>75</v>
      </c>
      <c r="C979" s="2" t="s">
        <v>54</v>
      </c>
      <c r="D979" s="2" t="s">
        <v>122</v>
      </c>
      <c r="E979" s="2">
        <v>5</v>
      </c>
      <c r="F979" t="s">
        <v>39</v>
      </c>
      <c r="G979" s="2">
        <v>80.699409631689903</v>
      </c>
      <c r="H979" s="2">
        <v>79.868933311436805</v>
      </c>
      <c r="I979" s="2">
        <v>81.529885951943101</v>
      </c>
      <c r="J979" s="2">
        <v>0</v>
      </c>
      <c r="K979" s="2">
        <v>0</v>
      </c>
      <c r="L979" s="2">
        <v>0</v>
      </c>
    </row>
    <row r="980" spans="1:12" ht="15">
      <c r="A980" s="2" t="s">
        <v>1152</v>
      </c>
      <c r="B980" s="2" t="s">
        <v>75</v>
      </c>
      <c r="C980" s="2" t="s">
        <v>52</v>
      </c>
      <c r="D980" s="2" t="s">
        <v>122</v>
      </c>
      <c r="E980" s="2">
        <v>0</v>
      </c>
      <c r="F980" t="s">
        <v>39</v>
      </c>
      <c r="G980" s="2">
        <v>83.876260546017505</v>
      </c>
      <c r="H980" s="2">
        <v>83.265840144406198</v>
      </c>
      <c r="I980" s="2">
        <v>84.486680947628798</v>
      </c>
      <c r="J980" s="2">
        <v>3.655354</v>
      </c>
      <c r="K980" s="2">
        <v>-1.8830439999999999</v>
      </c>
      <c r="L980" s="2">
        <v>9.1937519999999999</v>
      </c>
    </row>
    <row r="981" spans="1:12" ht="15">
      <c r="A981" s="2" t="s">
        <v>1153</v>
      </c>
      <c r="B981" s="2" t="s">
        <v>75</v>
      </c>
      <c r="C981" s="2" t="s">
        <v>52</v>
      </c>
      <c r="D981" s="2" t="s">
        <v>122</v>
      </c>
      <c r="E981" s="2">
        <v>1</v>
      </c>
      <c r="F981" t="s">
        <v>39</v>
      </c>
      <c r="G981" s="2">
        <v>85.908252769818304</v>
      </c>
      <c r="H981" s="2">
        <v>84.448475429609502</v>
      </c>
      <c r="I981" s="2">
        <v>87.368030110027107</v>
      </c>
      <c r="J981" s="2">
        <v>0</v>
      </c>
      <c r="K981" s="2">
        <v>0</v>
      </c>
      <c r="L981" s="2">
        <v>0</v>
      </c>
    </row>
    <row r="982" spans="1:12" ht="15">
      <c r="A982" s="2" t="s">
        <v>1154</v>
      </c>
      <c r="B982" s="2" t="s">
        <v>75</v>
      </c>
      <c r="C982" s="2" t="s">
        <v>52</v>
      </c>
      <c r="D982" s="2" t="s">
        <v>122</v>
      </c>
      <c r="E982" s="2">
        <v>2</v>
      </c>
      <c r="F982" t="s">
        <v>39</v>
      </c>
      <c r="G982" s="2">
        <v>84.1188947236529</v>
      </c>
      <c r="H982" s="2">
        <v>82.801546986599007</v>
      </c>
      <c r="I982" s="2">
        <v>85.436242460706794</v>
      </c>
      <c r="J982" s="2">
        <v>0</v>
      </c>
      <c r="K982" s="2">
        <v>0</v>
      </c>
      <c r="L982" s="2">
        <v>0</v>
      </c>
    </row>
    <row r="983" spans="1:12" ht="15">
      <c r="A983" s="2" t="s">
        <v>1155</v>
      </c>
      <c r="B983" s="2" t="s">
        <v>75</v>
      </c>
      <c r="C983" s="2" t="s">
        <v>52</v>
      </c>
      <c r="D983" s="2" t="s">
        <v>122</v>
      </c>
      <c r="E983" s="2">
        <v>3</v>
      </c>
      <c r="F983" t="s">
        <v>39</v>
      </c>
      <c r="G983" s="2">
        <v>82.647354407992495</v>
      </c>
      <c r="H983" s="2">
        <v>81.237517884720205</v>
      </c>
      <c r="I983" s="2">
        <v>84.057190931264699</v>
      </c>
      <c r="J983" s="2">
        <v>0</v>
      </c>
      <c r="K983" s="2">
        <v>0</v>
      </c>
      <c r="L983" s="2">
        <v>0</v>
      </c>
    </row>
    <row r="984" spans="1:12" ht="15">
      <c r="A984" s="2" t="s">
        <v>1156</v>
      </c>
      <c r="B984" s="2" t="s">
        <v>75</v>
      </c>
      <c r="C984" s="2" t="s">
        <v>52</v>
      </c>
      <c r="D984" s="2" t="s">
        <v>122</v>
      </c>
      <c r="E984" s="2">
        <v>4</v>
      </c>
      <c r="F984" t="s">
        <v>39</v>
      </c>
      <c r="G984" s="2">
        <v>84.516702950646206</v>
      </c>
      <c r="H984" s="2">
        <v>83.033416750868298</v>
      </c>
      <c r="I984" s="2">
        <v>85.999989150424199</v>
      </c>
      <c r="J984" s="2">
        <v>0</v>
      </c>
      <c r="K984" s="2">
        <v>0</v>
      </c>
      <c r="L984" s="2">
        <v>0</v>
      </c>
    </row>
    <row r="985" spans="1:12" ht="15">
      <c r="A985" s="2" t="s">
        <v>1157</v>
      </c>
      <c r="B985" s="2" t="s">
        <v>75</v>
      </c>
      <c r="C985" s="2" t="s">
        <v>52</v>
      </c>
      <c r="D985" s="2" t="s">
        <v>122</v>
      </c>
      <c r="E985" s="2">
        <v>5</v>
      </c>
      <c r="F985" t="s">
        <v>39</v>
      </c>
      <c r="G985" s="2">
        <v>82.256194558650904</v>
      </c>
      <c r="H985" s="2">
        <v>80.866790204652503</v>
      </c>
      <c r="I985" s="2">
        <v>83.645598912649206</v>
      </c>
      <c r="J985" s="2">
        <v>0</v>
      </c>
      <c r="K985" s="2">
        <v>0</v>
      </c>
      <c r="L985" s="2">
        <v>0</v>
      </c>
    </row>
    <row r="986" spans="1:12" ht="15">
      <c r="A986" s="2" t="s">
        <v>1158</v>
      </c>
      <c r="B986" s="2" t="s">
        <v>75</v>
      </c>
      <c r="C986" s="2" t="s">
        <v>46</v>
      </c>
      <c r="D986" s="2" t="s">
        <v>122</v>
      </c>
      <c r="E986" s="2">
        <v>0</v>
      </c>
      <c r="F986" t="s">
        <v>39</v>
      </c>
      <c r="G986" s="2">
        <v>82.615548939067807</v>
      </c>
      <c r="H986" s="2">
        <v>82.124656737944306</v>
      </c>
      <c r="I986" s="2">
        <v>83.106441140191293</v>
      </c>
      <c r="J986" s="2">
        <v>6.5601589999999996</v>
      </c>
      <c r="K986" s="2">
        <v>1.833925</v>
      </c>
      <c r="L986" s="2">
        <v>11.286390000000001</v>
      </c>
    </row>
    <row r="987" spans="1:12" ht="15">
      <c r="A987" s="2" t="s">
        <v>1159</v>
      </c>
      <c r="B987" s="2" t="s">
        <v>75</v>
      </c>
      <c r="C987" s="2" t="s">
        <v>46</v>
      </c>
      <c r="D987" s="2" t="s">
        <v>122</v>
      </c>
      <c r="E987" s="2">
        <v>1</v>
      </c>
      <c r="F987" t="s">
        <v>39</v>
      </c>
      <c r="G987" s="2">
        <v>84.352204218781495</v>
      </c>
      <c r="H987" s="2">
        <v>83.255702118003299</v>
      </c>
      <c r="I987" s="2">
        <v>85.448706319559804</v>
      </c>
      <c r="J987" s="2">
        <v>0</v>
      </c>
      <c r="K987" s="2">
        <v>0</v>
      </c>
      <c r="L987" s="2">
        <v>0</v>
      </c>
    </row>
    <row r="988" spans="1:12" ht="15">
      <c r="A988" s="2" t="s">
        <v>1160</v>
      </c>
      <c r="B988" s="2" t="s">
        <v>75</v>
      </c>
      <c r="C988" s="2" t="s">
        <v>46</v>
      </c>
      <c r="D988" s="2" t="s">
        <v>122</v>
      </c>
      <c r="E988" s="2">
        <v>2</v>
      </c>
      <c r="F988" t="s">
        <v>39</v>
      </c>
      <c r="G988" s="2">
        <v>84.159919971815995</v>
      </c>
      <c r="H988" s="2">
        <v>83.278026354941701</v>
      </c>
      <c r="I988" s="2">
        <v>85.041813588690403</v>
      </c>
      <c r="J988" s="2">
        <v>0</v>
      </c>
      <c r="K988" s="2">
        <v>0</v>
      </c>
      <c r="L988" s="2">
        <v>0</v>
      </c>
    </row>
    <row r="989" spans="1:12" ht="15">
      <c r="A989" s="2" t="s">
        <v>1161</v>
      </c>
      <c r="B989" s="2" t="s">
        <v>75</v>
      </c>
      <c r="C989" s="2" t="s">
        <v>46</v>
      </c>
      <c r="D989" s="2" t="s">
        <v>122</v>
      </c>
      <c r="E989" s="2">
        <v>3</v>
      </c>
      <c r="F989" t="s">
        <v>39</v>
      </c>
      <c r="G989" s="2">
        <v>83.594096489189695</v>
      </c>
      <c r="H989" s="2">
        <v>82.495440288377395</v>
      </c>
      <c r="I989" s="2">
        <v>84.692752690002095</v>
      </c>
      <c r="J989" s="2">
        <v>0</v>
      </c>
      <c r="K989" s="2">
        <v>0</v>
      </c>
      <c r="L989" s="2">
        <v>0</v>
      </c>
    </row>
    <row r="990" spans="1:12" ht="15">
      <c r="A990" s="2" t="s">
        <v>1162</v>
      </c>
      <c r="B990" s="2" t="s">
        <v>75</v>
      </c>
      <c r="C990" s="2" t="s">
        <v>46</v>
      </c>
      <c r="D990" s="2" t="s">
        <v>122</v>
      </c>
      <c r="E990" s="2">
        <v>4</v>
      </c>
      <c r="F990" t="s">
        <v>39</v>
      </c>
      <c r="G990" s="2">
        <v>81.505235427313593</v>
      </c>
      <c r="H990" s="2">
        <v>80.360262865262001</v>
      </c>
      <c r="I990" s="2">
        <v>82.6502079893652</v>
      </c>
      <c r="J990" s="2">
        <v>0</v>
      </c>
      <c r="K990" s="2">
        <v>0</v>
      </c>
      <c r="L990" s="2">
        <v>0</v>
      </c>
    </row>
    <row r="991" spans="1:12" ht="15">
      <c r="A991" s="2" t="s">
        <v>1163</v>
      </c>
      <c r="B991" s="2" t="s">
        <v>75</v>
      </c>
      <c r="C991" s="2" t="s">
        <v>46</v>
      </c>
      <c r="D991" s="2" t="s">
        <v>122</v>
      </c>
      <c r="E991" s="2">
        <v>5</v>
      </c>
      <c r="F991" t="s">
        <v>39</v>
      </c>
      <c r="G991" s="2">
        <v>79.194306865286705</v>
      </c>
      <c r="H991" s="2">
        <v>78.032417929932706</v>
      </c>
      <c r="I991" s="2">
        <v>80.356195800640606</v>
      </c>
      <c r="J991" s="2">
        <v>0</v>
      </c>
      <c r="K991" s="2">
        <v>0</v>
      </c>
      <c r="L991" s="2">
        <v>0</v>
      </c>
    </row>
    <row r="992" spans="1:12" ht="15">
      <c r="A992" s="2" t="s">
        <v>1164</v>
      </c>
      <c r="B992" s="2" t="s">
        <v>75</v>
      </c>
      <c r="C992" s="2" t="s">
        <v>47</v>
      </c>
      <c r="D992" s="2" t="s">
        <v>122</v>
      </c>
      <c r="E992" s="2">
        <v>0</v>
      </c>
      <c r="F992" t="s">
        <v>39</v>
      </c>
      <c r="G992" s="2">
        <v>81.352935449983903</v>
      </c>
      <c r="H992" s="2">
        <v>80.839024445771201</v>
      </c>
      <c r="I992" s="2">
        <v>81.866846454196605</v>
      </c>
      <c r="J992" s="2">
        <v>8.4359020000000005</v>
      </c>
      <c r="K992" s="2">
        <v>-1.059097</v>
      </c>
      <c r="L992" s="2">
        <v>17.930900000000001</v>
      </c>
    </row>
    <row r="993" spans="1:12" ht="15">
      <c r="A993" s="2" t="s">
        <v>1165</v>
      </c>
      <c r="B993" s="2" t="s">
        <v>75</v>
      </c>
      <c r="C993" s="2" t="s">
        <v>47</v>
      </c>
      <c r="D993" s="2" t="s">
        <v>122</v>
      </c>
      <c r="E993" s="2">
        <v>1</v>
      </c>
      <c r="F993" t="s">
        <v>39</v>
      </c>
      <c r="G993" s="2">
        <v>83.759131880873397</v>
      </c>
      <c r="H993" s="2">
        <v>82.649110801828201</v>
      </c>
      <c r="I993" s="2">
        <v>84.869152959918694</v>
      </c>
      <c r="J993" s="2">
        <v>0</v>
      </c>
      <c r="K993" s="2">
        <v>0</v>
      </c>
      <c r="L993" s="2">
        <v>0</v>
      </c>
    </row>
    <row r="994" spans="1:12" ht="15">
      <c r="A994" s="2" t="s">
        <v>1166</v>
      </c>
      <c r="B994" s="2" t="s">
        <v>75</v>
      </c>
      <c r="C994" s="2" t="s">
        <v>47</v>
      </c>
      <c r="D994" s="2" t="s">
        <v>122</v>
      </c>
      <c r="E994" s="2">
        <v>2</v>
      </c>
      <c r="F994" t="s">
        <v>39</v>
      </c>
      <c r="G994" s="2">
        <v>83.861889829054803</v>
      </c>
      <c r="H994" s="2">
        <v>82.557111096589693</v>
      </c>
      <c r="I994" s="2">
        <v>85.166668561519899</v>
      </c>
      <c r="J994" s="2">
        <v>0</v>
      </c>
      <c r="K994" s="2">
        <v>0</v>
      </c>
      <c r="L994" s="2">
        <v>0</v>
      </c>
    </row>
    <row r="995" spans="1:12" ht="15">
      <c r="A995" s="2" t="s">
        <v>1167</v>
      </c>
      <c r="B995" s="2" t="s">
        <v>75</v>
      </c>
      <c r="C995" s="2" t="s">
        <v>47</v>
      </c>
      <c r="D995" s="2" t="s">
        <v>122</v>
      </c>
      <c r="E995" s="2">
        <v>3</v>
      </c>
      <c r="F995" t="s">
        <v>39</v>
      </c>
      <c r="G995" s="2">
        <v>82.058290730405602</v>
      </c>
      <c r="H995" s="2">
        <v>80.843482438854195</v>
      </c>
      <c r="I995" s="2">
        <v>83.273099021957094</v>
      </c>
      <c r="J995" s="2">
        <v>0</v>
      </c>
      <c r="K995" s="2">
        <v>0</v>
      </c>
      <c r="L995" s="2">
        <v>0</v>
      </c>
    </row>
    <row r="996" spans="1:12" ht="15">
      <c r="A996" s="2" t="s">
        <v>1168</v>
      </c>
      <c r="B996" s="2" t="s">
        <v>75</v>
      </c>
      <c r="C996" s="2" t="s">
        <v>47</v>
      </c>
      <c r="D996" s="2" t="s">
        <v>122</v>
      </c>
      <c r="E996" s="2">
        <v>4</v>
      </c>
      <c r="F996" t="s">
        <v>39</v>
      </c>
      <c r="G996" s="2">
        <v>81.901935627113204</v>
      </c>
      <c r="H996" s="2">
        <v>80.769390281593701</v>
      </c>
      <c r="I996" s="2">
        <v>83.034480972632807</v>
      </c>
      <c r="J996" s="2">
        <v>0</v>
      </c>
      <c r="K996" s="2">
        <v>0</v>
      </c>
      <c r="L996" s="2">
        <v>0</v>
      </c>
    </row>
    <row r="997" spans="1:12" ht="15">
      <c r="A997" s="2" t="s">
        <v>1169</v>
      </c>
      <c r="B997" s="2" t="s">
        <v>75</v>
      </c>
      <c r="C997" s="2" t="s">
        <v>47</v>
      </c>
      <c r="D997" s="2" t="s">
        <v>122</v>
      </c>
      <c r="E997" s="2">
        <v>5</v>
      </c>
      <c r="F997" t="s">
        <v>39</v>
      </c>
      <c r="G997" s="2">
        <v>76.129229325040896</v>
      </c>
      <c r="H997" s="2">
        <v>74.992940419649301</v>
      </c>
      <c r="I997" s="2">
        <v>77.265518230432406</v>
      </c>
      <c r="J997" s="2">
        <v>0</v>
      </c>
      <c r="K997" s="2">
        <v>0</v>
      </c>
      <c r="L997" s="2">
        <v>0</v>
      </c>
    </row>
    <row r="998" spans="1:12" ht="15">
      <c r="A998" s="2" t="s">
        <v>1170</v>
      </c>
      <c r="B998" s="2" t="s">
        <v>75</v>
      </c>
      <c r="C998" s="2" t="s">
        <v>48</v>
      </c>
      <c r="D998" s="2" t="s">
        <v>122</v>
      </c>
      <c r="E998" s="2">
        <v>0</v>
      </c>
      <c r="F998" t="s">
        <v>39</v>
      </c>
      <c r="G998" s="2">
        <v>82.430839517677597</v>
      </c>
      <c r="H998" s="2">
        <v>82.011026044133502</v>
      </c>
      <c r="I998" s="2">
        <v>82.850652991221594</v>
      </c>
      <c r="J998" s="2">
        <v>6.4008719999999997</v>
      </c>
      <c r="K998" s="2">
        <v>4.0329249999999996</v>
      </c>
      <c r="L998" s="2">
        <v>8.7688190000000006</v>
      </c>
    </row>
    <row r="999" spans="1:12" ht="15">
      <c r="A999" s="2" t="s">
        <v>1171</v>
      </c>
      <c r="B999" s="2" t="s">
        <v>75</v>
      </c>
      <c r="C999" s="2" t="s">
        <v>48</v>
      </c>
      <c r="D999" s="2" t="s">
        <v>122</v>
      </c>
      <c r="E999" s="2">
        <v>1</v>
      </c>
      <c r="F999" t="s">
        <v>39</v>
      </c>
      <c r="G999" s="2">
        <v>84.689397259488203</v>
      </c>
      <c r="H999" s="2">
        <v>83.651454548237695</v>
      </c>
      <c r="I999" s="2">
        <v>85.727339970738697</v>
      </c>
      <c r="J999" s="2">
        <v>0</v>
      </c>
      <c r="K999" s="2">
        <v>0</v>
      </c>
      <c r="L999" s="2">
        <v>0</v>
      </c>
    </row>
    <row r="1000" spans="1:12" ht="15">
      <c r="A1000" s="2" t="s">
        <v>1172</v>
      </c>
      <c r="B1000" s="2" t="s">
        <v>75</v>
      </c>
      <c r="C1000" s="2" t="s">
        <v>48</v>
      </c>
      <c r="D1000" s="2" t="s">
        <v>122</v>
      </c>
      <c r="E1000" s="2">
        <v>2</v>
      </c>
      <c r="F1000" t="s">
        <v>39</v>
      </c>
      <c r="G1000" s="2">
        <v>84.310834227196196</v>
      </c>
      <c r="H1000" s="2">
        <v>83.166800811356893</v>
      </c>
      <c r="I1000" s="2">
        <v>85.454867643035499</v>
      </c>
      <c r="J1000" s="2">
        <v>0</v>
      </c>
      <c r="K1000" s="2">
        <v>0</v>
      </c>
      <c r="L1000" s="2">
        <v>0</v>
      </c>
    </row>
    <row r="1001" spans="1:12" ht="15">
      <c r="A1001" s="2" t="s">
        <v>1173</v>
      </c>
      <c r="B1001" s="2" t="s">
        <v>75</v>
      </c>
      <c r="C1001" s="2" t="s">
        <v>48</v>
      </c>
      <c r="D1001" s="2" t="s">
        <v>122</v>
      </c>
      <c r="E1001" s="2">
        <v>3</v>
      </c>
      <c r="F1001" t="s">
        <v>39</v>
      </c>
      <c r="G1001" s="2">
        <v>82.712856552827503</v>
      </c>
      <c r="H1001" s="2">
        <v>81.897485091148795</v>
      </c>
      <c r="I1001" s="2">
        <v>83.528228014506297</v>
      </c>
      <c r="J1001" s="2">
        <v>0</v>
      </c>
      <c r="K1001" s="2">
        <v>0</v>
      </c>
      <c r="L1001" s="2">
        <v>0</v>
      </c>
    </row>
    <row r="1002" spans="1:12" ht="15">
      <c r="A1002" s="2" t="s">
        <v>1174</v>
      </c>
      <c r="B1002" s="2" t="s">
        <v>75</v>
      </c>
      <c r="C1002" s="2" t="s">
        <v>48</v>
      </c>
      <c r="D1002" s="2" t="s">
        <v>122</v>
      </c>
      <c r="E1002" s="2">
        <v>4</v>
      </c>
      <c r="F1002" t="s">
        <v>39</v>
      </c>
      <c r="G1002" s="2">
        <v>81.689889390193798</v>
      </c>
      <c r="H1002" s="2">
        <v>80.859960937564907</v>
      </c>
      <c r="I1002" s="2">
        <v>82.519817842822704</v>
      </c>
      <c r="J1002" s="2">
        <v>0</v>
      </c>
      <c r="K1002" s="2">
        <v>0</v>
      </c>
      <c r="L1002" s="2">
        <v>0</v>
      </c>
    </row>
    <row r="1003" spans="1:12" ht="15">
      <c r="A1003" s="2" t="s">
        <v>1175</v>
      </c>
      <c r="B1003" s="2" t="s">
        <v>75</v>
      </c>
      <c r="C1003" s="2" t="s">
        <v>48</v>
      </c>
      <c r="D1003" s="2" t="s">
        <v>122</v>
      </c>
      <c r="E1003" s="2">
        <v>5</v>
      </c>
      <c r="F1003" t="s">
        <v>39</v>
      </c>
      <c r="G1003" s="2">
        <v>79.646230487247607</v>
      </c>
      <c r="H1003" s="2">
        <v>78.621026004914697</v>
      </c>
      <c r="I1003" s="2">
        <v>80.671434969580503</v>
      </c>
      <c r="J1003" s="2">
        <v>0</v>
      </c>
      <c r="K1003" s="2">
        <v>0</v>
      </c>
      <c r="L1003" s="2">
        <v>0</v>
      </c>
    </row>
    <row r="1004" spans="1:12" ht="15">
      <c r="A1004" s="2" t="s">
        <v>1176</v>
      </c>
      <c r="B1004" s="2" t="s">
        <v>75</v>
      </c>
      <c r="C1004" s="2" t="s">
        <v>45</v>
      </c>
      <c r="D1004" s="2" t="s">
        <v>122</v>
      </c>
      <c r="E1004" s="2">
        <v>0</v>
      </c>
      <c r="F1004" t="s">
        <v>39</v>
      </c>
      <c r="G1004" s="2">
        <v>83.4700574523157</v>
      </c>
      <c r="H1004" s="2">
        <v>82.9963473657007</v>
      </c>
      <c r="I1004" s="2">
        <v>83.9437675389307</v>
      </c>
      <c r="J1004" s="2">
        <v>2.3146990000000001</v>
      </c>
      <c r="K1004" s="2">
        <v>-2.6856559999999998</v>
      </c>
      <c r="L1004" s="2">
        <v>7.3150539999999999</v>
      </c>
    </row>
    <row r="1005" spans="1:12" ht="15">
      <c r="A1005" s="2" t="s">
        <v>1177</v>
      </c>
      <c r="B1005" s="2" t="s">
        <v>75</v>
      </c>
      <c r="C1005" s="2" t="s">
        <v>45</v>
      </c>
      <c r="D1005" s="2" t="s">
        <v>122</v>
      </c>
      <c r="E1005" s="2">
        <v>1</v>
      </c>
      <c r="F1005" t="s">
        <v>39</v>
      </c>
      <c r="G1005" s="2">
        <v>83.7028208990141</v>
      </c>
      <c r="H1005" s="2">
        <v>82.770568964319395</v>
      </c>
      <c r="I1005" s="2">
        <v>84.635072833708804</v>
      </c>
      <c r="J1005" s="2">
        <v>0</v>
      </c>
      <c r="K1005" s="2">
        <v>0</v>
      </c>
      <c r="L1005" s="2">
        <v>0</v>
      </c>
    </row>
    <row r="1006" spans="1:12" ht="15">
      <c r="A1006" s="2" t="s">
        <v>1178</v>
      </c>
      <c r="B1006" s="2" t="s">
        <v>75</v>
      </c>
      <c r="C1006" s="2" t="s">
        <v>45</v>
      </c>
      <c r="D1006" s="2" t="s">
        <v>122</v>
      </c>
      <c r="E1006" s="2">
        <v>2</v>
      </c>
      <c r="F1006" t="s">
        <v>39</v>
      </c>
      <c r="G1006" s="2">
        <v>84.782755322723602</v>
      </c>
      <c r="H1006" s="2">
        <v>83.663999582183706</v>
      </c>
      <c r="I1006" s="2">
        <v>85.901511063263499</v>
      </c>
      <c r="J1006" s="2">
        <v>0</v>
      </c>
      <c r="K1006" s="2">
        <v>0</v>
      </c>
      <c r="L1006" s="2">
        <v>0</v>
      </c>
    </row>
    <row r="1007" spans="1:12" ht="15">
      <c r="A1007" s="2" t="s">
        <v>1179</v>
      </c>
      <c r="B1007" s="2" t="s">
        <v>75</v>
      </c>
      <c r="C1007" s="2" t="s">
        <v>45</v>
      </c>
      <c r="D1007" s="2" t="s">
        <v>122</v>
      </c>
      <c r="E1007" s="2">
        <v>3</v>
      </c>
      <c r="F1007" t="s">
        <v>39</v>
      </c>
      <c r="G1007" s="2">
        <v>84.628644797473299</v>
      </c>
      <c r="H1007" s="2">
        <v>83.282648755641802</v>
      </c>
      <c r="I1007" s="2">
        <v>85.974640839304797</v>
      </c>
      <c r="J1007" s="2">
        <v>0</v>
      </c>
      <c r="K1007" s="2">
        <v>0</v>
      </c>
      <c r="L1007" s="2">
        <v>0</v>
      </c>
    </row>
    <row r="1008" spans="1:12" ht="15">
      <c r="A1008" s="2" t="s">
        <v>1180</v>
      </c>
      <c r="B1008" s="2" t="s">
        <v>75</v>
      </c>
      <c r="C1008" s="2" t="s">
        <v>45</v>
      </c>
      <c r="D1008" s="2" t="s">
        <v>122</v>
      </c>
      <c r="E1008" s="2">
        <v>4</v>
      </c>
      <c r="F1008" t="s">
        <v>39</v>
      </c>
      <c r="G1008" s="2">
        <v>82.333651111257097</v>
      </c>
      <c r="H1008" s="2">
        <v>81.234341956788498</v>
      </c>
      <c r="I1008" s="2">
        <v>83.432960265725697</v>
      </c>
      <c r="J1008" s="2">
        <v>0</v>
      </c>
      <c r="K1008" s="2">
        <v>0</v>
      </c>
      <c r="L1008" s="2">
        <v>0</v>
      </c>
    </row>
    <row r="1009" spans="1:12" ht="15">
      <c r="A1009" s="2" t="s">
        <v>1181</v>
      </c>
      <c r="B1009" s="2" t="s">
        <v>75</v>
      </c>
      <c r="C1009" s="2" t="s">
        <v>45</v>
      </c>
      <c r="D1009" s="2" t="s">
        <v>122</v>
      </c>
      <c r="E1009" s="2">
        <v>5</v>
      </c>
      <c r="F1009" t="s">
        <v>39</v>
      </c>
      <c r="G1009" s="2">
        <v>82.610465200710294</v>
      </c>
      <c r="H1009" s="2">
        <v>81.584565254590402</v>
      </c>
      <c r="I1009" s="2">
        <v>83.636365146830201</v>
      </c>
      <c r="J1009" s="2">
        <v>0</v>
      </c>
      <c r="K1009" s="2">
        <v>0</v>
      </c>
      <c r="L1009" s="2">
        <v>0</v>
      </c>
    </row>
    <row r="1010" spans="1:12" ht="15">
      <c r="A1010" s="2" t="s">
        <v>1182</v>
      </c>
      <c r="B1010" s="2" t="s">
        <v>75</v>
      </c>
      <c r="C1010" s="2" t="s">
        <v>44</v>
      </c>
      <c r="D1010" s="2" t="s">
        <v>122</v>
      </c>
      <c r="E1010" s="2">
        <v>0</v>
      </c>
      <c r="F1010" t="s">
        <v>39</v>
      </c>
      <c r="G1010" s="2">
        <v>82.855386032320595</v>
      </c>
      <c r="H1010" s="2">
        <v>82.234210189557103</v>
      </c>
      <c r="I1010" s="2">
        <v>83.476561875084101</v>
      </c>
      <c r="J1010" s="2">
        <v>1.184536</v>
      </c>
      <c r="K1010" s="2">
        <v>-4.0841640000000003</v>
      </c>
      <c r="L1010" s="2">
        <v>6.4532360000000004</v>
      </c>
    </row>
    <row r="1011" spans="1:12" ht="15">
      <c r="A1011" s="2" t="s">
        <v>1183</v>
      </c>
      <c r="B1011" s="2" t="s">
        <v>75</v>
      </c>
      <c r="C1011" s="2" t="s">
        <v>44</v>
      </c>
      <c r="D1011" s="2" t="s">
        <v>122</v>
      </c>
      <c r="E1011" s="2">
        <v>1</v>
      </c>
      <c r="F1011" t="s">
        <v>39</v>
      </c>
      <c r="G1011" s="2">
        <v>82.951161691966405</v>
      </c>
      <c r="H1011" s="2">
        <v>81.357029248560494</v>
      </c>
      <c r="I1011" s="2">
        <v>84.545294135372203</v>
      </c>
      <c r="J1011" s="2">
        <v>0</v>
      </c>
      <c r="K1011" s="2">
        <v>0</v>
      </c>
      <c r="L1011" s="2">
        <v>0</v>
      </c>
    </row>
    <row r="1012" spans="1:12" ht="15">
      <c r="A1012" s="2" t="s">
        <v>1184</v>
      </c>
      <c r="B1012" s="2" t="s">
        <v>75</v>
      </c>
      <c r="C1012" s="2" t="s">
        <v>44</v>
      </c>
      <c r="D1012" s="2" t="s">
        <v>122</v>
      </c>
      <c r="E1012" s="2">
        <v>2</v>
      </c>
      <c r="F1012" t="s">
        <v>39</v>
      </c>
      <c r="G1012" s="2">
        <v>83.337292212145002</v>
      </c>
      <c r="H1012" s="2">
        <v>81.820164009616306</v>
      </c>
      <c r="I1012" s="2">
        <v>84.854420414673697</v>
      </c>
      <c r="J1012" s="2">
        <v>0</v>
      </c>
      <c r="K1012" s="2">
        <v>0</v>
      </c>
      <c r="L1012" s="2">
        <v>0</v>
      </c>
    </row>
    <row r="1013" spans="1:12" ht="15">
      <c r="A1013" s="2" t="s">
        <v>1185</v>
      </c>
      <c r="B1013" s="2" t="s">
        <v>75</v>
      </c>
      <c r="C1013" s="2" t="s">
        <v>44</v>
      </c>
      <c r="D1013" s="2" t="s">
        <v>122</v>
      </c>
      <c r="E1013" s="2">
        <v>3</v>
      </c>
      <c r="F1013" t="s">
        <v>39</v>
      </c>
      <c r="G1013" s="2">
        <v>81.989792608514605</v>
      </c>
      <c r="H1013" s="2">
        <v>80.657896432802005</v>
      </c>
      <c r="I1013" s="2">
        <v>83.321688784227206</v>
      </c>
      <c r="J1013" s="2">
        <v>0</v>
      </c>
      <c r="K1013" s="2">
        <v>0</v>
      </c>
      <c r="L1013" s="2">
        <v>0</v>
      </c>
    </row>
    <row r="1014" spans="1:12" ht="15">
      <c r="A1014" s="2" t="s">
        <v>1186</v>
      </c>
      <c r="B1014" s="2" t="s">
        <v>75</v>
      </c>
      <c r="C1014" s="2" t="s">
        <v>44</v>
      </c>
      <c r="D1014" s="2" t="s">
        <v>122</v>
      </c>
      <c r="E1014" s="2">
        <v>4</v>
      </c>
      <c r="F1014" t="s">
        <v>39</v>
      </c>
      <c r="G1014" s="2">
        <v>83.909790902847504</v>
      </c>
      <c r="H1014" s="2">
        <v>82.546993403967704</v>
      </c>
      <c r="I1014" s="2">
        <v>85.272588401727305</v>
      </c>
      <c r="J1014" s="2">
        <v>0</v>
      </c>
      <c r="K1014" s="2">
        <v>0</v>
      </c>
      <c r="L1014" s="2">
        <v>0</v>
      </c>
    </row>
    <row r="1015" spans="1:12" ht="15">
      <c r="A1015" s="2" t="s">
        <v>1187</v>
      </c>
      <c r="B1015" s="2" t="s">
        <v>75</v>
      </c>
      <c r="C1015" s="2" t="s">
        <v>44</v>
      </c>
      <c r="D1015" s="2" t="s">
        <v>122</v>
      </c>
      <c r="E1015" s="2">
        <v>5</v>
      </c>
      <c r="F1015" t="s">
        <v>39</v>
      </c>
      <c r="G1015" s="2">
        <v>81.556454305064705</v>
      </c>
      <c r="H1015" s="2">
        <v>80.224046830593593</v>
      </c>
      <c r="I1015" s="2">
        <v>82.888861779535802</v>
      </c>
      <c r="J1015" s="2">
        <v>0</v>
      </c>
      <c r="K1015" s="2">
        <v>0</v>
      </c>
      <c r="L1015" s="2">
        <v>0</v>
      </c>
    </row>
    <row r="1016" spans="1:12" ht="15">
      <c r="A1016" s="2" t="s">
        <v>1188</v>
      </c>
      <c r="B1016" s="2" t="s">
        <v>75</v>
      </c>
      <c r="C1016" s="2" t="s">
        <v>66</v>
      </c>
      <c r="D1016" s="2" t="s">
        <v>122</v>
      </c>
      <c r="E1016" s="2">
        <v>0</v>
      </c>
      <c r="F1016" t="s">
        <v>39</v>
      </c>
      <c r="G1016" s="2">
        <v>80.915492551709605</v>
      </c>
      <c r="H1016" s="2">
        <v>80.256153729556004</v>
      </c>
      <c r="I1016" s="2">
        <v>81.574831373863205</v>
      </c>
      <c r="J1016" s="2">
        <v>4.788157</v>
      </c>
      <c r="K1016" s="2">
        <v>0.65618339999999997</v>
      </c>
      <c r="L1016" s="2">
        <v>8.9201300000000003</v>
      </c>
    </row>
    <row r="1017" spans="1:12" ht="15">
      <c r="A1017" s="2" t="s">
        <v>1189</v>
      </c>
      <c r="B1017" s="2" t="s">
        <v>75</v>
      </c>
      <c r="C1017" s="2" t="s">
        <v>66</v>
      </c>
      <c r="D1017" s="2" t="s">
        <v>122</v>
      </c>
      <c r="E1017" s="2">
        <v>1</v>
      </c>
      <c r="F1017" t="s">
        <v>39</v>
      </c>
      <c r="G1017" s="2">
        <v>83.450231121268601</v>
      </c>
      <c r="H1017" s="2">
        <v>82.151545113958903</v>
      </c>
      <c r="I1017" s="2">
        <v>84.748917128578398</v>
      </c>
      <c r="J1017" s="2">
        <v>0</v>
      </c>
      <c r="K1017" s="2">
        <v>0</v>
      </c>
      <c r="L1017" s="2">
        <v>0</v>
      </c>
    </row>
    <row r="1018" spans="1:12" ht="15">
      <c r="A1018" s="2" t="s">
        <v>1190</v>
      </c>
      <c r="B1018" s="2" t="s">
        <v>75</v>
      </c>
      <c r="C1018" s="2" t="s">
        <v>66</v>
      </c>
      <c r="D1018" s="2" t="s">
        <v>122</v>
      </c>
      <c r="E1018" s="2">
        <v>2</v>
      </c>
      <c r="F1018" t="s">
        <v>39</v>
      </c>
      <c r="G1018" s="2">
        <v>81.255991980764193</v>
      </c>
      <c r="H1018" s="2">
        <v>79.527229441585504</v>
      </c>
      <c r="I1018" s="2">
        <v>82.984754519942896</v>
      </c>
      <c r="J1018" s="2">
        <v>0</v>
      </c>
      <c r="K1018" s="2">
        <v>0</v>
      </c>
      <c r="L1018" s="2">
        <v>0</v>
      </c>
    </row>
    <row r="1019" spans="1:12" ht="15">
      <c r="A1019" s="2" t="s">
        <v>1191</v>
      </c>
      <c r="B1019" s="2" t="s">
        <v>75</v>
      </c>
      <c r="C1019" s="2" t="s">
        <v>66</v>
      </c>
      <c r="D1019" s="2" t="s">
        <v>122</v>
      </c>
      <c r="E1019" s="2">
        <v>3</v>
      </c>
      <c r="F1019" t="s">
        <v>39</v>
      </c>
      <c r="G1019" s="2">
        <v>79.906420476557599</v>
      </c>
      <c r="H1019" s="2">
        <v>78.527303913967202</v>
      </c>
      <c r="I1019" s="2">
        <v>81.285537039148096</v>
      </c>
      <c r="J1019" s="2">
        <v>0</v>
      </c>
      <c r="K1019" s="2">
        <v>0</v>
      </c>
      <c r="L1019" s="2">
        <v>0</v>
      </c>
    </row>
    <row r="1020" spans="1:12" ht="15">
      <c r="A1020" s="2" t="s">
        <v>1192</v>
      </c>
      <c r="B1020" s="2" t="s">
        <v>75</v>
      </c>
      <c r="C1020" s="2" t="s">
        <v>66</v>
      </c>
      <c r="D1020" s="2" t="s">
        <v>122</v>
      </c>
      <c r="E1020" s="2">
        <v>4</v>
      </c>
      <c r="F1020" t="s">
        <v>39</v>
      </c>
      <c r="G1020" s="2">
        <v>80.641524797855894</v>
      </c>
      <c r="H1020" s="2">
        <v>79.203776301916605</v>
      </c>
      <c r="I1020" s="2">
        <v>82.079273293795296</v>
      </c>
      <c r="J1020" s="2">
        <v>0</v>
      </c>
      <c r="K1020" s="2">
        <v>0</v>
      </c>
      <c r="L1020" s="2">
        <v>0</v>
      </c>
    </row>
    <row r="1021" spans="1:12" ht="15">
      <c r="A1021" s="2" t="s">
        <v>1193</v>
      </c>
      <c r="B1021" s="2" t="s">
        <v>75</v>
      </c>
      <c r="C1021" s="2" t="s">
        <v>66</v>
      </c>
      <c r="D1021" s="2" t="s">
        <v>122</v>
      </c>
      <c r="E1021" s="2">
        <v>5</v>
      </c>
      <c r="F1021" t="s">
        <v>39</v>
      </c>
      <c r="G1021" s="2">
        <v>79.263623979672502</v>
      </c>
      <c r="H1021" s="2">
        <v>77.655375389219898</v>
      </c>
      <c r="I1021" s="2">
        <v>80.871872570125106</v>
      </c>
      <c r="J1021" s="2">
        <v>0</v>
      </c>
      <c r="K1021" s="2">
        <v>0</v>
      </c>
      <c r="L1021" s="2">
        <v>0</v>
      </c>
    </row>
    <row r="1022" spans="1:12" ht="15">
      <c r="A1022" s="2" t="s">
        <v>1194</v>
      </c>
      <c r="B1022" s="2" t="s">
        <v>75</v>
      </c>
      <c r="C1022" s="2" t="s">
        <v>71</v>
      </c>
      <c r="D1022" s="2" t="s">
        <v>122</v>
      </c>
      <c r="E1022" s="2">
        <v>0</v>
      </c>
      <c r="F1022" t="s">
        <v>39</v>
      </c>
      <c r="G1022" s="2">
        <v>84.070834248508504</v>
      </c>
      <c r="H1022" s="2">
        <v>83.517600059763794</v>
      </c>
      <c r="I1022" s="2">
        <v>84.6240684372533</v>
      </c>
      <c r="J1022" s="2">
        <v>3.557607</v>
      </c>
      <c r="K1022" s="2">
        <v>-2.2439110000000002</v>
      </c>
      <c r="L1022" s="2">
        <v>9.3591239999999996</v>
      </c>
    </row>
    <row r="1023" spans="1:12" ht="15">
      <c r="A1023" s="2" t="s">
        <v>1195</v>
      </c>
      <c r="B1023" s="2" t="s">
        <v>75</v>
      </c>
      <c r="C1023" s="2" t="s">
        <v>71</v>
      </c>
      <c r="D1023" s="2" t="s">
        <v>122</v>
      </c>
      <c r="E1023" s="2">
        <v>1</v>
      </c>
      <c r="F1023" t="s">
        <v>39</v>
      </c>
      <c r="G1023" s="2">
        <v>84.478586844216295</v>
      </c>
      <c r="H1023" s="2">
        <v>83.384086472777696</v>
      </c>
      <c r="I1023" s="2">
        <v>85.573087215654894</v>
      </c>
      <c r="J1023" s="2">
        <v>0</v>
      </c>
      <c r="K1023" s="2">
        <v>0</v>
      </c>
      <c r="L1023" s="2">
        <v>0</v>
      </c>
    </row>
    <row r="1024" spans="1:12" ht="15">
      <c r="A1024" s="2" t="s">
        <v>1196</v>
      </c>
      <c r="B1024" s="2" t="s">
        <v>75</v>
      </c>
      <c r="C1024" s="2" t="s">
        <v>71</v>
      </c>
      <c r="D1024" s="2" t="s">
        <v>122</v>
      </c>
      <c r="E1024" s="2">
        <v>2</v>
      </c>
      <c r="F1024" t="s">
        <v>39</v>
      </c>
      <c r="G1024" s="2">
        <v>85.481616787335398</v>
      </c>
      <c r="H1024" s="2">
        <v>84.293140747583607</v>
      </c>
      <c r="I1024" s="2">
        <v>86.670092827087302</v>
      </c>
      <c r="J1024" s="2">
        <v>0</v>
      </c>
      <c r="K1024" s="2">
        <v>0</v>
      </c>
      <c r="L1024" s="2">
        <v>0</v>
      </c>
    </row>
    <row r="1025" spans="1:12" ht="15">
      <c r="A1025" s="2" t="s">
        <v>1197</v>
      </c>
      <c r="B1025" s="2" t="s">
        <v>75</v>
      </c>
      <c r="C1025" s="2" t="s">
        <v>71</v>
      </c>
      <c r="D1025" s="2" t="s">
        <v>122</v>
      </c>
      <c r="E1025" s="2">
        <v>3</v>
      </c>
      <c r="F1025" t="s">
        <v>39</v>
      </c>
      <c r="G1025" s="2">
        <v>85.573113931601796</v>
      </c>
      <c r="H1025" s="2">
        <v>84.328252119694596</v>
      </c>
      <c r="I1025" s="2">
        <v>86.817975743508896</v>
      </c>
      <c r="J1025" s="2">
        <v>0</v>
      </c>
      <c r="K1025" s="2">
        <v>0</v>
      </c>
      <c r="L1025" s="2">
        <v>0</v>
      </c>
    </row>
    <row r="1026" spans="1:12" ht="15">
      <c r="A1026" s="2" t="s">
        <v>1198</v>
      </c>
      <c r="B1026" s="2" t="s">
        <v>75</v>
      </c>
      <c r="C1026" s="2" t="s">
        <v>71</v>
      </c>
      <c r="D1026" s="2" t="s">
        <v>122</v>
      </c>
      <c r="E1026" s="2">
        <v>4</v>
      </c>
      <c r="F1026" t="s">
        <v>39</v>
      </c>
      <c r="G1026" s="2">
        <v>83.061450547227494</v>
      </c>
      <c r="H1026" s="2">
        <v>81.776116774322702</v>
      </c>
      <c r="I1026" s="2">
        <v>84.346784320132301</v>
      </c>
      <c r="J1026" s="2">
        <v>0</v>
      </c>
      <c r="K1026" s="2">
        <v>0</v>
      </c>
      <c r="L1026" s="2">
        <v>0</v>
      </c>
    </row>
    <row r="1027" spans="1:12" ht="15">
      <c r="A1027" s="2" t="s">
        <v>1199</v>
      </c>
      <c r="B1027" s="2" t="s">
        <v>75</v>
      </c>
      <c r="C1027" s="2" t="s">
        <v>71</v>
      </c>
      <c r="D1027" s="2" t="s">
        <v>122</v>
      </c>
      <c r="E1027" s="2">
        <v>5</v>
      </c>
      <c r="F1027" t="s">
        <v>39</v>
      </c>
      <c r="G1027" s="2">
        <v>82.145911070158803</v>
      </c>
      <c r="H1027" s="2">
        <v>80.867579777769905</v>
      </c>
      <c r="I1027" s="2">
        <v>83.424242362547602</v>
      </c>
      <c r="J1027" s="2">
        <v>0</v>
      </c>
      <c r="K1027" s="2">
        <v>0</v>
      </c>
      <c r="L1027" s="2">
        <v>0</v>
      </c>
    </row>
    <row r="1028" spans="1:12" ht="15">
      <c r="A1028" s="2" t="s">
        <v>1200</v>
      </c>
      <c r="B1028" s="2" t="s">
        <v>75</v>
      </c>
      <c r="C1028" s="2" t="s">
        <v>58</v>
      </c>
      <c r="D1028" s="2" t="s">
        <v>122</v>
      </c>
      <c r="E1028" s="2">
        <v>0</v>
      </c>
      <c r="F1028" t="s">
        <v>39</v>
      </c>
      <c r="G1028" s="2">
        <v>81.156404659820097</v>
      </c>
      <c r="H1028" s="2">
        <v>80.735155399898503</v>
      </c>
      <c r="I1028" s="2">
        <v>81.577653919741707</v>
      </c>
      <c r="J1028" s="2">
        <v>7.4131320000000001</v>
      </c>
      <c r="K1028" s="2">
        <v>3.6454559999999998</v>
      </c>
      <c r="L1028" s="2">
        <v>11.180809999999999</v>
      </c>
    </row>
    <row r="1029" spans="1:12" ht="15">
      <c r="A1029" s="2" t="s">
        <v>1201</v>
      </c>
      <c r="B1029" s="2" t="s">
        <v>75</v>
      </c>
      <c r="C1029" s="2" t="s">
        <v>58</v>
      </c>
      <c r="D1029" s="2" t="s">
        <v>122</v>
      </c>
      <c r="E1029" s="2">
        <v>1</v>
      </c>
      <c r="F1029" t="s">
        <v>39</v>
      </c>
      <c r="G1029" s="2">
        <v>84.663362347900303</v>
      </c>
      <c r="H1029" s="2">
        <v>83.676115032704004</v>
      </c>
      <c r="I1029" s="2">
        <v>85.650609663096603</v>
      </c>
      <c r="J1029" s="2">
        <v>0</v>
      </c>
      <c r="K1029" s="2">
        <v>0</v>
      </c>
      <c r="L1029" s="2">
        <v>0</v>
      </c>
    </row>
    <row r="1030" spans="1:12" ht="15">
      <c r="A1030" s="2" t="s">
        <v>1202</v>
      </c>
      <c r="B1030" s="2" t="s">
        <v>75</v>
      </c>
      <c r="C1030" s="2" t="s">
        <v>58</v>
      </c>
      <c r="D1030" s="2" t="s">
        <v>122</v>
      </c>
      <c r="E1030" s="2">
        <v>2</v>
      </c>
      <c r="F1030" t="s">
        <v>39</v>
      </c>
      <c r="G1030" s="2">
        <v>82.1544262497125</v>
      </c>
      <c r="H1030" s="2">
        <v>81.235001500002099</v>
      </c>
      <c r="I1030" s="2">
        <v>83.073850999422802</v>
      </c>
      <c r="J1030" s="2">
        <v>0</v>
      </c>
      <c r="K1030" s="2">
        <v>0</v>
      </c>
      <c r="L1030" s="2">
        <v>0</v>
      </c>
    </row>
    <row r="1031" spans="1:12" ht="15">
      <c r="A1031" s="2" t="s">
        <v>1203</v>
      </c>
      <c r="B1031" s="2" t="s">
        <v>75</v>
      </c>
      <c r="C1031" s="2" t="s">
        <v>58</v>
      </c>
      <c r="D1031" s="2" t="s">
        <v>122</v>
      </c>
      <c r="E1031" s="2">
        <v>3</v>
      </c>
      <c r="F1031" t="s">
        <v>39</v>
      </c>
      <c r="G1031" s="2">
        <v>80.562891269271304</v>
      </c>
      <c r="H1031" s="2">
        <v>79.585215546681994</v>
      </c>
      <c r="I1031" s="2">
        <v>81.5405669918607</v>
      </c>
      <c r="J1031" s="2">
        <v>0</v>
      </c>
      <c r="K1031" s="2">
        <v>0</v>
      </c>
      <c r="L1031" s="2">
        <v>0</v>
      </c>
    </row>
    <row r="1032" spans="1:12" ht="15">
      <c r="A1032" s="2" t="s">
        <v>1204</v>
      </c>
      <c r="B1032" s="2" t="s">
        <v>75</v>
      </c>
      <c r="C1032" s="2" t="s">
        <v>58</v>
      </c>
      <c r="D1032" s="2" t="s">
        <v>122</v>
      </c>
      <c r="E1032" s="2">
        <v>4</v>
      </c>
      <c r="F1032" t="s">
        <v>39</v>
      </c>
      <c r="G1032" s="2">
        <v>80.591257922141807</v>
      </c>
      <c r="H1032" s="2">
        <v>79.723410669579195</v>
      </c>
      <c r="I1032" s="2">
        <v>81.459105174704405</v>
      </c>
      <c r="J1032" s="2">
        <v>0</v>
      </c>
      <c r="K1032" s="2">
        <v>0</v>
      </c>
      <c r="L1032" s="2">
        <v>0</v>
      </c>
    </row>
    <row r="1033" spans="1:12" ht="15">
      <c r="A1033" s="2" t="s">
        <v>1205</v>
      </c>
      <c r="B1033" s="2" t="s">
        <v>75</v>
      </c>
      <c r="C1033" s="2" t="s">
        <v>58</v>
      </c>
      <c r="D1033" s="2" t="s">
        <v>122</v>
      </c>
      <c r="E1033" s="2">
        <v>5</v>
      </c>
      <c r="F1033" t="s">
        <v>39</v>
      </c>
      <c r="G1033" s="2">
        <v>78.084211701083603</v>
      </c>
      <c r="H1033" s="2">
        <v>77.093836837383407</v>
      </c>
      <c r="I1033" s="2">
        <v>79.0745865647838</v>
      </c>
      <c r="J1033" s="2">
        <v>0</v>
      </c>
      <c r="K1033" s="2">
        <v>0</v>
      </c>
      <c r="L1033" s="2">
        <v>0</v>
      </c>
    </row>
    <row r="1034" spans="1:12" ht="15">
      <c r="A1034" s="2" t="s">
        <v>1206</v>
      </c>
      <c r="B1034" s="2" t="s">
        <v>75</v>
      </c>
      <c r="C1034" s="2" t="s">
        <v>72</v>
      </c>
      <c r="D1034" s="2" t="s">
        <v>122</v>
      </c>
      <c r="E1034" s="2">
        <v>0</v>
      </c>
      <c r="F1034" t="s">
        <v>39</v>
      </c>
      <c r="G1034" s="2">
        <v>82.3082562063328</v>
      </c>
      <c r="H1034" s="2">
        <v>81.890942384501201</v>
      </c>
      <c r="I1034" s="2">
        <v>82.725570028164398</v>
      </c>
      <c r="J1034" s="2">
        <v>7.1939719999999996</v>
      </c>
      <c r="K1034" s="2">
        <v>3.192717</v>
      </c>
      <c r="L1034" s="2">
        <v>11.19523</v>
      </c>
    </row>
    <row r="1035" spans="1:12" ht="15">
      <c r="A1035" s="2" t="s">
        <v>1207</v>
      </c>
      <c r="B1035" s="2" t="s">
        <v>75</v>
      </c>
      <c r="C1035" s="2" t="s">
        <v>72</v>
      </c>
      <c r="D1035" s="2" t="s">
        <v>122</v>
      </c>
      <c r="E1035" s="2">
        <v>1</v>
      </c>
      <c r="F1035" t="s">
        <v>39</v>
      </c>
      <c r="G1035" s="2">
        <v>85.538209834038</v>
      </c>
      <c r="H1035" s="2">
        <v>84.600732863234597</v>
      </c>
      <c r="I1035" s="2">
        <v>86.475686804841402</v>
      </c>
      <c r="J1035" s="2">
        <v>0</v>
      </c>
      <c r="K1035" s="2">
        <v>0</v>
      </c>
      <c r="L1035" s="2">
        <v>0</v>
      </c>
    </row>
    <row r="1036" spans="1:12" ht="15">
      <c r="A1036" s="2" t="s">
        <v>1208</v>
      </c>
      <c r="B1036" s="2" t="s">
        <v>75</v>
      </c>
      <c r="C1036" s="2" t="s">
        <v>72</v>
      </c>
      <c r="D1036" s="2" t="s">
        <v>122</v>
      </c>
      <c r="E1036" s="2">
        <v>2</v>
      </c>
      <c r="F1036" t="s">
        <v>39</v>
      </c>
      <c r="G1036" s="2">
        <v>83.482167618286297</v>
      </c>
      <c r="H1036" s="2">
        <v>82.683889231061798</v>
      </c>
      <c r="I1036" s="2">
        <v>84.280446005510797</v>
      </c>
      <c r="J1036" s="2">
        <v>0</v>
      </c>
      <c r="K1036" s="2">
        <v>0</v>
      </c>
      <c r="L1036" s="2">
        <v>0</v>
      </c>
    </row>
    <row r="1037" spans="1:12" ht="15">
      <c r="A1037" s="2" t="s">
        <v>1209</v>
      </c>
      <c r="B1037" s="2" t="s">
        <v>75</v>
      </c>
      <c r="C1037" s="2" t="s">
        <v>72</v>
      </c>
      <c r="D1037" s="2" t="s">
        <v>122</v>
      </c>
      <c r="E1037" s="2">
        <v>3</v>
      </c>
      <c r="F1037" t="s">
        <v>39</v>
      </c>
      <c r="G1037" s="2">
        <v>81.357633266623196</v>
      </c>
      <c r="H1037" s="2">
        <v>80.440630663375799</v>
      </c>
      <c r="I1037" s="2">
        <v>82.274635869870707</v>
      </c>
      <c r="J1037" s="2">
        <v>0</v>
      </c>
      <c r="K1037" s="2">
        <v>0</v>
      </c>
      <c r="L1037" s="2">
        <v>0</v>
      </c>
    </row>
    <row r="1038" spans="1:12" ht="15">
      <c r="A1038" s="2" t="s">
        <v>1210</v>
      </c>
      <c r="B1038" s="2" t="s">
        <v>75</v>
      </c>
      <c r="C1038" s="2" t="s">
        <v>72</v>
      </c>
      <c r="D1038" s="2" t="s">
        <v>122</v>
      </c>
      <c r="E1038" s="2">
        <v>4</v>
      </c>
      <c r="F1038" t="s">
        <v>39</v>
      </c>
      <c r="G1038" s="2">
        <v>81.684166382043102</v>
      </c>
      <c r="H1038" s="2">
        <v>80.620828404872498</v>
      </c>
      <c r="I1038" s="2">
        <v>82.747504359213806</v>
      </c>
      <c r="J1038" s="2">
        <v>0</v>
      </c>
      <c r="K1038" s="2">
        <v>0</v>
      </c>
      <c r="L1038" s="2">
        <v>0</v>
      </c>
    </row>
    <row r="1039" spans="1:12" ht="15">
      <c r="A1039" s="2" t="s">
        <v>1211</v>
      </c>
      <c r="B1039" s="2" t="s">
        <v>75</v>
      </c>
      <c r="C1039" s="2" t="s">
        <v>72</v>
      </c>
      <c r="D1039" s="2" t="s">
        <v>122</v>
      </c>
      <c r="E1039" s="2">
        <v>5</v>
      </c>
      <c r="F1039" t="s">
        <v>39</v>
      </c>
      <c r="G1039" s="2">
        <v>79.207715476986706</v>
      </c>
      <c r="H1039" s="2">
        <v>78.2233485041547</v>
      </c>
      <c r="I1039" s="2">
        <v>80.192082449818599</v>
      </c>
      <c r="J1039" s="2">
        <v>0</v>
      </c>
      <c r="K1039" s="2">
        <v>0</v>
      </c>
      <c r="L1039" s="2">
        <v>0</v>
      </c>
    </row>
    <row r="1040" spans="1:12" ht="15">
      <c r="A1040" s="2" t="s">
        <v>1212</v>
      </c>
      <c r="B1040" s="2" t="s">
        <v>75</v>
      </c>
      <c r="C1040" s="2" t="s">
        <v>53</v>
      </c>
      <c r="D1040" s="2" t="s">
        <v>122</v>
      </c>
      <c r="E1040" s="2">
        <v>0</v>
      </c>
      <c r="F1040" t="s">
        <v>39</v>
      </c>
      <c r="G1040" s="2">
        <v>82.868569933852498</v>
      </c>
      <c r="H1040" s="2">
        <v>82.406821830201295</v>
      </c>
      <c r="I1040" s="2">
        <v>83.330318037503602</v>
      </c>
      <c r="J1040" s="2">
        <v>4.203964</v>
      </c>
      <c r="K1040" s="2">
        <v>-1.656455</v>
      </c>
      <c r="L1040" s="2">
        <v>10.06438</v>
      </c>
    </row>
    <row r="1041" spans="1:12" ht="15">
      <c r="A1041" s="2" t="s">
        <v>1213</v>
      </c>
      <c r="B1041" s="2" t="s">
        <v>75</v>
      </c>
      <c r="C1041" s="2" t="s">
        <v>53</v>
      </c>
      <c r="D1041" s="2" t="s">
        <v>122</v>
      </c>
      <c r="E1041" s="2">
        <v>1</v>
      </c>
      <c r="F1041" t="s">
        <v>39</v>
      </c>
      <c r="G1041" s="2">
        <v>83.853042946051801</v>
      </c>
      <c r="H1041" s="2">
        <v>82.899029291418202</v>
      </c>
      <c r="I1041" s="2">
        <v>84.807056600685399</v>
      </c>
      <c r="J1041" s="2">
        <v>0</v>
      </c>
      <c r="K1041" s="2">
        <v>0</v>
      </c>
      <c r="L1041" s="2">
        <v>0</v>
      </c>
    </row>
    <row r="1042" spans="1:12" ht="15">
      <c r="A1042" s="2" t="s">
        <v>1214</v>
      </c>
      <c r="B1042" s="2" t="s">
        <v>75</v>
      </c>
      <c r="C1042" s="2" t="s">
        <v>53</v>
      </c>
      <c r="D1042" s="2" t="s">
        <v>122</v>
      </c>
      <c r="E1042" s="2">
        <v>2</v>
      </c>
      <c r="F1042" t="s">
        <v>39</v>
      </c>
      <c r="G1042" s="2">
        <v>83.801346373619296</v>
      </c>
      <c r="H1042" s="2">
        <v>82.753064546623605</v>
      </c>
      <c r="I1042" s="2">
        <v>84.849628200615101</v>
      </c>
      <c r="J1042" s="2">
        <v>0</v>
      </c>
      <c r="K1042" s="2">
        <v>0</v>
      </c>
      <c r="L1042" s="2">
        <v>0</v>
      </c>
    </row>
    <row r="1043" spans="1:12" ht="15">
      <c r="A1043" s="2" t="s">
        <v>1215</v>
      </c>
      <c r="B1043" s="2" t="s">
        <v>75</v>
      </c>
      <c r="C1043" s="2" t="s">
        <v>53</v>
      </c>
      <c r="D1043" s="2" t="s">
        <v>122</v>
      </c>
      <c r="E1043" s="2">
        <v>3</v>
      </c>
      <c r="F1043" t="s">
        <v>39</v>
      </c>
      <c r="G1043" s="2">
        <v>83.209119263540103</v>
      </c>
      <c r="H1043" s="2">
        <v>82.208919111817593</v>
      </c>
      <c r="I1043" s="2">
        <v>84.209319415262698</v>
      </c>
      <c r="J1043" s="2">
        <v>0</v>
      </c>
      <c r="K1043" s="2">
        <v>0</v>
      </c>
      <c r="L1043" s="2">
        <v>0</v>
      </c>
    </row>
    <row r="1044" spans="1:12" ht="15">
      <c r="A1044" s="2" t="s">
        <v>1216</v>
      </c>
      <c r="B1044" s="2" t="s">
        <v>75</v>
      </c>
      <c r="C1044" s="2" t="s">
        <v>53</v>
      </c>
      <c r="D1044" s="2" t="s">
        <v>122</v>
      </c>
      <c r="E1044" s="2">
        <v>4</v>
      </c>
      <c r="F1044" t="s">
        <v>39</v>
      </c>
      <c r="G1044" s="2">
        <v>83.341409327761099</v>
      </c>
      <c r="H1044" s="2">
        <v>82.370980846901602</v>
      </c>
      <c r="I1044" s="2">
        <v>84.311837808620496</v>
      </c>
      <c r="J1044" s="2">
        <v>0</v>
      </c>
      <c r="K1044" s="2">
        <v>0</v>
      </c>
      <c r="L1044" s="2">
        <v>0</v>
      </c>
    </row>
    <row r="1045" spans="1:12" ht="15">
      <c r="A1045" s="2" t="s">
        <v>1217</v>
      </c>
      <c r="B1045" s="2" t="s">
        <v>75</v>
      </c>
      <c r="C1045" s="2" t="s">
        <v>53</v>
      </c>
      <c r="D1045" s="2" t="s">
        <v>122</v>
      </c>
      <c r="E1045" s="2">
        <v>5</v>
      </c>
      <c r="F1045" t="s">
        <v>39</v>
      </c>
      <c r="G1045" s="2">
        <v>79.842799577813594</v>
      </c>
      <c r="H1045" s="2">
        <v>78.688962658833503</v>
      </c>
      <c r="I1045" s="2">
        <v>80.996636496793798</v>
      </c>
      <c r="J1045" s="2">
        <v>0</v>
      </c>
      <c r="K1045" s="2">
        <v>0</v>
      </c>
      <c r="L1045" s="2">
        <v>0</v>
      </c>
    </row>
    <row r="1046" spans="1:12" ht="15">
      <c r="A1046" s="2" t="s">
        <v>1218</v>
      </c>
      <c r="B1046" s="2" t="s">
        <v>75</v>
      </c>
      <c r="C1046" s="2" t="s">
        <v>50</v>
      </c>
      <c r="D1046" s="2" t="s">
        <v>122</v>
      </c>
      <c r="E1046" s="2">
        <v>0</v>
      </c>
      <c r="F1046" t="s">
        <v>39</v>
      </c>
      <c r="G1046" s="2">
        <v>83.597761383132294</v>
      </c>
      <c r="H1046" s="2">
        <v>83.147895257884201</v>
      </c>
      <c r="I1046" s="2">
        <v>84.047627508380501</v>
      </c>
      <c r="J1046" s="2">
        <v>6.3282340000000001</v>
      </c>
      <c r="K1046" s="2">
        <v>-0.97020799999999996</v>
      </c>
      <c r="L1046" s="2">
        <v>13.62668</v>
      </c>
    </row>
    <row r="1047" spans="1:12" ht="15">
      <c r="A1047" s="2" t="s">
        <v>1219</v>
      </c>
      <c r="B1047" s="2" t="s">
        <v>75</v>
      </c>
      <c r="C1047" s="2" t="s">
        <v>50</v>
      </c>
      <c r="D1047" s="2" t="s">
        <v>122</v>
      </c>
      <c r="E1047" s="2">
        <v>1</v>
      </c>
      <c r="F1047" t="s">
        <v>39</v>
      </c>
      <c r="G1047" s="2">
        <v>85.287505767628403</v>
      </c>
      <c r="H1047" s="2">
        <v>84.201126406175007</v>
      </c>
      <c r="I1047" s="2">
        <v>86.373885129081799</v>
      </c>
      <c r="J1047" s="2">
        <v>0</v>
      </c>
      <c r="K1047" s="2">
        <v>0</v>
      </c>
      <c r="L1047" s="2">
        <v>0</v>
      </c>
    </row>
    <row r="1048" spans="1:12" ht="15">
      <c r="A1048" s="2" t="s">
        <v>1220</v>
      </c>
      <c r="B1048" s="2" t="s">
        <v>75</v>
      </c>
      <c r="C1048" s="2" t="s">
        <v>50</v>
      </c>
      <c r="D1048" s="2" t="s">
        <v>122</v>
      </c>
      <c r="E1048" s="2">
        <v>2</v>
      </c>
      <c r="F1048" t="s">
        <v>39</v>
      </c>
      <c r="G1048" s="2">
        <v>85.514008995098095</v>
      </c>
      <c r="H1048" s="2">
        <v>84.376744997730995</v>
      </c>
      <c r="I1048" s="2">
        <v>86.651272992465195</v>
      </c>
      <c r="J1048" s="2">
        <v>0</v>
      </c>
      <c r="K1048" s="2">
        <v>0</v>
      </c>
      <c r="L1048" s="2">
        <v>0</v>
      </c>
    </row>
    <row r="1049" spans="1:12" ht="15">
      <c r="A1049" s="2" t="s">
        <v>1221</v>
      </c>
      <c r="B1049" s="2" t="s">
        <v>75</v>
      </c>
      <c r="C1049" s="2" t="s">
        <v>50</v>
      </c>
      <c r="D1049" s="2" t="s">
        <v>122</v>
      </c>
      <c r="E1049" s="2">
        <v>3</v>
      </c>
      <c r="F1049" t="s">
        <v>39</v>
      </c>
      <c r="G1049" s="2">
        <v>84.666649483542997</v>
      </c>
      <c r="H1049" s="2">
        <v>83.710144520768594</v>
      </c>
      <c r="I1049" s="2">
        <v>85.623154446317301</v>
      </c>
      <c r="J1049" s="2">
        <v>0</v>
      </c>
      <c r="K1049" s="2">
        <v>0</v>
      </c>
      <c r="L1049" s="2">
        <v>0</v>
      </c>
    </row>
    <row r="1050" spans="1:12" ht="15">
      <c r="A1050" s="2" t="s">
        <v>1222</v>
      </c>
      <c r="B1050" s="2" t="s">
        <v>75</v>
      </c>
      <c r="C1050" s="2" t="s">
        <v>50</v>
      </c>
      <c r="D1050" s="2" t="s">
        <v>122</v>
      </c>
      <c r="E1050" s="2">
        <v>4</v>
      </c>
      <c r="F1050" t="s">
        <v>39</v>
      </c>
      <c r="G1050" s="2">
        <v>83.948610957889997</v>
      </c>
      <c r="H1050" s="2">
        <v>83.003999157989199</v>
      </c>
      <c r="I1050" s="2">
        <v>84.893222757790696</v>
      </c>
      <c r="J1050" s="2">
        <v>0</v>
      </c>
      <c r="K1050" s="2">
        <v>0</v>
      </c>
      <c r="L1050" s="2">
        <v>0</v>
      </c>
    </row>
    <row r="1051" spans="1:12" ht="15">
      <c r="A1051" s="2" t="s">
        <v>1223</v>
      </c>
      <c r="B1051" s="2" t="s">
        <v>75</v>
      </c>
      <c r="C1051" s="2" t="s">
        <v>50</v>
      </c>
      <c r="D1051" s="2" t="s">
        <v>122</v>
      </c>
      <c r="E1051" s="2">
        <v>5</v>
      </c>
      <c r="F1051" t="s">
        <v>39</v>
      </c>
      <c r="G1051" s="2">
        <v>79.662161776010606</v>
      </c>
      <c r="H1051" s="2">
        <v>78.652272394795702</v>
      </c>
      <c r="I1051" s="2">
        <v>80.672051157225496</v>
      </c>
      <c r="J1051" s="2">
        <v>0</v>
      </c>
      <c r="K1051" s="2">
        <v>0</v>
      </c>
      <c r="L1051" s="2">
        <v>0</v>
      </c>
    </row>
    <row r="1052" spans="1:12" ht="15">
      <c r="A1052" s="2" t="s">
        <v>1224</v>
      </c>
      <c r="B1052" s="2" t="s">
        <v>75</v>
      </c>
      <c r="C1052" s="2" t="s">
        <v>65</v>
      </c>
      <c r="D1052" s="2" t="s">
        <v>122</v>
      </c>
      <c r="E1052" s="2">
        <v>0</v>
      </c>
      <c r="F1052" t="s">
        <v>39</v>
      </c>
      <c r="G1052" s="2">
        <v>80.885207477149606</v>
      </c>
      <c r="H1052" s="2">
        <v>80.556683604995001</v>
      </c>
      <c r="I1052" s="2">
        <v>81.213731349304197</v>
      </c>
      <c r="J1052" s="2">
        <v>3.4541469999999999</v>
      </c>
      <c r="K1052" s="2">
        <v>0.97709690000000005</v>
      </c>
      <c r="L1052" s="2">
        <v>5.9311959999999999</v>
      </c>
    </row>
    <row r="1053" spans="1:12" ht="15">
      <c r="A1053" s="2" t="s">
        <v>1225</v>
      </c>
      <c r="B1053" s="2" t="s">
        <v>75</v>
      </c>
      <c r="C1053" s="2" t="s">
        <v>65</v>
      </c>
      <c r="D1053" s="2" t="s">
        <v>122</v>
      </c>
      <c r="E1053" s="2">
        <v>1</v>
      </c>
      <c r="F1053" t="s">
        <v>39</v>
      </c>
      <c r="G1053" s="2">
        <v>82.709681032831</v>
      </c>
      <c r="H1053" s="2">
        <v>82.035713091253697</v>
      </c>
      <c r="I1053" s="2">
        <v>83.383648974408203</v>
      </c>
      <c r="J1053" s="2">
        <v>0</v>
      </c>
      <c r="K1053" s="2">
        <v>0</v>
      </c>
      <c r="L1053" s="2">
        <v>0</v>
      </c>
    </row>
    <row r="1054" spans="1:12" ht="15">
      <c r="A1054" s="2" t="s">
        <v>1226</v>
      </c>
      <c r="B1054" s="2" t="s">
        <v>75</v>
      </c>
      <c r="C1054" s="2" t="s">
        <v>65</v>
      </c>
      <c r="D1054" s="2" t="s">
        <v>122</v>
      </c>
      <c r="E1054" s="2">
        <v>2</v>
      </c>
      <c r="F1054" t="s">
        <v>39</v>
      </c>
      <c r="G1054" s="2">
        <v>81.512304041008804</v>
      </c>
      <c r="H1054" s="2">
        <v>80.871562312893403</v>
      </c>
      <c r="I1054" s="2">
        <v>82.153045769124205</v>
      </c>
      <c r="J1054" s="2">
        <v>0</v>
      </c>
      <c r="K1054" s="2">
        <v>0</v>
      </c>
      <c r="L1054" s="2">
        <v>0</v>
      </c>
    </row>
    <row r="1055" spans="1:12" ht="15">
      <c r="A1055" s="2" t="s">
        <v>1227</v>
      </c>
      <c r="B1055" s="2" t="s">
        <v>75</v>
      </c>
      <c r="C1055" s="2" t="s">
        <v>65</v>
      </c>
      <c r="D1055" s="2" t="s">
        <v>122</v>
      </c>
      <c r="E1055" s="2">
        <v>3</v>
      </c>
      <c r="F1055" t="s">
        <v>39</v>
      </c>
      <c r="G1055" s="2">
        <v>80.227392179907795</v>
      </c>
      <c r="H1055" s="2">
        <v>79.472967345441702</v>
      </c>
      <c r="I1055" s="2">
        <v>80.981817014373902</v>
      </c>
      <c r="J1055" s="2">
        <v>0</v>
      </c>
      <c r="K1055" s="2">
        <v>0</v>
      </c>
      <c r="L1055" s="2">
        <v>0</v>
      </c>
    </row>
    <row r="1056" spans="1:12" ht="15">
      <c r="A1056" s="2" t="s">
        <v>1228</v>
      </c>
      <c r="B1056" s="2" t="s">
        <v>75</v>
      </c>
      <c r="C1056" s="2" t="s">
        <v>65</v>
      </c>
      <c r="D1056" s="2" t="s">
        <v>122</v>
      </c>
      <c r="E1056" s="2">
        <v>4</v>
      </c>
      <c r="F1056" t="s">
        <v>39</v>
      </c>
      <c r="G1056" s="2">
        <v>80.3521099671771</v>
      </c>
      <c r="H1056" s="2">
        <v>79.557849632591399</v>
      </c>
      <c r="I1056" s="2">
        <v>81.1463703017629</v>
      </c>
      <c r="J1056" s="2">
        <v>0</v>
      </c>
      <c r="K1056" s="2">
        <v>0</v>
      </c>
      <c r="L1056" s="2">
        <v>0</v>
      </c>
    </row>
    <row r="1057" spans="1:12" ht="15">
      <c r="A1057" s="2" t="s">
        <v>1229</v>
      </c>
      <c r="B1057" s="2" t="s">
        <v>75</v>
      </c>
      <c r="C1057" s="2" t="s">
        <v>65</v>
      </c>
      <c r="D1057" s="2" t="s">
        <v>122</v>
      </c>
      <c r="E1057" s="2">
        <v>5</v>
      </c>
      <c r="F1057" t="s">
        <v>39</v>
      </c>
      <c r="G1057" s="2">
        <v>79.868347146062106</v>
      </c>
      <c r="H1057" s="2">
        <v>79.023715316055203</v>
      </c>
      <c r="I1057" s="2">
        <v>80.712978976068896</v>
      </c>
      <c r="J1057" s="2">
        <v>0</v>
      </c>
      <c r="K1057" s="2">
        <v>0</v>
      </c>
      <c r="L1057" s="2">
        <v>0</v>
      </c>
    </row>
    <row r="1058" spans="1:12" ht="15">
      <c r="A1058" s="2" t="s">
        <v>1230</v>
      </c>
      <c r="B1058" s="2" t="s">
        <v>75</v>
      </c>
      <c r="C1058" s="2" t="s">
        <v>57</v>
      </c>
      <c r="D1058" s="2" t="s">
        <v>122</v>
      </c>
      <c r="E1058" s="2">
        <v>0</v>
      </c>
      <c r="F1058" t="s">
        <v>39</v>
      </c>
      <c r="G1058" s="2">
        <v>82.375660256565496</v>
      </c>
      <c r="H1058" s="2">
        <v>82.038432185329299</v>
      </c>
      <c r="I1058" s="2">
        <v>82.712888327801807</v>
      </c>
      <c r="J1058" s="2">
        <v>6.7174659999999999</v>
      </c>
      <c r="K1058" s="2">
        <v>1.8685389999999999</v>
      </c>
      <c r="L1058" s="2">
        <v>11.56639</v>
      </c>
    </row>
    <row r="1059" spans="1:12" ht="15">
      <c r="A1059" s="2" t="s">
        <v>1231</v>
      </c>
      <c r="B1059" s="2" t="s">
        <v>75</v>
      </c>
      <c r="C1059" s="2" t="s">
        <v>57</v>
      </c>
      <c r="D1059" s="2" t="s">
        <v>122</v>
      </c>
      <c r="E1059" s="2">
        <v>1</v>
      </c>
      <c r="F1059" t="s">
        <v>39</v>
      </c>
      <c r="G1059" s="2">
        <v>85.483103598636404</v>
      </c>
      <c r="H1059" s="2">
        <v>84.729384515803801</v>
      </c>
      <c r="I1059" s="2">
        <v>86.236822681469107</v>
      </c>
      <c r="J1059" s="2">
        <v>0</v>
      </c>
      <c r="K1059" s="2">
        <v>0</v>
      </c>
      <c r="L1059" s="2">
        <v>0</v>
      </c>
    </row>
    <row r="1060" spans="1:12" ht="15">
      <c r="A1060" s="2" t="s">
        <v>1232</v>
      </c>
      <c r="B1060" s="2" t="s">
        <v>75</v>
      </c>
      <c r="C1060" s="2" t="s">
        <v>57</v>
      </c>
      <c r="D1060" s="2" t="s">
        <v>122</v>
      </c>
      <c r="E1060" s="2">
        <v>2</v>
      </c>
      <c r="F1060" t="s">
        <v>39</v>
      </c>
      <c r="G1060" s="2">
        <v>83.384921293702206</v>
      </c>
      <c r="H1060" s="2">
        <v>82.565674541594603</v>
      </c>
      <c r="I1060" s="2">
        <v>84.204168045809794</v>
      </c>
      <c r="J1060" s="2">
        <v>0</v>
      </c>
      <c r="K1060" s="2">
        <v>0</v>
      </c>
      <c r="L1060" s="2">
        <v>0</v>
      </c>
    </row>
    <row r="1061" spans="1:12" ht="15">
      <c r="A1061" s="2" t="s">
        <v>1233</v>
      </c>
      <c r="B1061" s="2" t="s">
        <v>75</v>
      </c>
      <c r="C1061" s="2" t="s">
        <v>57</v>
      </c>
      <c r="D1061" s="2" t="s">
        <v>122</v>
      </c>
      <c r="E1061" s="2">
        <v>3</v>
      </c>
      <c r="F1061" t="s">
        <v>39</v>
      </c>
      <c r="G1061" s="2">
        <v>81.328050540126299</v>
      </c>
      <c r="H1061" s="2">
        <v>80.640146473371502</v>
      </c>
      <c r="I1061" s="2">
        <v>82.015954606881095</v>
      </c>
      <c r="J1061" s="2">
        <v>0</v>
      </c>
      <c r="K1061" s="2">
        <v>0</v>
      </c>
      <c r="L1061" s="2">
        <v>0</v>
      </c>
    </row>
    <row r="1062" spans="1:12" ht="15">
      <c r="A1062" s="2" t="s">
        <v>1234</v>
      </c>
      <c r="B1062" s="2" t="s">
        <v>75</v>
      </c>
      <c r="C1062" s="2" t="s">
        <v>57</v>
      </c>
      <c r="D1062" s="2" t="s">
        <v>122</v>
      </c>
      <c r="E1062" s="2">
        <v>4</v>
      </c>
      <c r="F1062" t="s">
        <v>39</v>
      </c>
      <c r="G1062" s="2">
        <v>82.184446727340003</v>
      </c>
      <c r="H1062" s="2">
        <v>81.409591869083101</v>
      </c>
      <c r="I1062" s="2">
        <v>82.959301585596805</v>
      </c>
      <c r="J1062" s="2">
        <v>0</v>
      </c>
      <c r="K1062" s="2">
        <v>0</v>
      </c>
      <c r="L1062" s="2">
        <v>0</v>
      </c>
    </row>
    <row r="1063" spans="1:12" ht="15">
      <c r="A1063" s="2" t="s">
        <v>1235</v>
      </c>
      <c r="B1063" s="2" t="s">
        <v>75</v>
      </c>
      <c r="C1063" s="2" t="s">
        <v>57</v>
      </c>
      <c r="D1063" s="2" t="s">
        <v>122</v>
      </c>
      <c r="E1063" s="2">
        <v>5</v>
      </c>
      <c r="F1063" t="s">
        <v>39</v>
      </c>
      <c r="G1063" s="2">
        <v>79.419689230443595</v>
      </c>
      <c r="H1063" s="2">
        <v>78.614301385939598</v>
      </c>
      <c r="I1063" s="2">
        <v>80.225077074947606</v>
      </c>
      <c r="J1063" s="2">
        <v>0</v>
      </c>
      <c r="K1063" s="2">
        <v>0</v>
      </c>
      <c r="L1063" s="2">
        <v>0</v>
      </c>
    </row>
    <row r="1064" spans="1:12" ht="15">
      <c r="A1064" s="2" t="s">
        <v>1236</v>
      </c>
      <c r="B1064" s="2" t="s">
        <v>75</v>
      </c>
      <c r="C1064" s="2" t="s">
        <v>70</v>
      </c>
      <c r="D1064" s="2" t="s">
        <v>122</v>
      </c>
      <c r="E1064" s="2">
        <v>0</v>
      </c>
      <c r="F1064" t="s">
        <v>39</v>
      </c>
      <c r="G1064" s="2">
        <v>81.952802003391497</v>
      </c>
      <c r="H1064" s="2">
        <v>81.433555134939496</v>
      </c>
      <c r="I1064" s="2">
        <v>82.472048871843597</v>
      </c>
      <c r="J1064" s="2">
        <v>7.0784390000000004</v>
      </c>
      <c r="K1064" s="2">
        <v>2.3908800000000001</v>
      </c>
      <c r="L1064" s="2">
        <v>11.766</v>
      </c>
    </row>
    <row r="1065" spans="1:12" ht="15">
      <c r="A1065" s="2" t="s">
        <v>1237</v>
      </c>
      <c r="B1065" s="2" t="s">
        <v>75</v>
      </c>
      <c r="C1065" s="2" t="s">
        <v>70</v>
      </c>
      <c r="D1065" s="2" t="s">
        <v>122</v>
      </c>
      <c r="E1065" s="2">
        <v>1</v>
      </c>
      <c r="F1065" t="s">
        <v>39</v>
      </c>
      <c r="G1065" s="2">
        <v>84.318415861242499</v>
      </c>
      <c r="H1065" s="2">
        <v>83.352607990184097</v>
      </c>
      <c r="I1065" s="2">
        <v>85.284223732301001</v>
      </c>
      <c r="J1065" s="2">
        <v>0</v>
      </c>
      <c r="K1065" s="2">
        <v>0</v>
      </c>
      <c r="L1065" s="2">
        <v>0</v>
      </c>
    </row>
    <row r="1066" spans="1:12" ht="15">
      <c r="A1066" s="2" t="s">
        <v>1238</v>
      </c>
      <c r="B1066" s="2" t="s">
        <v>75</v>
      </c>
      <c r="C1066" s="2" t="s">
        <v>70</v>
      </c>
      <c r="D1066" s="2" t="s">
        <v>122</v>
      </c>
      <c r="E1066" s="2">
        <v>2</v>
      </c>
      <c r="F1066" t="s">
        <v>39</v>
      </c>
      <c r="G1066" s="2">
        <v>84.288403081167502</v>
      </c>
      <c r="H1066" s="2">
        <v>83.176614027502495</v>
      </c>
      <c r="I1066" s="2">
        <v>85.400192134832494</v>
      </c>
      <c r="J1066" s="2">
        <v>0</v>
      </c>
      <c r="K1066" s="2">
        <v>0</v>
      </c>
      <c r="L1066" s="2">
        <v>0</v>
      </c>
    </row>
    <row r="1067" spans="1:12" ht="15">
      <c r="A1067" s="2" t="s">
        <v>1239</v>
      </c>
      <c r="B1067" s="2" t="s">
        <v>75</v>
      </c>
      <c r="C1067" s="2" t="s">
        <v>70</v>
      </c>
      <c r="D1067" s="2" t="s">
        <v>122</v>
      </c>
      <c r="E1067" s="2">
        <v>3</v>
      </c>
      <c r="F1067" t="s">
        <v>39</v>
      </c>
      <c r="G1067" s="2">
        <v>81.372611856598596</v>
      </c>
      <c r="H1067" s="2">
        <v>80.263899820882799</v>
      </c>
      <c r="I1067" s="2">
        <v>82.481323892314407</v>
      </c>
      <c r="J1067" s="2">
        <v>0</v>
      </c>
      <c r="K1067" s="2">
        <v>0</v>
      </c>
      <c r="L1067" s="2">
        <v>0</v>
      </c>
    </row>
    <row r="1068" spans="1:12" ht="15">
      <c r="A1068" s="2" t="s">
        <v>1240</v>
      </c>
      <c r="B1068" s="2" t="s">
        <v>75</v>
      </c>
      <c r="C1068" s="2" t="s">
        <v>70</v>
      </c>
      <c r="D1068" s="2" t="s">
        <v>122</v>
      </c>
      <c r="E1068" s="2">
        <v>4</v>
      </c>
      <c r="F1068" t="s">
        <v>39</v>
      </c>
      <c r="G1068" s="2">
        <v>81.486112202976699</v>
      </c>
      <c r="H1068" s="2">
        <v>80.201923094544199</v>
      </c>
      <c r="I1068" s="2">
        <v>82.770301311409199</v>
      </c>
      <c r="J1068" s="2">
        <v>0</v>
      </c>
      <c r="K1068" s="2">
        <v>0</v>
      </c>
      <c r="L1068" s="2">
        <v>0</v>
      </c>
    </row>
    <row r="1069" spans="1:12" ht="15">
      <c r="A1069" s="2" t="s">
        <v>1241</v>
      </c>
      <c r="B1069" s="2" t="s">
        <v>75</v>
      </c>
      <c r="C1069" s="2" t="s">
        <v>70</v>
      </c>
      <c r="D1069" s="2" t="s">
        <v>122</v>
      </c>
      <c r="E1069" s="2">
        <v>5</v>
      </c>
      <c r="F1069" t="s">
        <v>39</v>
      </c>
      <c r="G1069" s="2">
        <v>78.521392547075394</v>
      </c>
      <c r="H1069" s="2">
        <v>77.311794998637595</v>
      </c>
      <c r="I1069" s="2">
        <v>79.730990095513206</v>
      </c>
      <c r="J1069" s="2">
        <v>0</v>
      </c>
      <c r="K1069" s="2">
        <v>0</v>
      </c>
      <c r="L1069" s="2">
        <v>0</v>
      </c>
    </row>
    <row r="1070" spans="1:12" ht="15">
      <c r="A1070" s="2" t="s">
        <v>1242</v>
      </c>
      <c r="B1070" s="2" t="s">
        <v>75</v>
      </c>
      <c r="C1070" s="2" t="s">
        <v>62</v>
      </c>
      <c r="D1070" s="2" t="s">
        <v>122</v>
      </c>
      <c r="E1070" s="2">
        <v>0</v>
      </c>
      <c r="F1070" t="s">
        <v>39</v>
      </c>
      <c r="G1070" s="2">
        <v>83.359438588798</v>
      </c>
      <c r="H1070" s="2">
        <v>82.889199881792607</v>
      </c>
      <c r="I1070" s="2">
        <v>83.829677295803293</v>
      </c>
      <c r="J1070" s="2">
        <v>9.5052289999999999</v>
      </c>
      <c r="K1070" s="2">
        <v>4.4388620000000003</v>
      </c>
      <c r="L1070" s="2">
        <v>14.57159</v>
      </c>
    </row>
    <row r="1071" spans="1:12" ht="15">
      <c r="A1071" s="2" t="s">
        <v>1243</v>
      </c>
      <c r="B1071" s="2" t="s">
        <v>75</v>
      </c>
      <c r="C1071" s="2" t="s">
        <v>62</v>
      </c>
      <c r="D1071" s="2" t="s">
        <v>122</v>
      </c>
      <c r="E1071" s="2">
        <v>1</v>
      </c>
      <c r="F1071" t="s">
        <v>39</v>
      </c>
      <c r="G1071" s="2">
        <v>86.174247912582302</v>
      </c>
      <c r="H1071" s="2">
        <v>85.320714973541598</v>
      </c>
      <c r="I1071" s="2">
        <v>87.027780851623106</v>
      </c>
      <c r="J1071" s="2">
        <v>0</v>
      </c>
      <c r="K1071" s="2">
        <v>0</v>
      </c>
      <c r="L1071" s="2">
        <v>0</v>
      </c>
    </row>
    <row r="1072" spans="1:12" ht="15">
      <c r="A1072" s="2" t="s">
        <v>1244</v>
      </c>
      <c r="B1072" s="2" t="s">
        <v>75</v>
      </c>
      <c r="C1072" s="2" t="s">
        <v>62</v>
      </c>
      <c r="D1072" s="2" t="s">
        <v>122</v>
      </c>
      <c r="E1072" s="2">
        <v>2</v>
      </c>
      <c r="F1072" t="s">
        <v>39</v>
      </c>
      <c r="G1072" s="2">
        <v>85.963224344848001</v>
      </c>
      <c r="H1072" s="2">
        <v>84.8098950786177</v>
      </c>
      <c r="I1072" s="2">
        <v>87.116553611078203</v>
      </c>
      <c r="J1072" s="2">
        <v>0</v>
      </c>
      <c r="K1072" s="2">
        <v>0</v>
      </c>
      <c r="L1072" s="2">
        <v>0</v>
      </c>
    </row>
    <row r="1073" spans="1:12" ht="15">
      <c r="A1073" s="2" t="s">
        <v>1245</v>
      </c>
      <c r="B1073" s="2" t="s">
        <v>75</v>
      </c>
      <c r="C1073" s="2" t="s">
        <v>62</v>
      </c>
      <c r="D1073" s="2" t="s">
        <v>122</v>
      </c>
      <c r="E1073" s="2">
        <v>3</v>
      </c>
      <c r="F1073" t="s">
        <v>39</v>
      </c>
      <c r="G1073" s="2">
        <v>84.474467542472496</v>
      </c>
      <c r="H1073" s="2">
        <v>83.350316049502794</v>
      </c>
      <c r="I1073" s="2">
        <v>85.598619035442198</v>
      </c>
      <c r="J1073" s="2">
        <v>0</v>
      </c>
      <c r="K1073" s="2">
        <v>0</v>
      </c>
      <c r="L1073" s="2">
        <v>0</v>
      </c>
    </row>
    <row r="1074" spans="1:12" ht="15">
      <c r="A1074" s="2" t="s">
        <v>1246</v>
      </c>
      <c r="B1074" s="2" t="s">
        <v>75</v>
      </c>
      <c r="C1074" s="2" t="s">
        <v>62</v>
      </c>
      <c r="D1074" s="2" t="s">
        <v>122</v>
      </c>
      <c r="E1074" s="2">
        <v>4</v>
      </c>
      <c r="F1074" t="s">
        <v>39</v>
      </c>
      <c r="G1074" s="2">
        <v>81.182579309865005</v>
      </c>
      <c r="H1074" s="2">
        <v>80.119899542453894</v>
      </c>
      <c r="I1074" s="2">
        <v>82.245259077276003</v>
      </c>
      <c r="J1074" s="2">
        <v>0</v>
      </c>
      <c r="K1074" s="2">
        <v>0</v>
      </c>
      <c r="L1074" s="2">
        <v>0</v>
      </c>
    </row>
    <row r="1075" spans="1:12" ht="15">
      <c r="A1075" s="2" t="s">
        <v>1247</v>
      </c>
      <c r="B1075" s="2" t="s">
        <v>75</v>
      </c>
      <c r="C1075" s="2" t="s">
        <v>62</v>
      </c>
      <c r="D1075" s="2" t="s">
        <v>122</v>
      </c>
      <c r="E1075" s="2">
        <v>5</v>
      </c>
      <c r="F1075" t="s">
        <v>39</v>
      </c>
      <c r="G1075" s="2">
        <v>78.988015332415102</v>
      </c>
      <c r="H1075" s="2">
        <v>77.911245386360406</v>
      </c>
      <c r="I1075" s="2">
        <v>80.064785278469898</v>
      </c>
      <c r="J1075" s="2">
        <v>0</v>
      </c>
      <c r="K1075" s="2">
        <v>0</v>
      </c>
      <c r="L1075" s="2">
        <v>0</v>
      </c>
    </row>
    <row r="1076" spans="1:12" ht="15">
      <c r="A1076" s="2" t="s">
        <v>1248</v>
      </c>
      <c r="B1076" s="2" t="s">
        <v>75</v>
      </c>
      <c r="C1076" s="2" t="s">
        <v>49</v>
      </c>
      <c r="D1076" s="2" t="s">
        <v>122</v>
      </c>
      <c r="E1076" s="2">
        <v>0</v>
      </c>
      <c r="F1076" t="s">
        <v>39</v>
      </c>
      <c r="G1076" s="2">
        <v>81.796660282128798</v>
      </c>
      <c r="H1076" s="2">
        <v>81.352198824619506</v>
      </c>
      <c r="I1076" s="2">
        <v>82.241121739638103</v>
      </c>
      <c r="J1076" s="2">
        <v>6.9559730000000002</v>
      </c>
      <c r="K1076" s="2">
        <v>3.9336769999999999</v>
      </c>
      <c r="L1076" s="2">
        <v>9.9782689999999992</v>
      </c>
    </row>
    <row r="1077" spans="1:12" ht="15">
      <c r="A1077" s="2" t="s">
        <v>1249</v>
      </c>
      <c r="B1077" s="2" t="s">
        <v>75</v>
      </c>
      <c r="C1077" s="2" t="s">
        <v>49</v>
      </c>
      <c r="D1077" s="2" t="s">
        <v>122</v>
      </c>
      <c r="E1077" s="2">
        <v>1</v>
      </c>
      <c r="F1077" t="s">
        <v>39</v>
      </c>
      <c r="G1077" s="2">
        <v>84.973156953326296</v>
      </c>
      <c r="H1077" s="2">
        <v>83.775740682717199</v>
      </c>
      <c r="I1077" s="2">
        <v>86.170573223935406</v>
      </c>
      <c r="J1077" s="2">
        <v>0</v>
      </c>
      <c r="K1077" s="2">
        <v>0</v>
      </c>
      <c r="L1077" s="2">
        <v>0</v>
      </c>
    </row>
    <row r="1078" spans="1:12" ht="15">
      <c r="A1078" s="2" t="s">
        <v>1250</v>
      </c>
      <c r="B1078" s="2" t="s">
        <v>75</v>
      </c>
      <c r="C1078" s="2" t="s">
        <v>49</v>
      </c>
      <c r="D1078" s="2" t="s">
        <v>122</v>
      </c>
      <c r="E1078" s="2">
        <v>2</v>
      </c>
      <c r="F1078" t="s">
        <v>39</v>
      </c>
      <c r="G1078" s="2">
        <v>82.869765070499994</v>
      </c>
      <c r="H1078" s="2">
        <v>81.912361580434705</v>
      </c>
      <c r="I1078" s="2">
        <v>83.827168560565198</v>
      </c>
      <c r="J1078" s="2">
        <v>0</v>
      </c>
      <c r="K1078" s="2">
        <v>0</v>
      </c>
      <c r="L1078" s="2">
        <v>0</v>
      </c>
    </row>
    <row r="1079" spans="1:12" ht="15">
      <c r="A1079" s="2" t="s">
        <v>1251</v>
      </c>
      <c r="B1079" s="2" t="s">
        <v>75</v>
      </c>
      <c r="C1079" s="2" t="s">
        <v>49</v>
      </c>
      <c r="D1079" s="2" t="s">
        <v>122</v>
      </c>
      <c r="E1079" s="2">
        <v>3</v>
      </c>
      <c r="F1079" t="s">
        <v>39</v>
      </c>
      <c r="G1079" s="2">
        <v>81.285003575770503</v>
      </c>
      <c r="H1079" s="2">
        <v>80.328180442862504</v>
      </c>
      <c r="I1079" s="2">
        <v>82.241826708678602</v>
      </c>
      <c r="J1079" s="2">
        <v>0</v>
      </c>
      <c r="K1079" s="2">
        <v>0</v>
      </c>
      <c r="L1079" s="2">
        <v>0</v>
      </c>
    </row>
    <row r="1080" spans="1:12" ht="15">
      <c r="A1080" s="2" t="s">
        <v>1252</v>
      </c>
      <c r="B1080" s="2" t="s">
        <v>75</v>
      </c>
      <c r="C1080" s="2" t="s">
        <v>49</v>
      </c>
      <c r="D1080" s="2" t="s">
        <v>122</v>
      </c>
      <c r="E1080" s="2">
        <v>4</v>
      </c>
      <c r="F1080" t="s">
        <v>39</v>
      </c>
      <c r="G1080" s="2">
        <v>81.094210499817706</v>
      </c>
      <c r="H1080" s="2">
        <v>80.098148192319996</v>
      </c>
      <c r="I1080" s="2">
        <v>82.0902728073155</v>
      </c>
      <c r="J1080" s="2">
        <v>0</v>
      </c>
      <c r="K1080" s="2">
        <v>0</v>
      </c>
      <c r="L1080" s="2">
        <v>0</v>
      </c>
    </row>
    <row r="1081" spans="1:12" ht="15">
      <c r="A1081" s="2" t="s">
        <v>1253</v>
      </c>
      <c r="B1081" s="2" t="s">
        <v>75</v>
      </c>
      <c r="C1081" s="2" t="s">
        <v>49</v>
      </c>
      <c r="D1081" s="2" t="s">
        <v>122</v>
      </c>
      <c r="E1081" s="2">
        <v>5</v>
      </c>
      <c r="F1081" t="s">
        <v>39</v>
      </c>
      <c r="G1081" s="2">
        <v>78.761185160778098</v>
      </c>
      <c r="H1081" s="2">
        <v>77.788190977382399</v>
      </c>
      <c r="I1081" s="2">
        <v>79.734179344173896</v>
      </c>
      <c r="J1081" s="2">
        <v>0</v>
      </c>
      <c r="K1081" s="2">
        <v>0</v>
      </c>
      <c r="L1081" s="2">
        <v>0</v>
      </c>
    </row>
    <row r="1082" spans="1:12" ht="15">
      <c r="A1082" s="2" t="s">
        <v>1254</v>
      </c>
      <c r="B1082" s="2" t="s">
        <v>74</v>
      </c>
      <c r="C1082" s="2" t="s">
        <v>10</v>
      </c>
      <c r="D1082" s="2" t="s">
        <v>94</v>
      </c>
      <c r="E1082" s="2">
        <v>0</v>
      </c>
      <c r="F1082" t="s">
        <v>39</v>
      </c>
      <c r="G1082" s="2">
        <v>77.037350435539295</v>
      </c>
      <c r="H1082" s="2">
        <v>76.937020578105404</v>
      </c>
      <c r="I1082" s="2">
        <v>77.137680292973101</v>
      </c>
      <c r="J1082" s="2">
        <v>8.9138719999999996</v>
      </c>
      <c r="K1082" s="2">
        <v>6.4415100000000001</v>
      </c>
      <c r="L1082" s="2">
        <v>11.386229999999999</v>
      </c>
    </row>
    <row r="1083" spans="1:12" ht="15">
      <c r="A1083" s="2" t="s">
        <v>1255</v>
      </c>
      <c r="B1083" s="2" t="s">
        <v>74</v>
      </c>
      <c r="C1083" s="2" t="s">
        <v>10</v>
      </c>
      <c r="D1083" s="2" t="s">
        <v>94</v>
      </c>
      <c r="E1083" s="2">
        <v>1</v>
      </c>
      <c r="F1083" t="s">
        <v>39</v>
      </c>
      <c r="G1083" s="2">
        <v>80.257553147744702</v>
      </c>
      <c r="H1083" s="2">
        <v>80.038111197923897</v>
      </c>
      <c r="I1083" s="2">
        <v>80.476995097565506</v>
      </c>
      <c r="J1083" s="2">
        <v>0</v>
      </c>
      <c r="K1083" s="2">
        <v>0</v>
      </c>
      <c r="L1083" s="2">
        <v>0</v>
      </c>
    </row>
    <row r="1084" spans="1:12" ht="15">
      <c r="A1084" s="2" t="s">
        <v>1256</v>
      </c>
      <c r="B1084" s="2" t="s">
        <v>74</v>
      </c>
      <c r="C1084" s="2" t="s">
        <v>10</v>
      </c>
      <c r="D1084" s="2" t="s">
        <v>94</v>
      </c>
      <c r="E1084" s="2">
        <v>2</v>
      </c>
      <c r="F1084" t="s">
        <v>39</v>
      </c>
      <c r="G1084" s="2">
        <v>79.028398286512996</v>
      </c>
      <c r="H1084" s="2">
        <v>78.813913511717701</v>
      </c>
      <c r="I1084" s="2">
        <v>79.242883061308206</v>
      </c>
      <c r="J1084" s="2">
        <v>0</v>
      </c>
      <c r="K1084" s="2">
        <v>0</v>
      </c>
      <c r="L1084" s="2">
        <v>0</v>
      </c>
    </row>
    <row r="1085" spans="1:12" ht="15">
      <c r="A1085" s="2" t="s">
        <v>1257</v>
      </c>
      <c r="B1085" s="2" t="s">
        <v>74</v>
      </c>
      <c r="C1085" s="2" t="s">
        <v>10</v>
      </c>
      <c r="D1085" s="2" t="s">
        <v>94</v>
      </c>
      <c r="E1085" s="2">
        <v>3</v>
      </c>
      <c r="F1085" t="s">
        <v>39</v>
      </c>
      <c r="G1085" s="2">
        <v>77.298021247555099</v>
      </c>
      <c r="H1085" s="2">
        <v>77.078747590740804</v>
      </c>
      <c r="I1085" s="2">
        <v>77.517294904369507</v>
      </c>
      <c r="J1085" s="2">
        <v>0</v>
      </c>
      <c r="K1085" s="2">
        <v>0</v>
      </c>
      <c r="L1085" s="2">
        <v>0</v>
      </c>
    </row>
    <row r="1086" spans="1:12" ht="15">
      <c r="A1086" s="2" t="s">
        <v>1258</v>
      </c>
      <c r="B1086" s="2" t="s">
        <v>74</v>
      </c>
      <c r="C1086" s="2" t="s">
        <v>10</v>
      </c>
      <c r="D1086" s="2" t="s">
        <v>94</v>
      </c>
      <c r="E1086" s="2">
        <v>4</v>
      </c>
      <c r="F1086" t="s">
        <v>39</v>
      </c>
      <c r="G1086" s="2">
        <v>75.654599859692496</v>
      </c>
      <c r="H1086" s="2">
        <v>75.4334059675259</v>
      </c>
      <c r="I1086" s="2">
        <v>75.875793751859007</v>
      </c>
      <c r="J1086" s="2">
        <v>0</v>
      </c>
      <c r="K1086" s="2">
        <v>0</v>
      </c>
      <c r="L1086" s="2">
        <v>0</v>
      </c>
    </row>
    <row r="1087" spans="1:12" ht="15">
      <c r="A1087" s="2" t="s">
        <v>1259</v>
      </c>
      <c r="B1087" s="2" t="s">
        <v>74</v>
      </c>
      <c r="C1087" s="2" t="s">
        <v>10</v>
      </c>
      <c r="D1087" s="2" t="s">
        <v>94</v>
      </c>
      <c r="E1087" s="2">
        <v>5</v>
      </c>
      <c r="F1087" t="s">
        <v>39</v>
      </c>
      <c r="G1087" s="2">
        <v>72.940542850070997</v>
      </c>
      <c r="H1087" s="2">
        <v>72.704090342061804</v>
      </c>
      <c r="I1087" s="2">
        <v>73.176995358080205</v>
      </c>
      <c r="J1087" s="2">
        <v>0</v>
      </c>
      <c r="K1087" s="2">
        <v>0</v>
      </c>
      <c r="L1087" s="2">
        <v>0</v>
      </c>
    </row>
    <row r="1088" spans="1:12" ht="15">
      <c r="A1088" s="2" t="s">
        <v>1260</v>
      </c>
      <c r="B1088" s="2" t="s">
        <v>75</v>
      </c>
      <c r="C1088" s="2" t="s">
        <v>10</v>
      </c>
      <c r="D1088" s="2" t="s">
        <v>94</v>
      </c>
      <c r="E1088" s="2">
        <v>0</v>
      </c>
      <c r="F1088" t="s">
        <v>39</v>
      </c>
      <c r="G1088" s="2">
        <v>81.377534389502102</v>
      </c>
      <c r="H1088" s="2">
        <v>81.284210600691097</v>
      </c>
      <c r="I1088" s="2">
        <v>81.470858178313094</v>
      </c>
      <c r="J1088" s="2">
        <v>6.8793150000000001</v>
      </c>
      <c r="K1088" s="2">
        <v>5.4909679999999996</v>
      </c>
      <c r="L1088" s="2">
        <v>8.2676610000000004</v>
      </c>
    </row>
    <row r="1089" spans="1:12" ht="15">
      <c r="A1089" s="2" t="s">
        <v>1261</v>
      </c>
      <c r="B1089" s="2" t="s">
        <v>75</v>
      </c>
      <c r="C1089" s="2" t="s">
        <v>10</v>
      </c>
      <c r="D1089" s="2" t="s">
        <v>94</v>
      </c>
      <c r="E1089" s="2">
        <v>1</v>
      </c>
      <c r="F1089" t="s">
        <v>39</v>
      </c>
      <c r="G1089" s="2">
        <v>84.022877768397095</v>
      </c>
      <c r="H1089" s="2">
        <v>83.817973190850296</v>
      </c>
      <c r="I1089" s="2">
        <v>84.227782345943893</v>
      </c>
      <c r="J1089" s="2">
        <v>0</v>
      </c>
      <c r="K1089" s="2">
        <v>0</v>
      </c>
      <c r="L1089" s="2">
        <v>0</v>
      </c>
    </row>
    <row r="1090" spans="1:12" ht="15">
      <c r="A1090" s="2" t="s">
        <v>1262</v>
      </c>
      <c r="B1090" s="2" t="s">
        <v>75</v>
      </c>
      <c r="C1090" s="2" t="s">
        <v>10</v>
      </c>
      <c r="D1090" s="2" t="s">
        <v>94</v>
      </c>
      <c r="E1090" s="2">
        <v>2</v>
      </c>
      <c r="F1090" t="s">
        <v>39</v>
      </c>
      <c r="G1090" s="2">
        <v>82.6519098455652</v>
      </c>
      <c r="H1090" s="2">
        <v>82.4518462720104</v>
      </c>
      <c r="I1090" s="2">
        <v>82.85197341912</v>
      </c>
      <c r="J1090" s="2">
        <v>0</v>
      </c>
      <c r="K1090" s="2">
        <v>0</v>
      </c>
      <c r="L1090" s="2">
        <v>0</v>
      </c>
    </row>
    <row r="1091" spans="1:12" ht="15">
      <c r="A1091" s="2" t="s">
        <v>1263</v>
      </c>
      <c r="B1091" s="2" t="s">
        <v>75</v>
      </c>
      <c r="C1091" s="2" t="s">
        <v>10</v>
      </c>
      <c r="D1091" s="2" t="s">
        <v>94</v>
      </c>
      <c r="E1091" s="2">
        <v>3</v>
      </c>
      <c r="F1091" t="s">
        <v>39</v>
      </c>
      <c r="G1091" s="2">
        <v>81.680304496302199</v>
      </c>
      <c r="H1091" s="2">
        <v>81.475594770909794</v>
      </c>
      <c r="I1091" s="2">
        <v>81.885014221694504</v>
      </c>
      <c r="J1091" s="2">
        <v>0</v>
      </c>
      <c r="K1091" s="2">
        <v>0</v>
      </c>
      <c r="L1091" s="2">
        <v>0</v>
      </c>
    </row>
    <row r="1092" spans="1:12" ht="15">
      <c r="A1092" s="2" t="s">
        <v>1264</v>
      </c>
      <c r="B1092" s="2" t="s">
        <v>75</v>
      </c>
      <c r="C1092" s="2" t="s">
        <v>10</v>
      </c>
      <c r="D1092" s="2" t="s">
        <v>94</v>
      </c>
      <c r="E1092" s="2">
        <v>4</v>
      </c>
      <c r="F1092" t="s">
        <v>39</v>
      </c>
      <c r="G1092" s="2">
        <v>80.147295393140396</v>
      </c>
      <c r="H1092" s="2">
        <v>79.936825155398097</v>
      </c>
      <c r="I1092" s="2">
        <v>80.357765630882696</v>
      </c>
      <c r="J1092" s="2">
        <v>0</v>
      </c>
      <c r="K1092" s="2">
        <v>0</v>
      </c>
      <c r="L1092" s="2">
        <v>0</v>
      </c>
    </row>
    <row r="1093" spans="1:12" ht="15">
      <c r="A1093" s="2" t="s">
        <v>1265</v>
      </c>
      <c r="B1093" s="2" t="s">
        <v>75</v>
      </c>
      <c r="C1093" s="2" t="s">
        <v>10</v>
      </c>
      <c r="D1093" s="2" t="s">
        <v>94</v>
      </c>
      <c r="E1093" s="2">
        <v>5</v>
      </c>
      <c r="F1093" t="s">
        <v>39</v>
      </c>
      <c r="G1093" s="2">
        <v>78.348585792273894</v>
      </c>
      <c r="H1093" s="2">
        <v>78.129793445112895</v>
      </c>
      <c r="I1093" s="2">
        <v>78.567378139434794</v>
      </c>
      <c r="J1093" s="2">
        <v>0</v>
      </c>
      <c r="K1093" s="2">
        <v>0</v>
      </c>
      <c r="L1093" s="2">
        <v>0</v>
      </c>
    </row>
    <row r="1094" spans="1:12" ht="15">
      <c r="A1094" s="2" t="s">
        <v>1266</v>
      </c>
      <c r="B1094" s="2" t="s">
        <v>74</v>
      </c>
      <c r="C1094" s="2" t="s">
        <v>56</v>
      </c>
      <c r="D1094" s="2" t="s">
        <v>94</v>
      </c>
      <c r="E1094" s="2">
        <v>0</v>
      </c>
      <c r="F1094" t="s">
        <v>39</v>
      </c>
      <c r="G1094" s="2">
        <v>76.448861647290499</v>
      </c>
      <c r="H1094" s="2">
        <v>76.205073214700704</v>
      </c>
      <c r="I1094" s="2">
        <v>76.692650079880394</v>
      </c>
      <c r="J1094" s="2">
        <v>9.5982120000000002</v>
      </c>
      <c r="K1094" s="2">
        <v>7.1383460000000003</v>
      </c>
      <c r="L1094" s="2">
        <v>12.05808</v>
      </c>
    </row>
    <row r="1095" spans="1:12" ht="15">
      <c r="A1095" s="2" t="s">
        <v>1267</v>
      </c>
      <c r="B1095" s="2" t="s">
        <v>74</v>
      </c>
      <c r="C1095" s="2" t="s">
        <v>56</v>
      </c>
      <c r="D1095" s="2" t="s">
        <v>94</v>
      </c>
      <c r="E1095" s="2">
        <v>1</v>
      </c>
      <c r="F1095" t="s">
        <v>39</v>
      </c>
      <c r="G1095" s="2">
        <v>80.063214726395401</v>
      </c>
      <c r="H1095" s="2">
        <v>79.550010983381497</v>
      </c>
      <c r="I1095" s="2">
        <v>80.576418469409205</v>
      </c>
      <c r="J1095" s="2">
        <v>0</v>
      </c>
      <c r="K1095" s="2">
        <v>0</v>
      </c>
      <c r="L1095" s="2">
        <v>0</v>
      </c>
    </row>
    <row r="1096" spans="1:12" ht="15">
      <c r="A1096" s="2" t="s">
        <v>1268</v>
      </c>
      <c r="B1096" s="2" t="s">
        <v>74</v>
      </c>
      <c r="C1096" s="2" t="s">
        <v>56</v>
      </c>
      <c r="D1096" s="2" t="s">
        <v>94</v>
      </c>
      <c r="E1096" s="2">
        <v>2</v>
      </c>
      <c r="F1096" t="s">
        <v>39</v>
      </c>
      <c r="G1096" s="2">
        <v>78.765497104275795</v>
      </c>
      <c r="H1096" s="2">
        <v>78.245436127450503</v>
      </c>
      <c r="I1096" s="2">
        <v>79.285558081101101</v>
      </c>
      <c r="J1096" s="2">
        <v>0</v>
      </c>
      <c r="K1096" s="2">
        <v>0</v>
      </c>
      <c r="L1096" s="2">
        <v>0</v>
      </c>
    </row>
    <row r="1097" spans="1:12" ht="15">
      <c r="A1097" s="2" t="s">
        <v>1269</v>
      </c>
      <c r="B1097" s="2" t="s">
        <v>74</v>
      </c>
      <c r="C1097" s="2" t="s">
        <v>56</v>
      </c>
      <c r="D1097" s="2" t="s">
        <v>94</v>
      </c>
      <c r="E1097" s="2">
        <v>3</v>
      </c>
      <c r="F1097" t="s">
        <v>39</v>
      </c>
      <c r="G1097" s="2">
        <v>76.228022369855594</v>
      </c>
      <c r="H1097" s="2">
        <v>75.7008092576324</v>
      </c>
      <c r="I1097" s="2">
        <v>76.755235482078703</v>
      </c>
      <c r="J1097" s="2">
        <v>0</v>
      </c>
      <c r="K1097" s="2">
        <v>0</v>
      </c>
      <c r="L1097" s="2">
        <v>0</v>
      </c>
    </row>
    <row r="1098" spans="1:12" ht="15">
      <c r="A1098" s="2" t="s">
        <v>1270</v>
      </c>
      <c r="B1098" s="2" t="s">
        <v>74</v>
      </c>
      <c r="C1098" s="2" t="s">
        <v>56</v>
      </c>
      <c r="D1098" s="2" t="s">
        <v>94</v>
      </c>
      <c r="E1098" s="2">
        <v>4</v>
      </c>
      <c r="F1098" t="s">
        <v>39</v>
      </c>
      <c r="G1098" s="2">
        <v>75.088667572972398</v>
      </c>
      <c r="H1098" s="2">
        <v>74.535630993316204</v>
      </c>
      <c r="I1098" s="2">
        <v>75.641704152628506</v>
      </c>
      <c r="J1098" s="2">
        <v>0</v>
      </c>
      <c r="K1098" s="2">
        <v>0</v>
      </c>
      <c r="L1098" s="2">
        <v>0</v>
      </c>
    </row>
    <row r="1099" spans="1:12" ht="15">
      <c r="A1099" s="2" t="s">
        <v>1271</v>
      </c>
      <c r="B1099" s="2" t="s">
        <v>74</v>
      </c>
      <c r="C1099" s="2" t="s">
        <v>56</v>
      </c>
      <c r="D1099" s="2" t="s">
        <v>94</v>
      </c>
      <c r="E1099" s="2">
        <v>5</v>
      </c>
      <c r="F1099" t="s">
        <v>39</v>
      </c>
      <c r="G1099" s="2">
        <v>72.260975013093301</v>
      </c>
      <c r="H1099" s="2">
        <v>71.684592033403604</v>
      </c>
      <c r="I1099" s="2">
        <v>72.837357992782998</v>
      </c>
      <c r="J1099" s="2">
        <v>0</v>
      </c>
      <c r="K1099" s="2">
        <v>0</v>
      </c>
      <c r="L1099" s="2">
        <v>0</v>
      </c>
    </row>
    <row r="1100" spans="1:12" ht="15">
      <c r="A1100" s="2" t="s">
        <v>1272</v>
      </c>
      <c r="B1100" s="2" t="s">
        <v>74</v>
      </c>
      <c r="C1100" s="2" t="s">
        <v>84</v>
      </c>
      <c r="D1100" s="2" t="s">
        <v>94</v>
      </c>
      <c r="E1100" s="2">
        <v>0</v>
      </c>
      <c r="F1100" t="s">
        <v>39</v>
      </c>
      <c r="G1100" s="2">
        <v>76.8966441611351</v>
      </c>
      <c r="H1100" s="2">
        <v>76.667438541447893</v>
      </c>
      <c r="I1100" s="2">
        <v>77.125849780822307</v>
      </c>
      <c r="J1100" s="2">
        <v>8.5253750000000004</v>
      </c>
      <c r="K1100" s="2">
        <v>7.2585249999999997</v>
      </c>
      <c r="L1100" s="2">
        <v>9.7922259999999994</v>
      </c>
    </row>
    <row r="1101" spans="1:12" ht="15">
      <c r="A1101" s="2" t="s">
        <v>1273</v>
      </c>
      <c r="B1101" s="2" t="s">
        <v>74</v>
      </c>
      <c r="C1101" s="2" t="s">
        <v>84</v>
      </c>
      <c r="D1101" s="2" t="s">
        <v>94</v>
      </c>
      <c r="E1101" s="2">
        <v>1</v>
      </c>
      <c r="F1101" t="s">
        <v>39</v>
      </c>
      <c r="G1101" s="2">
        <v>80.287057775911293</v>
      </c>
      <c r="H1101" s="2">
        <v>79.786127029212906</v>
      </c>
      <c r="I1101" s="2">
        <v>80.787988522609695</v>
      </c>
      <c r="J1101" s="2">
        <v>0</v>
      </c>
      <c r="K1101" s="2">
        <v>0</v>
      </c>
      <c r="L1101" s="2">
        <v>0</v>
      </c>
    </row>
    <row r="1102" spans="1:12" ht="15">
      <c r="A1102" s="2" t="s">
        <v>1274</v>
      </c>
      <c r="B1102" s="2" t="s">
        <v>74</v>
      </c>
      <c r="C1102" s="2" t="s">
        <v>84</v>
      </c>
      <c r="D1102" s="2" t="s">
        <v>94</v>
      </c>
      <c r="E1102" s="2">
        <v>2</v>
      </c>
      <c r="F1102" t="s">
        <v>39</v>
      </c>
      <c r="G1102" s="2">
        <v>78.744916984709505</v>
      </c>
      <c r="H1102" s="2">
        <v>78.248082731550596</v>
      </c>
      <c r="I1102" s="2">
        <v>79.241751237868499</v>
      </c>
      <c r="J1102" s="2">
        <v>0</v>
      </c>
      <c r="K1102" s="2">
        <v>0</v>
      </c>
      <c r="L1102" s="2">
        <v>0</v>
      </c>
    </row>
    <row r="1103" spans="1:12" ht="15">
      <c r="A1103" s="2" t="s">
        <v>1275</v>
      </c>
      <c r="B1103" s="2" t="s">
        <v>74</v>
      </c>
      <c r="C1103" s="2" t="s">
        <v>84</v>
      </c>
      <c r="D1103" s="2" t="s">
        <v>94</v>
      </c>
      <c r="E1103" s="2">
        <v>3</v>
      </c>
      <c r="F1103" t="s">
        <v>39</v>
      </c>
      <c r="G1103" s="2">
        <v>76.663376498506196</v>
      </c>
      <c r="H1103" s="2">
        <v>76.182559235603094</v>
      </c>
      <c r="I1103" s="2">
        <v>77.144193761409198</v>
      </c>
      <c r="J1103" s="2">
        <v>0</v>
      </c>
      <c r="K1103" s="2">
        <v>0</v>
      </c>
      <c r="L1103" s="2">
        <v>0</v>
      </c>
    </row>
    <row r="1104" spans="1:12" ht="15">
      <c r="A1104" s="2" t="s">
        <v>1276</v>
      </c>
      <c r="B1104" s="2" t="s">
        <v>74</v>
      </c>
      <c r="C1104" s="2" t="s">
        <v>84</v>
      </c>
      <c r="D1104" s="2" t="s">
        <v>94</v>
      </c>
      <c r="E1104" s="2">
        <v>4</v>
      </c>
      <c r="F1104" t="s">
        <v>39</v>
      </c>
      <c r="G1104" s="2">
        <v>75.490240226050105</v>
      </c>
      <c r="H1104" s="2">
        <v>74.956877622999301</v>
      </c>
      <c r="I1104" s="2">
        <v>76.023602829100994</v>
      </c>
      <c r="J1104" s="2">
        <v>0</v>
      </c>
      <c r="K1104" s="2">
        <v>0</v>
      </c>
      <c r="L1104" s="2">
        <v>0</v>
      </c>
    </row>
    <row r="1105" spans="1:12" ht="15">
      <c r="A1105" s="2" t="s">
        <v>1277</v>
      </c>
      <c r="B1105" s="2" t="s">
        <v>74</v>
      </c>
      <c r="C1105" s="2" t="s">
        <v>84</v>
      </c>
      <c r="D1105" s="2" t="s">
        <v>94</v>
      </c>
      <c r="E1105" s="2">
        <v>5</v>
      </c>
      <c r="F1105" t="s">
        <v>39</v>
      </c>
      <c r="G1105" s="2">
        <v>73.347827992034198</v>
      </c>
      <c r="H1105" s="2">
        <v>72.817065842258799</v>
      </c>
      <c r="I1105" s="2">
        <v>73.878590141809596</v>
      </c>
      <c r="J1105" s="2">
        <v>0</v>
      </c>
      <c r="K1105" s="2">
        <v>0</v>
      </c>
      <c r="L1105" s="2">
        <v>0</v>
      </c>
    </row>
    <row r="1106" spans="1:12" ht="15">
      <c r="A1106" s="2" t="s">
        <v>1278</v>
      </c>
      <c r="B1106" s="2" t="s">
        <v>74</v>
      </c>
      <c r="C1106" s="2" t="s">
        <v>43</v>
      </c>
      <c r="D1106" s="2" t="s">
        <v>94</v>
      </c>
      <c r="E1106" s="2">
        <v>0</v>
      </c>
      <c r="F1106" t="s">
        <v>39</v>
      </c>
      <c r="G1106" s="2">
        <v>77.384381959387497</v>
      </c>
      <c r="H1106" s="2">
        <v>77.169775597554406</v>
      </c>
      <c r="I1106" s="2">
        <v>77.598988321220602</v>
      </c>
      <c r="J1106" s="2">
        <v>7.2491110000000001</v>
      </c>
      <c r="K1106" s="2">
        <v>3.463762</v>
      </c>
      <c r="L1106" s="2">
        <v>11.034459999999999</v>
      </c>
    </row>
    <row r="1107" spans="1:12" ht="15">
      <c r="A1107" s="2" t="s">
        <v>1279</v>
      </c>
      <c r="B1107" s="2" t="s">
        <v>74</v>
      </c>
      <c r="C1107" s="2" t="s">
        <v>43</v>
      </c>
      <c r="D1107" s="2" t="s">
        <v>94</v>
      </c>
      <c r="E1107" s="2">
        <v>1</v>
      </c>
      <c r="F1107" t="s">
        <v>39</v>
      </c>
      <c r="G1107" s="2">
        <v>79.751510835613104</v>
      </c>
      <c r="H1107" s="2">
        <v>79.266358334166597</v>
      </c>
      <c r="I1107" s="2">
        <v>80.236663337059696</v>
      </c>
      <c r="J1107" s="2">
        <v>0</v>
      </c>
      <c r="K1107" s="2">
        <v>0</v>
      </c>
      <c r="L1107" s="2">
        <v>0</v>
      </c>
    </row>
    <row r="1108" spans="1:12" ht="15">
      <c r="A1108" s="2" t="s">
        <v>1280</v>
      </c>
      <c r="B1108" s="2" t="s">
        <v>74</v>
      </c>
      <c r="C1108" s="2" t="s">
        <v>43</v>
      </c>
      <c r="D1108" s="2" t="s">
        <v>94</v>
      </c>
      <c r="E1108" s="2">
        <v>2</v>
      </c>
      <c r="F1108" t="s">
        <v>39</v>
      </c>
      <c r="G1108" s="2">
        <v>79.0760873839791</v>
      </c>
      <c r="H1108" s="2">
        <v>78.619909261845294</v>
      </c>
      <c r="I1108" s="2">
        <v>79.532265506112793</v>
      </c>
      <c r="J1108" s="2">
        <v>0</v>
      </c>
      <c r="K1108" s="2">
        <v>0</v>
      </c>
      <c r="L1108" s="2">
        <v>0</v>
      </c>
    </row>
    <row r="1109" spans="1:12" ht="15">
      <c r="A1109" s="2" t="s">
        <v>1281</v>
      </c>
      <c r="B1109" s="2" t="s">
        <v>74</v>
      </c>
      <c r="C1109" s="2" t="s">
        <v>43</v>
      </c>
      <c r="D1109" s="2" t="s">
        <v>94</v>
      </c>
      <c r="E1109" s="2">
        <v>3</v>
      </c>
      <c r="F1109" t="s">
        <v>39</v>
      </c>
      <c r="G1109" s="2">
        <v>77.750932945707405</v>
      </c>
      <c r="H1109" s="2">
        <v>77.272594090328695</v>
      </c>
      <c r="I1109" s="2">
        <v>78.229271801086199</v>
      </c>
      <c r="J1109" s="2">
        <v>0</v>
      </c>
      <c r="K1109" s="2">
        <v>0</v>
      </c>
      <c r="L1109" s="2">
        <v>0</v>
      </c>
    </row>
    <row r="1110" spans="1:12" ht="15">
      <c r="A1110" s="2" t="s">
        <v>1282</v>
      </c>
      <c r="B1110" s="2" t="s">
        <v>74</v>
      </c>
      <c r="C1110" s="2" t="s">
        <v>43</v>
      </c>
      <c r="D1110" s="2" t="s">
        <v>94</v>
      </c>
      <c r="E1110" s="2">
        <v>4</v>
      </c>
      <c r="F1110" t="s">
        <v>39</v>
      </c>
      <c r="G1110" s="2">
        <v>76.684609513736703</v>
      </c>
      <c r="H1110" s="2">
        <v>76.202124517710402</v>
      </c>
      <c r="I1110" s="2">
        <v>77.167094509763004</v>
      </c>
      <c r="J1110" s="2">
        <v>0</v>
      </c>
      <c r="K1110" s="2">
        <v>0</v>
      </c>
      <c r="L1110" s="2">
        <v>0</v>
      </c>
    </row>
    <row r="1111" spans="1:12" ht="15">
      <c r="A1111" s="2" t="s">
        <v>1283</v>
      </c>
      <c r="B1111" s="2" t="s">
        <v>74</v>
      </c>
      <c r="C1111" s="2" t="s">
        <v>43</v>
      </c>
      <c r="D1111" s="2" t="s">
        <v>94</v>
      </c>
      <c r="E1111" s="2">
        <v>5</v>
      </c>
      <c r="F1111" t="s">
        <v>39</v>
      </c>
      <c r="G1111" s="2">
        <v>73.674346751695893</v>
      </c>
      <c r="H1111" s="2">
        <v>73.189690291583602</v>
      </c>
      <c r="I1111" s="2">
        <v>74.159003211808098</v>
      </c>
      <c r="J1111" s="2">
        <v>0</v>
      </c>
      <c r="K1111" s="2">
        <v>0</v>
      </c>
      <c r="L1111" s="2">
        <v>0</v>
      </c>
    </row>
    <row r="1112" spans="1:12" ht="15">
      <c r="A1112" s="2" t="s">
        <v>1284</v>
      </c>
      <c r="B1112" s="2" t="s">
        <v>74</v>
      </c>
      <c r="C1112" s="2" t="s">
        <v>61</v>
      </c>
      <c r="D1112" s="2" t="s">
        <v>94</v>
      </c>
      <c r="E1112" s="2">
        <v>0</v>
      </c>
      <c r="F1112" t="s">
        <v>39</v>
      </c>
      <c r="G1112" s="2">
        <v>77.346473270912696</v>
      </c>
      <c r="H1112" s="2">
        <v>77.083574509154303</v>
      </c>
      <c r="I1112" s="2">
        <v>77.609372032671104</v>
      </c>
      <c r="J1112" s="2">
        <v>10.76379</v>
      </c>
      <c r="K1112" s="2">
        <v>7.7897420000000004</v>
      </c>
      <c r="L1112" s="2">
        <v>13.73784</v>
      </c>
    </row>
    <row r="1113" spans="1:12" ht="15">
      <c r="A1113" s="2" t="s">
        <v>1285</v>
      </c>
      <c r="B1113" s="2" t="s">
        <v>74</v>
      </c>
      <c r="C1113" s="2" t="s">
        <v>61</v>
      </c>
      <c r="D1113" s="2" t="s">
        <v>94</v>
      </c>
      <c r="E1113" s="2">
        <v>1</v>
      </c>
      <c r="F1113" t="s">
        <v>39</v>
      </c>
      <c r="G1113" s="2">
        <v>80.9511374424238</v>
      </c>
      <c r="H1113" s="2">
        <v>80.383611928591307</v>
      </c>
      <c r="I1113" s="2">
        <v>81.518662956256193</v>
      </c>
      <c r="J1113" s="2">
        <v>0</v>
      </c>
      <c r="K1113" s="2">
        <v>0</v>
      </c>
      <c r="L1113" s="2">
        <v>0</v>
      </c>
    </row>
    <row r="1114" spans="1:12" ht="15">
      <c r="A1114" s="2" t="s">
        <v>1286</v>
      </c>
      <c r="B1114" s="2" t="s">
        <v>74</v>
      </c>
      <c r="C1114" s="2" t="s">
        <v>61</v>
      </c>
      <c r="D1114" s="2" t="s">
        <v>94</v>
      </c>
      <c r="E1114" s="2">
        <v>2</v>
      </c>
      <c r="F1114" t="s">
        <v>39</v>
      </c>
      <c r="G1114" s="2">
        <v>79.959881432021206</v>
      </c>
      <c r="H1114" s="2">
        <v>79.371682327587195</v>
      </c>
      <c r="I1114" s="2">
        <v>80.548080536455302</v>
      </c>
      <c r="J1114" s="2">
        <v>0</v>
      </c>
      <c r="K1114" s="2">
        <v>0</v>
      </c>
      <c r="L1114" s="2">
        <v>0</v>
      </c>
    </row>
    <row r="1115" spans="1:12" ht="15">
      <c r="A1115" s="2" t="s">
        <v>1287</v>
      </c>
      <c r="B1115" s="2" t="s">
        <v>74</v>
      </c>
      <c r="C1115" s="2" t="s">
        <v>61</v>
      </c>
      <c r="D1115" s="2" t="s">
        <v>94</v>
      </c>
      <c r="E1115" s="2">
        <v>3</v>
      </c>
      <c r="F1115" t="s">
        <v>39</v>
      </c>
      <c r="G1115" s="2">
        <v>77.431172226597994</v>
      </c>
      <c r="H1115" s="2">
        <v>76.827781449126306</v>
      </c>
      <c r="I1115" s="2">
        <v>78.034563004069696</v>
      </c>
      <c r="J1115" s="2">
        <v>0</v>
      </c>
      <c r="K1115" s="2">
        <v>0</v>
      </c>
      <c r="L1115" s="2">
        <v>0</v>
      </c>
    </row>
    <row r="1116" spans="1:12" ht="15">
      <c r="A1116" s="2" t="s">
        <v>1288</v>
      </c>
      <c r="B1116" s="2" t="s">
        <v>74</v>
      </c>
      <c r="C1116" s="2" t="s">
        <v>61</v>
      </c>
      <c r="D1116" s="2" t="s">
        <v>94</v>
      </c>
      <c r="E1116" s="2">
        <v>4</v>
      </c>
      <c r="F1116" t="s">
        <v>39</v>
      </c>
      <c r="G1116" s="2">
        <v>75.394341572539801</v>
      </c>
      <c r="H1116" s="2">
        <v>74.797405967424694</v>
      </c>
      <c r="I1116" s="2">
        <v>75.991277177654794</v>
      </c>
      <c r="J1116" s="2">
        <v>0</v>
      </c>
      <c r="K1116" s="2">
        <v>0</v>
      </c>
      <c r="L1116" s="2">
        <v>0</v>
      </c>
    </row>
    <row r="1117" spans="1:12" ht="15">
      <c r="A1117" s="2" t="s">
        <v>1289</v>
      </c>
      <c r="B1117" s="2" t="s">
        <v>74</v>
      </c>
      <c r="C1117" s="2" t="s">
        <v>61</v>
      </c>
      <c r="D1117" s="2" t="s">
        <v>94</v>
      </c>
      <c r="E1117" s="2">
        <v>5</v>
      </c>
      <c r="F1117" t="s">
        <v>39</v>
      </c>
      <c r="G1117" s="2">
        <v>72.416204875937794</v>
      </c>
      <c r="H1117" s="2">
        <v>71.830375363396797</v>
      </c>
      <c r="I1117" s="2">
        <v>73.002034388478805</v>
      </c>
      <c r="J1117" s="2">
        <v>0</v>
      </c>
      <c r="K1117" s="2">
        <v>0</v>
      </c>
      <c r="L1117" s="2">
        <v>0</v>
      </c>
    </row>
    <row r="1118" spans="1:12" ht="15">
      <c r="A1118" s="2" t="s">
        <v>1290</v>
      </c>
      <c r="B1118" s="2" t="s">
        <v>74</v>
      </c>
      <c r="C1118" s="2" t="s">
        <v>83</v>
      </c>
      <c r="D1118" s="2" t="s">
        <v>94</v>
      </c>
      <c r="E1118" s="2">
        <v>0</v>
      </c>
      <c r="F1118" t="s">
        <v>39</v>
      </c>
      <c r="G1118" s="2">
        <v>75.350348772287404</v>
      </c>
      <c r="H1118" s="2">
        <v>75.027708117225998</v>
      </c>
      <c r="I1118" s="2">
        <v>75.672989427348796</v>
      </c>
      <c r="J1118" s="2">
        <v>7.4697459999999998</v>
      </c>
      <c r="K1118" s="2">
        <v>5.719042</v>
      </c>
      <c r="L1118" s="2">
        <v>9.2204499999999996</v>
      </c>
    </row>
    <row r="1119" spans="1:12" ht="15">
      <c r="A1119" s="2" t="s">
        <v>1291</v>
      </c>
      <c r="B1119" s="2" t="s">
        <v>74</v>
      </c>
      <c r="C1119" s="2" t="s">
        <v>83</v>
      </c>
      <c r="D1119" s="2" t="s">
        <v>94</v>
      </c>
      <c r="E1119" s="2">
        <v>1</v>
      </c>
      <c r="F1119" t="s">
        <v>39</v>
      </c>
      <c r="G1119" s="2">
        <v>78.504638214366594</v>
      </c>
      <c r="H1119" s="2">
        <v>77.843600026966001</v>
      </c>
      <c r="I1119" s="2">
        <v>79.1656764017672</v>
      </c>
      <c r="J1119" s="2">
        <v>0</v>
      </c>
      <c r="K1119" s="2">
        <v>0</v>
      </c>
      <c r="L1119" s="2">
        <v>0</v>
      </c>
    </row>
    <row r="1120" spans="1:12" ht="15">
      <c r="A1120" s="2" t="s">
        <v>1292</v>
      </c>
      <c r="B1120" s="2" t="s">
        <v>74</v>
      </c>
      <c r="C1120" s="2" t="s">
        <v>83</v>
      </c>
      <c r="D1120" s="2" t="s">
        <v>94</v>
      </c>
      <c r="E1120" s="2">
        <v>2</v>
      </c>
      <c r="F1120" t="s">
        <v>39</v>
      </c>
      <c r="G1120" s="2">
        <v>76.592610214002804</v>
      </c>
      <c r="H1120" s="2">
        <v>75.916049789364095</v>
      </c>
      <c r="I1120" s="2">
        <v>77.269170638641597</v>
      </c>
      <c r="J1120" s="2">
        <v>0</v>
      </c>
      <c r="K1120" s="2">
        <v>0</v>
      </c>
      <c r="L1120" s="2">
        <v>0</v>
      </c>
    </row>
    <row r="1121" spans="1:12" ht="15">
      <c r="A1121" s="2" t="s">
        <v>1293</v>
      </c>
      <c r="B1121" s="2" t="s">
        <v>74</v>
      </c>
      <c r="C1121" s="2" t="s">
        <v>83</v>
      </c>
      <c r="D1121" s="2" t="s">
        <v>94</v>
      </c>
      <c r="E1121" s="2">
        <v>3</v>
      </c>
      <c r="F1121" t="s">
        <v>39</v>
      </c>
      <c r="G1121" s="2">
        <v>75.118500326575997</v>
      </c>
      <c r="H1121" s="2">
        <v>74.416367041183406</v>
      </c>
      <c r="I1121" s="2">
        <v>75.820633611968603</v>
      </c>
      <c r="J1121" s="2">
        <v>0</v>
      </c>
      <c r="K1121" s="2">
        <v>0</v>
      </c>
      <c r="L1121" s="2">
        <v>0</v>
      </c>
    </row>
    <row r="1122" spans="1:12" ht="15">
      <c r="A1122" s="2" t="s">
        <v>1294</v>
      </c>
      <c r="B1122" s="2" t="s">
        <v>74</v>
      </c>
      <c r="C1122" s="2" t="s">
        <v>83</v>
      </c>
      <c r="D1122" s="2" t="s">
        <v>94</v>
      </c>
      <c r="E1122" s="2">
        <v>4</v>
      </c>
      <c r="F1122" t="s">
        <v>39</v>
      </c>
      <c r="G1122" s="2">
        <v>74.280350411067303</v>
      </c>
      <c r="H1122" s="2">
        <v>73.553612353502004</v>
      </c>
      <c r="I1122" s="2">
        <v>75.007088468632503</v>
      </c>
      <c r="J1122" s="2">
        <v>0</v>
      </c>
      <c r="K1122" s="2">
        <v>0</v>
      </c>
      <c r="L1122" s="2">
        <v>0</v>
      </c>
    </row>
    <row r="1123" spans="1:12" ht="15">
      <c r="A1123" s="2" t="s">
        <v>1295</v>
      </c>
      <c r="B1123" s="2" t="s">
        <v>74</v>
      </c>
      <c r="C1123" s="2" t="s">
        <v>83</v>
      </c>
      <c r="D1123" s="2" t="s">
        <v>94</v>
      </c>
      <c r="E1123" s="2">
        <v>5</v>
      </c>
      <c r="F1123" t="s">
        <v>39</v>
      </c>
      <c r="G1123" s="2">
        <v>72.163475762795599</v>
      </c>
      <c r="H1123" s="2">
        <v>71.332088657754497</v>
      </c>
      <c r="I1123" s="2">
        <v>72.994862867836801</v>
      </c>
      <c r="J1123" s="2">
        <v>0</v>
      </c>
      <c r="K1123" s="2">
        <v>0</v>
      </c>
      <c r="L1123" s="2">
        <v>0</v>
      </c>
    </row>
    <row r="1124" spans="1:12" ht="15">
      <c r="A1124" s="2" t="s">
        <v>1296</v>
      </c>
      <c r="B1124" s="2" t="s">
        <v>74</v>
      </c>
      <c r="C1124" s="2" t="s">
        <v>82</v>
      </c>
      <c r="D1124" s="2" t="s">
        <v>94</v>
      </c>
      <c r="E1124" s="2">
        <v>0</v>
      </c>
      <c r="F1124" t="s">
        <v>39</v>
      </c>
      <c r="G1124" s="2">
        <v>77.465642927763895</v>
      </c>
      <c r="H1124" s="2">
        <v>77.178955699982595</v>
      </c>
      <c r="I1124" s="2">
        <v>77.752330155545195</v>
      </c>
      <c r="J1124" s="2">
        <v>6.3999379999999997</v>
      </c>
      <c r="K1124" s="2">
        <v>1.0021880000000001</v>
      </c>
      <c r="L1124" s="2">
        <v>11.797689999999999</v>
      </c>
    </row>
    <row r="1125" spans="1:12" ht="15">
      <c r="A1125" s="2" t="s">
        <v>1297</v>
      </c>
      <c r="B1125" s="2" t="s">
        <v>74</v>
      </c>
      <c r="C1125" s="2" t="s">
        <v>82</v>
      </c>
      <c r="D1125" s="2" t="s">
        <v>94</v>
      </c>
      <c r="E1125" s="2">
        <v>1</v>
      </c>
      <c r="F1125" t="s">
        <v>39</v>
      </c>
      <c r="G1125" s="2">
        <v>79.725054392341093</v>
      </c>
      <c r="H1125" s="2">
        <v>79.087738942835401</v>
      </c>
      <c r="I1125" s="2">
        <v>80.3623698418468</v>
      </c>
      <c r="J1125" s="2">
        <v>0</v>
      </c>
      <c r="K1125" s="2">
        <v>0</v>
      </c>
      <c r="L1125" s="2">
        <v>0</v>
      </c>
    </row>
    <row r="1126" spans="1:12" ht="15">
      <c r="A1126" s="2" t="s">
        <v>1298</v>
      </c>
      <c r="B1126" s="2" t="s">
        <v>74</v>
      </c>
      <c r="C1126" s="2" t="s">
        <v>82</v>
      </c>
      <c r="D1126" s="2" t="s">
        <v>94</v>
      </c>
      <c r="E1126" s="2">
        <v>2</v>
      </c>
      <c r="F1126" t="s">
        <v>39</v>
      </c>
      <c r="G1126" s="2">
        <v>78.538270714455095</v>
      </c>
      <c r="H1126" s="2">
        <v>77.919837679779505</v>
      </c>
      <c r="I1126" s="2">
        <v>79.156703749130699</v>
      </c>
      <c r="J1126" s="2">
        <v>0</v>
      </c>
      <c r="K1126" s="2">
        <v>0</v>
      </c>
      <c r="L1126" s="2">
        <v>0</v>
      </c>
    </row>
    <row r="1127" spans="1:12" ht="15">
      <c r="A1127" s="2" t="s">
        <v>1299</v>
      </c>
      <c r="B1127" s="2" t="s">
        <v>74</v>
      </c>
      <c r="C1127" s="2" t="s">
        <v>82</v>
      </c>
      <c r="D1127" s="2" t="s">
        <v>94</v>
      </c>
      <c r="E1127" s="2">
        <v>3</v>
      </c>
      <c r="F1127" t="s">
        <v>39</v>
      </c>
      <c r="G1127" s="2">
        <v>77.720366019219199</v>
      </c>
      <c r="H1127" s="2">
        <v>77.098622179031693</v>
      </c>
      <c r="I1127" s="2">
        <v>78.342109859406705</v>
      </c>
      <c r="J1127" s="2">
        <v>0</v>
      </c>
      <c r="K1127" s="2">
        <v>0</v>
      </c>
      <c r="L1127" s="2">
        <v>0</v>
      </c>
    </row>
    <row r="1128" spans="1:12" ht="15">
      <c r="A1128" s="2" t="s">
        <v>1300</v>
      </c>
      <c r="B1128" s="2" t="s">
        <v>74</v>
      </c>
      <c r="C1128" s="2" t="s">
        <v>82</v>
      </c>
      <c r="D1128" s="2" t="s">
        <v>94</v>
      </c>
      <c r="E1128" s="2">
        <v>4</v>
      </c>
      <c r="F1128" t="s">
        <v>39</v>
      </c>
      <c r="G1128" s="2">
        <v>77.524709638885994</v>
      </c>
      <c r="H1128" s="2">
        <v>76.869581339705206</v>
      </c>
      <c r="I1128" s="2">
        <v>78.179837938066697</v>
      </c>
      <c r="J1128" s="2">
        <v>0</v>
      </c>
      <c r="K1128" s="2">
        <v>0</v>
      </c>
      <c r="L1128" s="2">
        <v>0</v>
      </c>
    </row>
    <row r="1129" spans="1:12" ht="15">
      <c r="A1129" s="2" t="s">
        <v>1301</v>
      </c>
      <c r="B1129" s="2" t="s">
        <v>74</v>
      </c>
      <c r="C1129" s="2" t="s">
        <v>82</v>
      </c>
      <c r="D1129" s="2" t="s">
        <v>94</v>
      </c>
      <c r="E1129" s="2">
        <v>5</v>
      </c>
      <c r="F1129" t="s">
        <v>39</v>
      </c>
      <c r="G1129" s="2">
        <v>73.724739761045697</v>
      </c>
      <c r="H1129" s="2">
        <v>73.047968940351893</v>
      </c>
      <c r="I1129" s="2">
        <v>74.401510581739601</v>
      </c>
      <c r="J1129" s="2">
        <v>0</v>
      </c>
      <c r="K1129" s="2">
        <v>0</v>
      </c>
      <c r="L1129" s="2">
        <v>0</v>
      </c>
    </row>
    <row r="1130" spans="1:12" ht="15">
      <c r="A1130" s="2" t="s">
        <v>1302</v>
      </c>
      <c r="B1130" s="2" t="s">
        <v>74</v>
      </c>
      <c r="C1130" s="2" t="s">
        <v>81</v>
      </c>
      <c r="D1130" s="2" t="s">
        <v>94</v>
      </c>
      <c r="E1130" s="2">
        <v>0</v>
      </c>
      <c r="F1130" t="s">
        <v>39</v>
      </c>
      <c r="G1130" s="2">
        <v>78.909737645886295</v>
      </c>
      <c r="H1130" s="2">
        <v>78.438509615833297</v>
      </c>
      <c r="I1130" s="2">
        <v>79.380965675939294</v>
      </c>
      <c r="J1130" s="2">
        <v>5.9479550000000003</v>
      </c>
      <c r="K1130" s="2">
        <v>1.3292310000000001</v>
      </c>
      <c r="L1130" s="2">
        <v>10.56668</v>
      </c>
    </row>
    <row r="1131" spans="1:12" ht="15">
      <c r="A1131" s="2" t="s">
        <v>1303</v>
      </c>
      <c r="B1131" s="2" t="s">
        <v>74</v>
      </c>
      <c r="C1131" s="2" t="s">
        <v>81</v>
      </c>
      <c r="D1131" s="2" t="s">
        <v>94</v>
      </c>
      <c r="E1131" s="2">
        <v>1</v>
      </c>
      <c r="F1131" t="s">
        <v>39</v>
      </c>
      <c r="G1131" s="2">
        <v>80.410002273230603</v>
      </c>
      <c r="H1131" s="2">
        <v>79.400071899032895</v>
      </c>
      <c r="I1131" s="2">
        <v>81.419932647428297</v>
      </c>
      <c r="J1131" s="2">
        <v>0</v>
      </c>
      <c r="K1131" s="2">
        <v>0</v>
      </c>
      <c r="L1131" s="2">
        <v>0</v>
      </c>
    </row>
    <row r="1132" spans="1:12" ht="15">
      <c r="A1132" s="2" t="s">
        <v>1304</v>
      </c>
      <c r="B1132" s="2" t="s">
        <v>74</v>
      </c>
      <c r="C1132" s="2" t="s">
        <v>81</v>
      </c>
      <c r="D1132" s="2" t="s">
        <v>94</v>
      </c>
      <c r="E1132" s="2">
        <v>2</v>
      </c>
      <c r="F1132" t="s">
        <v>39</v>
      </c>
      <c r="G1132" s="2">
        <v>80.746616169299301</v>
      </c>
      <c r="H1132" s="2">
        <v>79.812032087237895</v>
      </c>
      <c r="I1132" s="2">
        <v>81.681200251360593</v>
      </c>
      <c r="J1132" s="2">
        <v>0</v>
      </c>
      <c r="K1132" s="2">
        <v>0</v>
      </c>
      <c r="L1132" s="2">
        <v>0</v>
      </c>
    </row>
    <row r="1133" spans="1:12" ht="15">
      <c r="A1133" s="2" t="s">
        <v>1305</v>
      </c>
      <c r="B1133" s="2" t="s">
        <v>74</v>
      </c>
      <c r="C1133" s="2" t="s">
        <v>81</v>
      </c>
      <c r="D1133" s="2" t="s">
        <v>94</v>
      </c>
      <c r="E1133" s="2">
        <v>3</v>
      </c>
      <c r="F1133" t="s">
        <v>39</v>
      </c>
      <c r="G1133" s="2">
        <v>80.061957393415298</v>
      </c>
      <c r="H1133" s="2">
        <v>78.974263740836506</v>
      </c>
      <c r="I1133" s="2">
        <v>81.149651045994105</v>
      </c>
      <c r="J1133" s="2">
        <v>0</v>
      </c>
      <c r="K1133" s="2">
        <v>0</v>
      </c>
      <c r="L1133" s="2">
        <v>0</v>
      </c>
    </row>
    <row r="1134" spans="1:12" ht="15">
      <c r="A1134" s="2" t="s">
        <v>1306</v>
      </c>
      <c r="B1134" s="2" t="s">
        <v>74</v>
      </c>
      <c r="C1134" s="2" t="s">
        <v>81</v>
      </c>
      <c r="D1134" s="2" t="s">
        <v>94</v>
      </c>
      <c r="E1134" s="2">
        <v>4</v>
      </c>
      <c r="F1134" t="s">
        <v>39</v>
      </c>
      <c r="G1134" s="2">
        <v>77.581747981588904</v>
      </c>
      <c r="H1134" s="2">
        <v>76.495797694306106</v>
      </c>
      <c r="I1134" s="2">
        <v>78.667698268871604</v>
      </c>
      <c r="J1134" s="2">
        <v>0</v>
      </c>
      <c r="K1134" s="2">
        <v>0</v>
      </c>
      <c r="L1134" s="2">
        <v>0</v>
      </c>
    </row>
    <row r="1135" spans="1:12" ht="15">
      <c r="A1135" s="2" t="s">
        <v>1307</v>
      </c>
      <c r="B1135" s="2" t="s">
        <v>74</v>
      </c>
      <c r="C1135" s="2" t="s">
        <v>81</v>
      </c>
      <c r="D1135" s="2" t="s">
        <v>94</v>
      </c>
      <c r="E1135" s="2">
        <v>5</v>
      </c>
      <c r="F1135" t="s">
        <v>39</v>
      </c>
      <c r="G1135" s="2">
        <v>76.027207637424894</v>
      </c>
      <c r="H1135" s="2">
        <v>74.955665862536804</v>
      </c>
      <c r="I1135" s="2">
        <v>77.098749412312998</v>
      </c>
      <c r="J1135" s="2">
        <v>0</v>
      </c>
      <c r="K1135" s="2">
        <v>0</v>
      </c>
      <c r="L1135" s="2">
        <v>0</v>
      </c>
    </row>
    <row r="1136" spans="1:12" ht="15">
      <c r="A1136" s="2" t="s">
        <v>1308</v>
      </c>
      <c r="B1136" s="2" t="s">
        <v>75</v>
      </c>
      <c r="C1136" s="2" t="s">
        <v>56</v>
      </c>
      <c r="D1136" s="2" t="s">
        <v>94</v>
      </c>
      <c r="E1136" s="2">
        <v>0</v>
      </c>
      <c r="F1136" t="s">
        <v>39</v>
      </c>
      <c r="G1136" s="2">
        <v>81.035021522219594</v>
      </c>
      <c r="H1136" s="2">
        <v>80.808345889158403</v>
      </c>
      <c r="I1136" s="2">
        <v>81.2616971552807</v>
      </c>
      <c r="J1136" s="2">
        <v>7.0453229999999998</v>
      </c>
      <c r="K1136" s="2">
        <v>4.9644079999999997</v>
      </c>
      <c r="L1136" s="2">
        <v>9.1262369999999997</v>
      </c>
    </row>
    <row r="1137" spans="1:12" ht="15">
      <c r="A1137" s="2" t="s">
        <v>1309</v>
      </c>
      <c r="B1137" s="2" t="s">
        <v>75</v>
      </c>
      <c r="C1137" s="2" t="s">
        <v>56</v>
      </c>
      <c r="D1137" s="2" t="s">
        <v>94</v>
      </c>
      <c r="E1137" s="2">
        <v>1</v>
      </c>
      <c r="F1137" t="s">
        <v>39</v>
      </c>
      <c r="G1137" s="2">
        <v>83.727559429747501</v>
      </c>
      <c r="H1137" s="2">
        <v>83.243970742299894</v>
      </c>
      <c r="I1137" s="2">
        <v>84.211148117195194</v>
      </c>
      <c r="J1137" s="2">
        <v>0</v>
      </c>
      <c r="K1137" s="2">
        <v>0</v>
      </c>
      <c r="L1137" s="2">
        <v>0</v>
      </c>
    </row>
    <row r="1138" spans="1:12" ht="15">
      <c r="A1138" s="2" t="s">
        <v>1310</v>
      </c>
      <c r="B1138" s="2" t="s">
        <v>75</v>
      </c>
      <c r="C1138" s="2" t="s">
        <v>56</v>
      </c>
      <c r="D1138" s="2" t="s">
        <v>94</v>
      </c>
      <c r="E1138" s="2">
        <v>2</v>
      </c>
      <c r="F1138" t="s">
        <v>39</v>
      </c>
      <c r="G1138" s="2">
        <v>82.577856516663999</v>
      </c>
      <c r="H1138" s="2">
        <v>82.087393420294902</v>
      </c>
      <c r="I1138" s="2">
        <v>83.068319613033097</v>
      </c>
      <c r="J1138" s="2">
        <v>0</v>
      </c>
      <c r="K1138" s="2">
        <v>0</v>
      </c>
      <c r="L1138" s="2">
        <v>0</v>
      </c>
    </row>
    <row r="1139" spans="1:12" ht="15">
      <c r="A1139" s="2" t="s">
        <v>1311</v>
      </c>
      <c r="B1139" s="2" t="s">
        <v>75</v>
      </c>
      <c r="C1139" s="2" t="s">
        <v>56</v>
      </c>
      <c r="D1139" s="2" t="s">
        <v>94</v>
      </c>
      <c r="E1139" s="2">
        <v>3</v>
      </c>
      <c r="F1139" t="s">
        <v>39</v>
      </c>
      <c r="G1139" s="2">
        <v>80.805235222149406</v>
      </c>
      <c r="H1139" s="2">
        <v>80.306796302319498</v>
      </c>
      <c r="I1139" s="2">
        <v>81.3036741419793</v>
      </c>
      <c r="J1139" s="2">
        <v>0</v>
      </c>
      <c r="K1139" s="2">
        <v>0</v>
      </c>
      <c r="L1139" s="2">
        <v>0</v>
      </c>
    </row>
    <row r="1140" spans="1:12" ht="15">
      <c r="A1140" s="2" t="s">
        <v>1312</v>
      </c>
      <c r="B1140" s="2" t="s">
        <v>75</v>
      </c>
      <c r="C1140" s="2" t="s">
        <v>56</v>
      </c>
      <c r="D1140" s="2" t="s">
        <v>94</v>
      </c>
      <c r="E1140" s="2">
        <v>4</v>
      </c>
      <c r="F1140" t="s">
        <v>39</v>
      </c>
      <c r="G1140" s="2">
        <v>80.185144065802803</v>
      </c>
      <c r="H1140" s="2">
        <v>79.680962452001097</v>
      </c>
      <c r="I1140" s="2">
        <v>80.689325679604494</v>
      </c>
      <c r="J1140" s="2">
        <v>0</v>
      </c>
      <c r="K1140" s="2">
        <v>0</v>
      </c>
      <c r="L1140" s="2">
        <v>0</v>
      </c>
    </row>
    <row r="1141" spans="1:12" ht="15">
      <c r="A1141" s="2" t="s">
        <v>1313</v>
      </c>
      <c r="B1141" s="2" t="s">
        <v>75</v>
      </c>
      <c r="C1141" s="2" t="s">
        <v>56</v>
      </c>
      <c r="D1141" s="2" t="s">
        <v>94</v>
      </c>
      <c r="E1141" s="2">
        <v>5</v>
      </c>
      <c r="F1141" t="s">
        <v>39</v>
      </c>
      <c r="G1141" s="2">
        <v>77.888913400194895</v>
      </c>
      <c r="H1141" s="2">
        <v>77.350761951177404</v>
      </c>
      <c r="I1141" s="2">
        <v>78.4270648492123</v>
      </c>
      <c r="J1141" s="2">
        <v>0</v>
      </c>
      <c r="K1141" s="2">
        <v>0</v>
      </c>
      <c r="L1141" s="2">
        <v>0</v>
      </c>
    </row>
    <row r="1142" spans="1:12" ht="15">
      <c r="A1142" s="2" t="s">
        <v>1314</v>
      </c>
      <c r="B1142" s="2" t="s">
        <v>75</v>
      </c>
      <c r="C1142" s="2" t="s">
        <v>84</v>
      </c>
      <c r="D1142" s="2" t="s">
        <v>94</v>
      </c>
      <c r="E1142" s="2">
        <v>0</v>
      </c>
      <c r="F1142" t="s">
        <v>39</v>
      </c>
      <c r="G1142" s="2">
        <v>81.154408039890001</v>
      </c>
      <c r="H1142" s="2">
        <v>80.936760143122996</v>
      </c>
      <c r="I1142" s="2">
        <v>81.372055936657006</v>
      </c>
      <c r="J1142" s="2">
        <v>7.0168759999999999</v>
      </c>
      <c r="K1142" s="2">
        <v>4.3080059999999998</v>
      </c>
      <c r="L1142" s="2">
        <v>9.7257459999999991</v>
      </c>
    </row>
    <row r="1143" spans="1:12" ht="15">
      <c r="A1143" s="2" t="s">
        <v>1315</v>
      </c>
      <c r="B1143" s="2" t="s">
        <v>75</v>
      </c>
      <c r="C1143" s="2" t="s">
        <v>84</v>
      </c>
      <c r="D1143" s="2" t="s">
        <v>94</v>
      </c>
      <c r="E1143" s="2">
        <v>1</v>
      </c>
      <c r="F1143" t="s">
        <v>39</v>
      </c>
      <c r="G1143" s="2">
        <v>83.824799275281094</v>
      </c>
      <c r="H1143" s="2">
        <v>83.345356382031895</v>
      </c>
      <c r="I1143" s="2">
        <v>84.304242168530294</v>
      </c>
      <c r="J1143" s="2">
        <v>0</v>
      </c>
      <c r="K1143" s="2">
        <v>0</v>
      </c>
      <c r="L1143" s="2">
        <v>0</v>
      </c>
    </row>
    <row r="1144" spans="1:12" ht="15">
      <c r="A1144" s="2" t="s">
        <v>1316</v>
      </c>
      <c r="B1144" s="2" t="s">
        <v>75</v>
      </c>
      <c r="C1144" s="2" t="s">
        <v>84</v>
      </c>
      <c r="D1144" s="2" t="s">
        <v>94</v>
      </c>
      <c r="E1144" s="2">
        <v>2</v>
      </c>
      <c r="F1144" t="s">
        <v>39</v>
      </c>
      <c r="G1144" s="2">
        <v>82.935337233192698</v>
      </c>
      <c r="H1144" s="2">
        <v>82.487116141454393</v>
      </c>
      <c r="I1144" s="2">
        <v>83.383558324931002</v>
      </c>
      <c r="J1144" s="2">
        <v>0</v>
      </c>
      <c r="K1144" s="2">
        <v>0</v>
      </c>
      <c r="L1144" s="2">
        <v>0</v>
      </c>
    </row>
    <row r="1145" spans="1:12" ht="15">
      <c r="A1145" s="2" t="s">
        <v>1317</v>
      </c>
      <c r="B1145" s="2" t="s">
        <v>75</v>
      </c>
      <c r="C1145" s="2" t="s">
        <v>84</v>
      </c>
      <c r="D1145" s="2" t="s">
        <v>94</v>
      </c>
      <c r="E1145" s="2">
        <v>3</v>
      </c>
      <c r="F1145" t="s">
        <v>39</v>
      </c>
      <c r="G1145" s="2">
        <v>80.741967079586999</v>
      </c>
      <c r="H1145" s="2">
        <v>80.250617723561803</v>
      </c>
      <c r="I1145" s="2">
        <v>81.233316435612196</v>
      </c>
      <c r="J1145" s="2">
        <v>0</v>
      </c>
      <c r="K1145" s="2">
        <v>0</v>
      </c>
      <c r="L1145" s="2">
        <v>0</v>
      </c>
    </row>
    <row r="1146" spans="1:12" ht="15">
      <c r="A1146" s="2" t="s">
        <v>1318</v>
      </c>
      <c r="B1146" s="2" t="s">
        <v>75</v>
      </c>
      <c r="C1146" s="2" t="s">
        <v>84</v>
      </c>
      <c r="D1146" s="2" t="s">
        <v>94</v>
      </c>
      <c r="E1146" s="2">
        <v>4</v>
      </c>
      <c r="F1146" t="s">
        <v>39</v>
      </c>
      <c r="G1146" s="2">
        <v>80.417705084518005</v>
      </c>
      <c r="H1146" s="2">
        <v>79.928249546190003</v>
      </c>
      <c r="I1146" s="2">
        <v>80.907160622846106</v>
      </c>
      <c r="J1146" s="2">
        <v>0</v>
      </c>
      <c r="K1146" s="2">
        <v>0</v>
      </c>
      <c r="L1146" s="2">
        <v>0</v>
      </c>
    </row>
    <row r="1147" spans="1:12" ht="15">
      <c r="A1147" s="2" t="s">
        <v>1319</v>
      </c>
      <c r="B1147" s="2" t="s">
        <v>75</v>
      </c>
      <c r="C1147" s="2" t="s">
        <v>84</v>
      </c>
      <c r="D1147" s="2" t="s">
        <v>94</v>
      </c>
      <c r="E1147" s="2">
        <v>5</v>
      </c>
      <c r="F1147" t="s">
        <v>39</v>
      </c>
      <c r="G1147" s="2">
        <v>78.031410346946203</v>
      </c>
      <c r="H1147" s="2">
        <v>77.523157895341498</v>
      </c>
      <c r="I1147" s="2">
        <v>78.539662798550907</v>
      </c>
      <c r="J1147" s="2">
        <v>0</v>
      </c>
      <c r="K1147" s="2">
        <v>0</v>
      </c>
      <c r="L1147" s="2">
        <v>0</v>
      </c>
    </row>
    <row r="1148" spans="1:12" ht="15">
      <c r="A1148" s="2" t="s">
        <v>1320</v>
      </c>
      <c r="B1148" s="2" t="s">
        <v>75</v>
      </c>
      <c r="C1148" s="2" t="s">
        <v>43</v>
      </c>
      <c r="D1148" s="2" t="s">
        <v>94</v>
      </c>
      <c r="E1148" s="2">
        <v>0</v>
      </c>
      <c r="F1148" t="s">
        <v>39</v>
      </c>
      <c r="G1148" s="2">
        <v>81.502449822502896</v>
      </c>
      <c r="H1148" s="2">
        <v>81.307335518117696</v>
      </c>
      <c r="I1148" s="2">
        <v>81.697564126888196</v>
      </c>
      <c r="J1148" s="2">
        <v>5.6393880000000003</v>
      </c>
      <c r="K1148" s="2">
        <v>1.4194530000000001</v>
      </c>
      <c r="L1148" s="2">
        <v>9.8593229999999998</v>
      </c>
    </row>
    <row r="1149" spans="1:12" ht="15">
      <c r="A1149" s="2" t="s">
        <v>1321</v>
      </c>
      <c r="B1149" s="2" t="s">
        <v>75</v>
      </c>
      <c r="C1149" s="2" t="s">
        <v>43</v>
      </c>
      <c r="D1149" s="2" t="s">
        <v>94</v>
      </c>
      <c r="E1149" s="2">
        <v>1</v>
      </c>
      <c r="F1149" t="s">
        <v>39</v>
      </c>
      <c r="G1149" s="2">
        <v>83.714944996067402</v>
      </c>
      <c r="H1149" s="2">
        <v>83.280184117989194</v>
      </c>
      <c r="I1149" s="2">
        <v>84.149705874145695</v>
      </c>
      <c r="J1149" s="2">
        <v>0</v>
      </c>
      <c r="K1149" s="2">
        <v>0</v>
      </c>
      <c r="L1149" s="2">
        <v>0</v>
      </c>
    </row>
    <row r="1150" spans="1:12" ht="15">
      <c r="A1150" s="2" t="s">
        <v>1322</v>
      </c>
      <c r="B1150" s="2" t="s">
        <v>75</v>
      </c>
      <c r="C1150" s="2" t="s">
        <v>43</v>
      </c>
      <c r="D1150" s="2" t="s">
        <v>94</v>
      </c>
      <c r="E1150" s="2">
        <v>2</v>
      </c>
      <c r="F1150" t="s">
        <v>39</v>
      </c>
      <c r="G1150" s="2">
        <v>81.953729685349799</v>
      </c>
      <c r="H1150" s="2">
        <v>81.538147974031403</v>
      </c>
      <c r="I1150" s="2">
        <v>82.369311396668195</v>
      </c>
      <c r="J1150" s="2">
        <v>0</v>
      </c>
      <c r="K1150" s="2">
        <v>0</v>
      </c>
      <c r="L1150" s="2">
        <v>0</v>
      </c>
    </row>
    <row r="1151" spans="1:12" ht="15">
      <c r="A1151" s="2" t="s">
        <v>1323</v>
      </c>
      <c r="B1151" s="2" t="s">
        <v>75</v>
      </c>
      <c r="C1151" s="2" t="s">
        <v>43</v>
      </c>
      <c r="D1151" s="2" t="s">
        <v>94</v>
      </c>
      <c r="E1151" s="2">
        <v>3</v>
      </c>
      <c r="F1151" t="s">
        <v>39</v>
      </c>
      <c r="G1151" s="2">
        <v>82.3291510757266</v>
      </c>
      <c r="H1151" s="2">
        <v>81.876033005250207</v>
      </c>
      <c r="I1151" s="2">
        <v>82.782269146202907</v>
      </c>
      <c r="J1151" s="2">
        <v>0</v>
      </c>
      <c r="K1151" s="2">
        <v>0</v>
      </c>
      <c r="L1151" s="2">
        <v>0</v>
      </c>
    </row>
    <row r="1152" spans="1:12" ht="15">
      <c r="A1152" s="2" t="s">
        <v>1324</v>
      </c>
      <c r="B1152" s="2" t="s">
        <v>75</v>
      </c>
      <c r="C1152" s="2" t="s">
        <v>43</v>
      </c>
      <c r="D1152" s="2" t="s">
        <v>94</v>
      </c>
      <c r="E1152" s="2">
        <v>4</v>
      </c>
      <c r="F1152" t="s">
        <v>39</v>
      </c>
      <c r="G1152" s="2">
        <v>81.044307297143803</v>
      </c>
      <c r="H1152" s="2">
        <v>80.605982376137902</v>
      </c>
      <c r="I1152" s="2">
        <v>81.482632218149703</v>
      </c>
      <c r="J1152" s="2">
        <v>0</v>
      </c>
      <c r="K1152" s="2">
        <v>0</v>
      </c>
      <c r="L1152" s="2">
        <v>0</v>
      </c>
    </row>
    <row r="1153" spans="1:12" ht="15">
      <c r="A1153" s="2" t="s">
        <v>1325</v>
      </c>
      <c r="B1153" s="2" t="s">
        <v>75</v>
      </c>
      <c r="C1153" s="2" t="s">
        <v>43</v>
      </c>
      <c r="D1153" s="2" t="s">
        <v>94</v>
      </c>
      <c r="E1153" s="2">
        <v>5</v>
      </c>
      <c r="F1153" t="s">
        <v>39</v>
      </c>
      <c r="G1153" s="2">
        <v>78.5228037764183</v>
      </c>
      <c r="H1153" s="2">
        <v>78.078320995853602</v>
      </c>
      <c r="I1153" s="2">
        <v>78.967286556982998</v>
      </c>
      <c r="J1153" s="2">
        <v>0</v>
      </c>
      <c r="K1153" s="2">
        <v>0</v>
      </c>
      <c r="L1153" s="2">
        <v>0</v>
      </c>
    </row>
    <row r="1154" spans="1:12" ht="15">
      <c r="A1154" s="2" t="s">
        <v>1326</v>
      </c>
      <c r="B1154" s="2" t="s">
        <v>75</v>
      </c>
      <c r="C1154" s="2" t="s">
        <v>61</v>
      </c>
      <c r="D1154" s="2" t="s">
        <v>94</v>
      </c>
      <c r="E1154" s="2">
        <v>0</v>
      </c>
      <c r="F1154" t="s">
        <v>39</v>
      </c>
      <c r="G1154" s="2">
        <v>81.857878136048697</v>
      </c>
      <c r="H1154" s="2">
        <v>81.603805942599394</v>
      </c>
      <c r="I1154" s="2">
        <v>82.111950329498001</v>
      </c>
      <c r="J1154" s="2">
        <v>8.7641600000000004</v>
      </c>
      <c r="K1154" s="2">
        <v>5.9080550000000001</v>
      </c>
      <c r="L1154" s="2">
        <v>11.62026</v>
      </c>
    </row>
    <row r="1155" spans="1:12" ht="15">
      <c r="A1155" s="2" t="s">
        <v>1327</v>
      </c>
      <c r="B1155" s="2" t="s">
        <v>75</v>
      </c>
      <c r="C1155" s="2" t="s">
        <v>61</v>
      </c>
      <c r="D1155" s="2" t="s">
        <v>94</v>
      </c>
      <c r="E1155" s="2">
        <v>1</v>
      </c>
      <c r="F1155" t="s">
        <v>39</v>
      </c>
      <c r="G1155" s="2">
        <v>84.937857260665098</v>
      </c>
      <c r="H1155" s="2">
        <v>84.410563710230605</v>
      </c>
      <c r="I1155" s="2">
        <v>85.465150811099505</v>
      </c>
      <c r="J1155" s="2">
        <v>0</v>
      </c>
      <c r="K1155" s="2">
        <v>0</v>
      </c>
      <c r="L1155" s="2">
        <v>0</v>
      </c>
    </row>
    <row r="1156" spans="1:12" ht="15">
      <c r="A1156" s="2" t="s">
        <v>1328</v>
      </c>
      <c r="B1156" s="2" t="s">
        <v>75</v>
      </c>
      <c r="C1156" s="2" t="s">
        <v>61</v>
      </c>
      <c r="D1156" s="2" t="s">
        <v>94</v>
      </c>
      <c r="E1156" s="2">
        <v>2</v>
      </c>
      <c r="F1156" t="s">
        <v>39</v>
      </c>
      <c r="G1156" s="2">
        <v>83.868197785800703</v>
      </c>
      <c r="H1156" s="2">
        <v>83.317096497470203</v>
      </c>
      <c r="I1156" s="2">
        <v>84.419299074131203</v>
      </c>
      <c r="J1156" s="2">
        <v>0</v>
      </c>
      <c r="K1156" s="2">
        <v>0</v>
      </c>
      <c r="L1156" s="2">
        <v>0</v>
      </c>
    </row>
    <row r="1157" spans="1:12" ht="15">
      <c r="A1157" s="2" t="s">
        <v>1329</v>
      </c>
      <c r="B1157" s="2" t="s">
        <v>75</v>
      </c>
      <c r="C1157" s="2" t="s">
        <v>61</v>
      </c>
      <c r="D1157" s="2" t="s">
        <v>94</v>
      </c>
      <c r="E1157" s="2">
        <v>3</v>
      </c>
      <c r="F1157" t="s">
        <v>39</v>
      </c>
      <c r="G1157" s="2">
        <v>81.503207616025506</v>
      </c>
      <c r="H1157" s="2">
        <v>80.904785345299501</v>
      </c>
      <c r="I1157" s="2">
        <v>82.101629886751596</v>
      </c>
      <c r="J1157" s="2">
        <v>0</v>
      </c>
      <c r="K1157" s="2">
        <v>0</v>
      </c>
      <c r="L1157" s="2">
        <v>0</v>
      </c>
    </row>
    <row r="1158" spans="1:12" ht="15">
      <c r="A1158" s="2" t="s">
        <v>1330</v>
      </c>
      <c r="B1158" s="2" t="s">
        <v>75</v>
      </c>
      <c r="C1158" s="2" t="s">
        <v>61</v>
      </c>
      <c r="D1158" s="2" t="s">
        <v>94</v>
      </c>
      <c r="E1158" s="2">
        <v>4</v>
      </c>
      <c r="F1158" t="s">
        <v>39</v>
      </c>
      <c r="G1158" s="2">
        <v>80.671045021568005</v>
      </c>
      <c r="H1158" s="2">
        <v>80.083445738416899</v>
      </c>
      <c r="I1158" s="2">
        <v>81.258644304719198</v>
      </c>
      <c r="J1158" s="2">
        <v>0</v>
      </c>
      <c r="K1158" s="2">
        <v>0</v>
      </c>
      <c r="L1158" s="2">
        <v>0</v>
      </c>
    </row>
    <row r="1159" spans="1:12" ht="15">
      <c r="A1159" s="2" t="s">
        <v>1331</v>
      </c>
      <c r="B1159" s="2" t="s">
        <v>75</v>
      </c>
      <c r="C1159" s="2" t="s">
        <v>61</v>
      </c>
      <c r="D1159" s="2" t="s">
        <v>94</v>
      </c>
      <c r="E1159" s="2">
        <v>5</v>
      </c>
      <c r="F1159" t="s">
        <v>39</v>
      </c>
      <c r="G1159" s="2">
        <v>77.797171268819099</v>
      </c>
      <c r="H1159" s="2">
        <v>77.219623244519696</v>
      </c>
      <c r="I1159" s="2">
        <v>78.374719293118403</v>
      </c>
      <c r="J1159" s="2">
        <v>0</v>
      </c>
      <c r="K1159" s="2">
        <v>0</v>
      </c>
      <c r="L1159" s="2">
        <v>0</v>
      </c>
    </row>
    <row r="1160" spans="1:12" ht="15">
      <c r="A1160" s="2" t="s">
        <v>1332</v>
      </c>
      <c r="B1160" s="2" t="s">
        <v>75</v>
      </c>
      <c r="C1160" s="2" t="s">
        <v>83</v>
      </c>
      <c r="D1160" s="2" t="s">
        <v>94</v>
      </c>
      <c r="E1160" s="2">
        <v>0</v>
      </c>
      <c r="F1160" t="s">
        <v>39</v>
      </c>
      <c r="G1160" s="2">
        <v>79.927028394593904</v>
      </c>
      <c r="H1160" s="2">
        <v>79.628555278418006</v>
      </c>
      <c r="I1160" s="2">
        <v>80.225501510769803</v>
      </c>
      <c r="J1160" s="2">
        <v>5.2797679999999998</v>
      </c>
      <c r="K1160" s="2">
        <v>3.440232</v>
      </c>
      <c r="L1160" s="2">
        <v>7.1193039999999996</v>
      </c>
    </row>
    <row r="1161" spans="1:12" ht="15">
      <c r="A1161" s="2" t="s">
        <v>1333</v>
      </c>
      <c r="B1161" s="2" t="s">
        <v>75</v>
      </c>
      <c r="C1161" s="2" t="s">
        <v>83</v>
      </c>
      <c r="D1161" s="2" t="s">
        <v>94</v>
      </c>
      <c r="E1161" s="2">
        <v>1</v>
      </c>
      <c r="F1161" t="s">
        <v>39</v>
      </c>
      <c r="G1161" s="2">
        <v>82.221178978434594</v>
      </c>
      <c r="H1161" s="2">
        <v>81.5811730487641</v>
      </c>
      <c r="I1161" s="2">
        <v>82.861184908105102</v>
      </c>
      <c r="J1161" s="2">
        <v>0</v>
      </c>
      <c r="K1161" s="2">
        <v>0</v>
      </c>
      <c r="L1161" s="2">
        <v>0</v>
      </c>
    </row>
    <row r="1162" spans="1:12" ht="15">
      <c r="A1162" s="2" t="s">
        <v>1334</v>
      </c>
      <c r="B1162" s="2" t="s">
        <v>75</v>
      </c>
      <c r="C1162" s="2" t="s">
        <v>83</v>
      </c>
      <c r="D1162" s="2" t="s">
        <v>94</v>
      </c>
      <c r="E1162" s="2">
        <v>2</v>
      </c>
      <c r="F1162" t="s">
        <v>39</v>
      </c>
      <c r="G1162" s="2">
        <v>80.817315334512401</v>
      </c>
      <c r="H1162" s="2">
        <v>80.203090491395898</v>
      </c>
      <c r="I1162" s="2">
        <v>81.431540177629003</v>
      </c>
      <c r="J1162" s="2">
        <v>0</v>
      </c>
      <c r="K1162" s="2">
        <v>0</v>
      </c>
      <c r="L1162" s="2">
        <v>0</v>
      </c>
    </row>
    <row r="1163" spans="1:12" ht="15">
      <c r="A1163" s="2" t="s">
        <v>1335</v>
      </c>
      <c r="B1163" s="2" t="s">
        <v>75</v>
      </c>
      <c r="C1163" s="2" t="s">
        <v>83</v>
      </c>
      <c r="D1163" s="2" t="s">
        <v>94</v>
      </c>
      <c r="E1163" s="2">
        <v>3</v>
      </c>
      <c r="F1163" t="s">
        <v>39</v>
      </c>
      <c r="G1163" s="2">
        <v>79.657880511817297</v>
      </c>
      <c r="H1163" s="2">
        <v>78.981061093898006</v>
      </c>
      <c r="I1163" s="2">
        <v>80.334699929736502</v>
      </c>
      <c r="J1163" s="2">
        <v>0</v>
      </c>
      <c r="K1163" s="2">
        <v>0</v>
      </c>
      <c r="L1163" s="2">
        <v>0</v>
      </c>
    </row>
    <row r="1164" spans="1:12" ht="15">
      <c r="A1164" s="2" t="s">
        <v>1336</v>
      </c>
      <c r="B1164" s="2" t="s">
        <v>75</v>
      </c>
      <c r="C1164" s="2" t="s">
        <v>83</v>
      </c>
      <c r="D1164" s="2" t="s">
        <v>94</v>
      </c>
      <c r="E1164" s="2">
        <v>4</v>
      </c>
      <c r="F1164" t="s">
        <v>39</v>
      </c>
      <c r="G1164" s="2">
        <v>79.371765178988298</v>
      </c>
      <c r="H1164" s="2">
        <v>78.672827361717097</v>
      </c>
      <c r="I1164" s="2">
        <v>80.070702996259598</v>
      </c>
      <c r="J1164" s="2">
        <v>0</v>
      </c>
      <c r="K1164" s="2">
        <v>0</v>
      </c>
      <c r="L1164" s="2">
        <v>0</v>
      </c>
    </row>
    <row r="1165" spans="1:12" ht="15">
      <c r="A1165" s="2" t="s">
        <v>1337</v>
      </c>
      <c r="B1165" s="2" t="s">
        <v>75</v>
      </c>
      <c r="C1165" s="2" t="s">
        <v>83</v>
      </c>
      <c r="D1165" s="2" t="s">
        <v>94</v>
      </c>
      <c r="E1165" s="2">
        <v>5</v>
      </c>
      <c r="F1165" t="s">
        <v>39</v>
      </c>
      <c r="G1165" s="2">
        <v>77.654223464639102</v>
      </c>
      <c r="H1165" s="2">
        <v>76.94178135656</v>
      </c>
      <c r="I1165" s="2">
        <v>78.366665572718205</v>
      </c>
      <c r="J1165" s="2">
        <v>0</v>
      </c>
      <c r="K1165" s="2">
        <v>0</v>
      </c>
      <c r="L1165" s="2">
        <v>0</v>
      </c>
    </row>
    <row r="1166" spans="1:12" ht="15">
      <c r="A1166" s="2" t="s">
        <v>1338</v>
      </c>
      <c r="B1166" s="2" t="s">
        <v>75</v>
      </c>
      <c r="C1166" s="2" t="s">
        <v>82</v>
      </c>
      <c r="D1166" s="2" t="s">
        <v>94</v>
      </c>
      <c r="E1166" s="2">
        <v>0</v>
      </c>
      <c r="F1166" t="s">
        <v>39</v>
      </c>
      <c r="G1166" s="2">
        <v>81.986523575151693</v>
      </c>
      <c r="H1166" s="2">
        <v>81.735032549134203</v>
      </c>
      <c r="I1166" s="2">
        <v>82.238014601169198</v>
      </c>
      <c r="J1166" s="2">
        <v>3.9996070000000001</v>
      </c>
      <c r="K1166" s="2">
        <v>2.4911430000000001</v>
      </c>
      <c r="L1166" s="2">
        <v>5.50807</v>
      </c>
    </row>
    <row r="1167" spans="1:12" ht="15">
      <c r="A1167" s="2" t="s">
        <v>1339</v>
      </c>
      <c r="B1167" s="2" t="s">
        <v>75</v>
      </c>
      <c r="C1167" s="2" t="s">
        <v>82</v>
      </c>
      <c r="D1167" s="2" t="s">
        <v>94</v>
      </c>
      <c r="E1167" s="2">
        <v>1</v>
      </c>
      <c r="F1167" t="s">
        <v>39</v>
      </c>
      <c r="G1167" s="2">
        <v>83.561623471951506</v>
      </c>
      <c r="H1167" s="2">
        <v>82.973525304301901</v>
      </c>
      <c r="I1167" s="2">
        <v>84.149721639601196</v>
      </c>
      <c r="J1167" s="2">
        <v>0</v>
      </c>
      <c r="K1167" s="2">
        <v>0</v>
      </c>
      <c r="L1167" s="2">
        <v>0</v>
      </c>
    </row>
    <row r="1168" spans="1:12" ht="15">
      <c r="A1168" s="2" t="s">
        <v>1340</v>
      </c>
      <c r="B1168" s="2" t="s">
        <v>75</v>
      </c>
      <c r="C1168" s="2" t="s">
        <v>82</v>
      </c>
      <c r="D1168" s="2" t="s">
        <v>94</v>
      </c>
      <c r="E1168" s="2">
        <v>2</v>
      </c>
      <c r="F1168" t="s">
        <v>39</v>
      </c>
      <c r="G1168" s="2">
        <v>82.582549453534895</v>
      </c>
      <c r="H1168" s="2">
        <v>82.028022783429094</v>
      </c>
      <c r="I1168" s="2">
        <v>83.137076123640696</v>
      </c>
      <c r="J1168" s="2">
        <v>0</v>
      </c>
      <c r="K1168" s="2">
        <v>0</v>
      </c>
      <c r="L1168" s="2">
        <v>0</v>
      </c>
    </row>
    <row r="1169" spans="1:12" ht="15">
      <c r="A1169" s="2" t="s">
        <v>1341</v>
      </c>
      <c r="B1169" s="2" t="s">
        <v>75</v>
      </c>
      <c r="C1169" s="2" t="s">
        <v>82</v>
      </c>
      <c r="D1169" s="2" t="s">
        <v>94</v>
      </c>
      <c r="E1169" s="2">
        <v>3</v>
      </c>
      <c r="F1169" t="s">
        <v>39</v>
      </c>
      <c r="G1169" s="2">
        <v>82.119636118216306</v>
      </c>
      <c r="H1169" s="2">
        <v>81.579632531078602</v>
      </c>
      <c r="I1169" s="2">
        <v>82.659639705353996</v>
      </c>
      <c r="J1169" s="2">
        <v>0</v>
      </c>
      <c r="K1169" s="2">
        <v>0</v>
      </c>
      <c r="L1169" s="2">
        <v>0</v>
      </c>
    </row>
    <row r="1170" spans="1:12" ht="15">
      <c r="A1170" s="2" t="s">
        <v>1342</v>
      </c>
      <c r="B1170" s="2" t="s">
        <v>75</v>
      </c>
      <c r="C1170" s="2" t="s">
        <v>82</v>
      </c>
      <c r="D1170" s="2" t="s">
        <v>94</v>
      </c>
      <c r="E1170" s="2">
        <v>4</v>
      </c>
      <c r="F1170" t="s">
        <v>39</v>
      </c>
      <c r="G1170" s="2">
        <v>81.493855259406004</v>
      </c>
      <c r="H1170" s="2">
        <v>80.937138806510404</v>
      </c>
      <c r="I1170" s="2">
        <v>82.050571712301604</v>
      </c>
      <c r="J1170" s="2">
        <v>0</v>
      </c>
      <c r="K1170" s="2">
        <v>0</v>
      </c>
      <c r="L1170" s="2">
        <v>0</v>
      </c>
    </row>
    <row r="1171" spans="1:12" ht="15">
      <c r="A1171" s="2" t="s">
        <v>1343</v>
      </c>
      <c r="B1171" s="2" t="s">
        <v>75</v>
      </c>
      <c r="C1171" s="2" t="s">
        <v>82</v>
      </c>
      <c r="D1171" s="2" t="s">
        <v>94</v>
      </c>
      <c r="E1171" s="2">
        <v>5</v>
      </c>
      <c r="F1171" t="s">
        <v>39</v>
      </c>
      <c r="G1171" s="2">
        <v>80.068255834124002</v>
      </c>
      <c r="H1171" s="2">
        <v>79.476710326792201</v>
      </c>
      <c r="I1171" s="2">
        <v>80.659801341455903</v>
      </c>
      <c r="J1171" s="2">
        <v>0</v>
      </c>
      <c r="K1171" s="2">
        <v>0</v>
      </c>
      <c r="L1171" s="2">
        <v>0</v>
      </c>
    </row>
    <row r="1172" spans="1:12" ht="15">
      <c r="A1172" s="2" t="s">
        <v>1344</v>
      </c>
      <c r="B1172" s="2" t="s">
        <v>75</v>
      </c>
      <c r="C1172" s="2" t="s">
        <v>81</v>
      </c>
      <c r="D1172" s="2" t="s">
        <v>94</v>
      </c>
      <c r="E1172" s="2">
        <v>0</v>
      </c>
      <c r="F1172" t="s">
        <v>39</v>
      </c>
      <c r="G1172" s="2">
        <v>82.657682559385705</v>
      </c>
      <c r="H1172" s="2">
        <v>82.190435668840095</v>
      </c>
      <c r="I1172" s="2">
        <v>83.124929449931301</v>
      </c>
      <c r="J1172" s="2">
        <v>4.9691289999999997</v>
      </c>
      <c r="K1172" s="2">
        <v>-2.6532330000000002</v>
      </c>
      <c r="L1172" s="2">
        <v>12.59149</v>
      </c>
    </row>
    <row r="1173" spans="1:12" ht="15">
      <c r="A1173" s="2" t="s">
        <v>1345</v>
      </c>
      <c r="B1173" s="2" t="s">
        <v>75</v>
      </c>
      <c r="C1173" s="2" t="s">
        <v>81</v>
      </c>
      <c r="D1173" s="2" t="s">
        <v>94</v>
      </c>
      <c r="E1173" s="2">
        <v>1</v>
      </c>
      <c r="F1173" t="s">
        <v>39</v>
      </c>
      <c r="G1173" s="2">
        <v>83.362458222801607</v>
      </c>
      <c r="H1173" s="2">
        <v>82.264880226517107</v>
      </c>
      <c r="I1173" s="2">
        <v>84.460036219086206</v>
      </c>
      <c r="J1173" s="2">
        <v>0</v>
      </c>
      <c r="K1173" s="2">
        <v>0</v>
      </c>
      <c r="L1173" s="2">
        <v>0</v>
      </c>
    </row>
    <row r="1174" spans="1:12" ht="15">
      <c r="A1174" s="2" t="s">
        <v>1346</v>
      </c>
      <c r="B1174" s="2" t="s">
        <v>75</v>
      </c>
      <c r="C1174" s="2" t="s">
        <v>81</v>
      </c>
      <c r="D1174" s="2" t="s">
        <v>94</v>
      </c>
      <c r="E1174" s="2">
        <v>2</v>
      </c>
      <c r="F1174" t="s">
        <v>39</v>
      </c>
      <c r="G1174" s="2">
        <v>84.416127412131303</v>
      </c>
      <c r="H1174" s="2">
        <v>83.418044714614197</v>
      </c>
      <c r="I1174" s="2">
        <v>85.414210109648295</v>
      </c>
      <c r="J1174" s="2">
        <v>0</v>
      </c>
      <c r="K1174" s="2">
        <v>0</v>
      </c>
      <c r="L1174" s="2">
        <v>0</v>
      </c>
    </row>
    <row r="1175" spans="1:12" ht="15">
      <c r="A1175" s="2" t="s">
        <v>1347</v>
      </c>
      <c r="B1175" s="2" t="s">
        <v>75</v>
      </c>
      <c r="C1175" s="2" t="s">
        <v>81</v>
      </c>
      <c r="D1175" s="2" t="s">
        <v>94</v>
      </c>
      <c r="E1175" s="2">
        <v>3</v>
      </c>
      <c r="F1175" t="s">
        <v>39</v>
      </c>
      <c r="G1175" s="2">
        <v>84.409735553781502</v>
      </c>
      <c r="H1175" s="2">
        <v>83.450438620211997</v>
      </c>
      <c r="I1175" s="2">
        <v>85.369032487351006</v>
      </c>
      <c r="J1175" s="2">
        <v>0</v>
      </c>
      <c r="K1175" s="2">
        <v>0</v>
      </c>
      <c r="L1175" s="2">
        <v>0</v>
      </c>
    </row>
    <row r="1176" spans="1:12" ht="15">
      <c r="A1176" s="2" t="s">
        <v>1348</v>
      </c>
      <c r="B1176" s="2" t="s">
        <v>75</v>
      </c>
      <c r="C1176" s="2" t="s">
        <v>81</v>
      </c>
      <c r="D1176" s="2" t="s">
        <v>94</v>
      </c>
      <c r="E1176" s="2">
        <v>4</v>
      </c>
      <c r="F1176" t="s">
        <v>39</v>
      </c>
      <c r="G1176" s="2">
        <v>82.439594610137107</v>
      </c>
      <c r="H1176" s="2">
        <v>81.345941438416901</v>
      </c>
      <c r="I1176" s="2">
        <v>83.533247781857298</v>
      </c>
      <c r="J1176" s="2">
        <v>0</v>
      </c>
      <c r="K1176" s="2">
        <v>0</v>
      </c>
      <c r="L1176" s="2">
        <v>0</v>
      </c>
    </row>
    <row r="1177" spans="1:12" ht="15">
      <c r="A1177" s="2" t="s">
        <v>1349</v>
      </c>
      <c r="B1177" s="2" t="s">
        <v>75</v>
      </c>
      <c r="C1177" s="2" t="s">
        <v>81</v>
      </c>
      <c r="D1177" s="2" t="s">
        <v>94</v>
      </c>
      <c r="E1177" s="2">
        <v>5</v>
      </c>
      <c r="F1177" t="s">
        <v>39</v>
      </c>
      <c r="G1177" s="2">
        <v>79.395974539437503</v>
      </c>
      <c r="H1177" s="2">
        <v>78.342496983656702</v>
      </c>
      <c r="I1177" s="2">
        <v>80.449452095218305</v>
      </c>
      <c r="J1177" s="2">
        <v>0</v>
      </c>
      <c r="K1177" s="2">
        <v>0</v>
      </c>
      <c r="L1177" s="2">
        <v>0</v>
      </c>
    </row>
    <row r="1178" spans="1:12" ht="15">
      <c r="A1178" s="2" t="s">
        <v>1350</v>
      </c>
      <c r="B1178" s="2" t="s">
        <v>74</v>
      </c>
      <c r="C1178" s="2" t="s">
        <v>69</v>
      </c>
      <c r="D1178" s="2" t="s">
        <v>94</v>
      </c>
      <c r="E1178" s="2">
        <v>0</v>
      </c>
      <c r="F1178" t="s">
        <v>39</v>
      </c>
      <c r="G1178" s="2">
        <v>75.389593855571803</v>
      </c>
      <c r="H1178" s="2">
        <v>74.7495795936712</v>
      </c>
      <c r="I1178" s="2">
        <v>76.029608117472506</v>
      </c>
      <c r="J1178" s="2">
        <v>2.9582030000000001</v>
      </c>
      <c r="K1178" s="2">
        <v>-1.4118120000000001</v>
      </c>
      <c r="L1178" s="2">
        <v>7.3282170000000004</v>
      </c>
    </row>
    <row r="1179" spans="1:12" ht="15">
      <c r="A1179" s="2" t="s">
        <v>1351</v>
      </c>
      <c r="B1179" s="2" t="s">
        <v>74</v>
      </c>
      <c r="C1179" s="2" t="s">
        <v>69</v>
      </c>
      <c r="D1179" s="2" t="s">
        <v>94</v>
      </c>
      <c r="E1179" s="2">
        <v>1</v>
      </c>
      <c r="F1179" t="s">
        <v>39</v>
      </c>
      <c r="G1179" s="2">
        <v>76.440785585964306</v>
      </c>
      <c r="H1179" s="2">
        <v>75.077958101790699</v>
      </c>
      <c r="I1179" s="2">
        <v>77.8036130701378</v>
      </c>
      <c r="J1179" s="2">
        <v>0</v>
      </c>
      <c r="K1179" s="2">
        <v>0</v>
      </c>
      <c r="L1179" s="2">
        <v>0</v>
      </c>
    </row>
    <row r="1180" spans="1:12" ht="15">
      <c r="A1180" s="2" t="s">
        <v>1352</v>
      </c>
      <c r="B1180" s="2" t="s">
        <v>74</v>
      </c>
      <c r="C1180" s="2" t="s">
        <v>69</v>
      </c>
      <c r="D1180" s="2" t="s">
        <v>94</v>
      </c>
      <c r="E1180" s="2">
        <v>2</v>
      </c>
      <c r="F1180" t="s">
        <v>39</v>
      </c>
      <c r="G1180" s="2">
        <v>75.246656038512697</v>
      </c>
      <c r="H1180" s="2">
        <v>73.594992068692306</v>
      </c>
      <c r="I1180" s="2">
        <v>76.898320008333101</v>
      </c>
      <c r="J1180" s="2">
        <v>0</v>
      </c>
      <c r="K1180" s="2">
        <v>0</v>
      </c>
      <c r="L1180" s="2">
        <v>0</v>
      </c>
    </row>
    <row r="1181" spans="1:12" ht="15">
      <c r="A1181" s="2" t="s">
        <v>1353</v>
      </c>
      <c r="B1181" s="2" t="s">
        <v>74</v>
      </c>
      <c r="C1181" s="2" t="s">
        <v>69</v>
      </c>
      <c r="D1181" s="2" t="s">
        <v>94</v>
      </c>
      <c r="E1181" s="2">
        <v>3</v>
      </c>
      <c r="F1181" t="s">
        <v>39</v>
      </c>
      <c r="G1181" s="2">
        <v>76.377687539971305</v>
      </c>
      <c r="H1181" s="2">
        <v>74.952919634051199</v>
      </c>
      <c r="I1181" s="2">
        <v>77.802455445891397</v>
      </c>
      <c r="J1181" s="2">
        <v>0</v>
      </c>
      <c r="K1181" s="2">
        <v>0</v>
      </c>
      <c r="L1181" s="2">
        <v>0</v>
      </c>
    </row>
    <row r="1182" spans="1:12" ht="15">
      <c r="A1182" s="2" t="s">
        <v>1354</v>
      </c>
      <c r="B1182" s="2" t="s">
        <v>74</v>
      </c>
      <c r="C1182" s="2" t="s">
        <v>69</v>
      </c>
      <c r="D1182" s="2" t="s">
        <v>94</v>
      </c>
      <c r="E1182" s="2">
        <v>4</v>
      </c>
      <c r="F1182" t="s">
        <v>39</v>
      </c>
      <c r="G1182" s="2">
        <v>75.3110930617691</v>
      </c>
      <c r="H1182" s="2">
        <v>73.860477369147702</v>
      </c>
      <c r="I1182" s="2">
        <v>76.761708754390497</v>
      </c>
      <c r="J1182" s="2">
        <v>0</v>
      </c>
      <c r="K1182" s="2">
        <v>0</v>
      </c>
      <c r="L1182" s="2">
        <v>0</v>
      </c>
    </row>
    <row r="1183" spans="1:12" ht="15">
      <c r="A1183" s="2" t="s">
        <v>1355</v>
      </c>
      <c r="B1183" s="2" t="s">
        <v>74</v>
      </c>
      <c r="C1183" s="2" t="s">
        <v>69</v>
      </c>
      <c r="D1183" s="2" t="s">
        <v>94</v>
      </c>
      <c r="E1183" s="2">
        <v>5</v>
      </c>
      <c r="F1183" t="s">
        <v>39</v>
      </c>
      <c r="G1183" s="2">
        <v>73.531928725326495</v>
      </c>
      <c r="H1183" s="2">
        <v>72.181238146506701</v>
      </c>
      <c r="I1183" s="2">
        <v>74.882619304146303</v>
      </c>
      <c r="J1183" s="2">
        <v>0</v>
      </c>
      <c r="K1183" s="2">
        <v>0</v>
      </c>
      <c r="L1183" s="2">
        <v>0</v>
      </c>
    </row>
    <row r="1184" spans="1:12" ht="15">
      <c r="A1184" s="2" t="s">
        <v>1356</v>
      </c>
      <c r="B1184" s="2" t="s">
        <v>74</v>
      </c>
      <c r="C1184" s="2" t="s">
        <v>59</v>
      </c>
      <c r="D1184" s="2" t="s">
        <v>94</v>
      </c>
      <c r="E1184" s="2">
        <v>0</v>
      </c>
      <c r="F1184" t="s">
        <v>39</v>
      </c>
      <c r="G1184" s="2">
        <v>76.238887186017394</v>
      </c>
      <c r="H1184" s="2">
        <v>75.775360046273605</v>
      </c>
      <c r="I1184" s="2">
        <v>76.702414325761097</v>
      </c>
      <c r="J1184" s="2">
        <v>7.8881730000000001</v>
      </c>
      <c r="K1184" s="2">
        <v>6.4819319999999996</v>
      </c>
      <c r="L1184" s="2">
        <v>9.2944150000000008</v>
      </c>
    </row>
    <row r="1185" spans="1:12" ht="15">
      <c r="A1185" s="2" t="s">
        <v>1357</v>
      </c>
      <c r="B1185" s="2" t="s">
        <v>74</v>
      </c>
      <c r="C1185" s="2" t="s">
        <v>59</v>
      </c>
      <c r="D1185" s="2" t="s">
        <v>94</v>
      </c>
      <c r="E1185" s="2">
        <v>1</v>
      </c>
      <c r="F1185" t="s">
        <v>39</v>
      </c>
      <c r="G1185" s="2">
        <v>79.328961812966895</v>
      </c>
      <c r="H1185" s="2">
        <v>78.427107376911394</v>
      </c>
      <c r="I1185" s="2">
        <v>80.230816249022496</v>
      </c>
      <c r="J1185" s="2">
        <v>0</v>
      </c>
      <c r="K1185" s="2">
        <v>0</v>
      </c>
      <c r="L1185" s="2">
        <v>0</v>
      </c>
    </row>
    <row r="1186" spans="1:12" ht="15">
      <c r="A1186" s="2" t="s">
        <v>1358</v>
      </c>
      <c r="B1186" s="2" t="s">
        <v>74</v>
      </c>
      <c r="C1186" s="2" t="s">
        <v>59</v>
      </c>
      <c r="D1186" s="2" t="s">
        <v>94</v>
      </c>
      <c r="E1186" s="2">
        <v>2</v>
      </c>
      <c r="F1186" t="s">
        <v>39</v>
      </c>
      <c r="G1186" s="2">
        <v>77.993549556745805</v>
      </c>
      <c r="H1186" s="2">
        <v>76.930229020200599</v>
      </c>
      <c r="I1186" s="2">
        <v>79.056870093290897</v>
      </c>
      <c r="J1186" s="2">
        <v>0</v>
      </c>
      <c r="K1186" s="2">
        <v>0</v>
      </c>
      <c r="L1186" s="2">
        <v>0</v>
      </c>
    </row>
    <row r="1187" spans="1:12" ht="15">
      <c r="A1187" s="2" t="s">
        <v>1359</v>
      </c>
      <c r="B1187" s="2" t="s">
        <v>74</v>
      </c>
      <c r="C1187" s="2" t="s">
        <v>59</v>
      </c>
      <c r="D1187" s="2" t="s">
        <v>94</v>
      </c>
      <c r="E1187" s="2">
        <v>3</v>
      </c>
      <c r="F1187" t="s">
        <v>39</v>
      </c>
      <c r="G1187" s="2">
        <v>75.785653196516705</v>
      </c>
      <c r="H1187" s="2">
        <v>74.833836768006705</v>
      </c>
      <c r="I1187" s="2">
        <v>76.737469625026705</v>
      </c>
      <c r="J1187" s="2">
        <v>0</v>
      </c>
      <c r="K1187" s="2">
        <v>0</v>
      </c>
      <c r="L1187" s="2">
        <v>0</v>
      </c>
    </row>
    <row r="1188" spans="1:12" ht="15">
      <c r="A1188" s="2" t="s">
        <v>1360</v>
      </c>
      <c r="B1188" s="2" t="s">
        <v>74</v>
      </c>
      <c r="C1188" s="2" t="s">
        <v>59</v>
      </c>
      <c r="D1188" s="2" t="s">
        <v>94</v>
      </c>
      <c r="E1188" s="2">
        <v>4</v>
      </c>
      <c r="F1188" t="s">
        <v>39</v>
      </c>
      <c r="G1188" s="2">
        <v>74.814485535536605</v>
      </c>
      <c r="H1188" s="2">
        <v>73.669474811272906</v>
      </c>
      <c r="I1188" s="2">
        <v>75.959496259800304</v>
      </c>
      <c r="J1188" s="2">
        <v>0</v>
      </c>
      <c r="K1188" s="2">
        <v>0</v>
      </c>
      <c r="L1188" s="2">
        <v>0</v>
      </c>
    </row>
    <row r="1189" spans="1:12" ht="15">
      <c r="A1189" s="2" t="s">
        <v>1361</v>
      </c>
      <c r="B1189" s="2" t="s">
        <v>74</v>
      </c>
      <c r="C1189" s="2" t="s">
        <v>59</v>
      </c>
      <c r="D1189" s="2" t="s">
        <v>94</v>
      </c>
      <c r="E1189" s="2">
        <v>5</v>
      </c>
      <c r="F1189" t="s">
        <v>39</v>
      </c>
      <c r="G1189" s="2">
        <v>73.051889423429003</v>
      </c>
      <c r="H1189" s="2">
        <v>71.9606515707152</v>
      </c>
      <c r="I1189" s="2">
        <v>74.143127276142806</v>
      </c>
      <c r="J1189" s="2">
        <v>0</v>
      </c>
      <c r="K1189" s="2">
        <v>0</v>
      </c>
      <c r="L1189" s="2">
        <v>0</v>
      </c>
    </row>
    <row r="1190" spans="1:12" ht="15">
      <c r="A1190" s="2" t="s">
        <v>1362</v>
      </c>
      <c r="B1190" s="2" t="s">
        <v>74</v>
      </c>
      <c r="C1190" s="2" t="s">
        <v>68</v>
      </c>
      <c r="D1190" s="2" t="s">
        <v>94</v>
      </c>
      <c r="E1190" s="2">
        <v>0</v>
      </c>
      <c r="F1190" t="s">
        <v>39</v>
      </c>
      <c r="G1190" s="2">
        <v>76.150299046884598</v>
      </c>
      <c r="H1190" s="2">
        <v>75.734010541175905</v>
      </c>
      <c r="I1190" s="2">
        <v>76.566587552593205</v>
      </c>
      <c r="J1190" s="2">
        <v>8.0390689999999996</v>
      </c>
      <c r="K1190" s="2">
        <v>5.2360660000000001</v>
      </c>
      <c r="L1190" s="2">
        <v>10.84207</v>
      </c>
    </row>
    <row r="1191" spans="1:12" ht="15">
      <c r="A1191" s="2" t="s">
        <v>1363</v>
      </c>
      <c r="B1191" s="2" t="s">
        <v>74</v>
      </c>
      <c r="C1191" s="2" t="s">
        <v>68</v>
      </c>
      <c r="D1191" s="2" t="s">
        <v>94</v>
      </c>
      <c r="E1191" s="2">
        <v>1</v>
      </c>
      <c r="F1191" t="s">
        <v>39</v>
      </c>
      <c r="G1191" s="2">
        <v>79.732142180322697</v>
      </c>
      <c r="H1191" s="2">
        <v>78.769520643327098</v>
      </c>
      <c r="I1191" s="2">
        <v>80.694763717318295</v>
      </c>
      <c r="J1191" s="2">
        <v>0</v>
      </c>
      <c r="K1191" s="2">
        <v>0</v>
      </c>
      <c r="L1191" s="2">
        <v>0</v>
      </c>
    </row>
    <row r="1192" spans="1:12" ht="15">
      <c r="A1192" s="2" t="s">
        <v>1364</v>
      </c>
      <c r="B1192" s="2" t="s">
        <v>74</v>
      </c>
      <c r="C1192" s="2" t="s">
        <v>68</v>
      </c>
      <c r="D1192" s="2" t="s">
        <v>94</v>
      </c>
      <c r="E1192" s="2">
        <v>2</v>
      </c>
      <c r="F1192" t="s">
        <v>39</v>
      </c>
      <c r="G1192" s="2">
        <v>77.330350707680594</v>
      </c>
      <c r="H1192" s="2">
        <v>76.485676675632703</v>
      </c>
      <c r="I1192" s="2">
        <v>78.175024739728499</v>
      </c>
      <c r="J1192" s="2">
        <v>0</v>
      </c>
      <c r="K1192" s="2">
        <v>0</v>
      </c>
      <c r="L1192" s="2">
        <v>0</v>
      </c>
    </row>
    <row r="1193" spans="1:12" ht="15">
      <c r="A1193" s="2" t="s">
        <v>1365</v>
      </c>
      <c r="B1193" s="2" t="s">
        <v>74</v>
      </c>
      <c r="C1193" s="2" t="s">
        <v>68</v>
      </c>
      <c r="D1193" s="2" t="s">
        <v>94</v>
      </c>
      <c r="E1193" s="2">
        <v>3</v>
      </c>
      <c r="F1193" t="s">
        <v>39</v>
      </c>
      <c r="G1193" s="2">
        <v>76.272041986993401</v>
      </c>
      <c r="H1193" s="2">
        <v>75.371430650574894</v>
      </c>
      <c r="I1193" s="2">
        <v>77.172653323411893</v>
      </c>
      <c r="J1193" s="2">
        <v>0</v>
      </c>
      <c r="K1193" s="2">
        <v>0</v>
      </c>
      <c r="L1193" s="2">
        <v>0</v>
      </c>
    </row>
    <row r="1194" spans="1:12" ht="15">
      <c r="A1194" s="2" t="s">
        <v>1366</v>
      </c>
      <c r="B1194" s="2" t="s">
        <v>74</v>
      </c>
      <c r="C1194" s="2" t="s">
        <v>68</v>
      </c>
      <c r="D1194" s="2" t="s">
        <v>94</v>
      </c>
      <c r="E1194" s="2">
        <v>4</v>
      </c>
      <c r="F1194" t="s">
        <v>39</v>
      </c>
      <c r="G1194" s="2">
        <v>75.286704034656694</v>
      </c>
      <c r="H1194" s="2">
        <v>74.3089955971991</v>
      </c>
      <c r="I1194" s="2">
        <v>76.264412472114202</v>
      </c>
      <c r="J1194" s="2">
        <v>0</v>
      </c>
      <c r="K1194" s="2">
        <v>0</v>
      </c>
      <c r="L1194" s="2">
        <v>0</v>
      </c>
    </row>
    <row r="1195" spans="1:12" ht="15">
      <c r="A1195" s="2" t="s">
        <v>1367</v>
      </c>
      <c r="B1195" s="2" t="s">
        <v>74</v>
      </c>
      <c r="C1195" s="2" t="s">
        <v>68</v>
      </c>
      <c r="D1195" s="2" t="s">
        <v>94</v>
      </c>
      <c r="E1195" s="2">
        <v>5</v>
      </c>
      <c r="F1195" t="s">
        <v>39</v>
      </c>
      <c r="G1195" s="2">
        <v>72.644225857553593</v>
      </c>
      <c r="H1195" s="2">
        <v>71.6849855170138</v>
      </c>
      <c r="I1195" s="2">
        <v>73.603466198093301</v>
      </c>
      <c r="J1195" s="2">
        <v>0</v>
      </c>
      <c r="K1195" s="2">
        <v>0</v>
      </c>
      <c r="L1195" s="2">
        <v>0</v>
      </c>
    </row>
    <row r="1196" spans="1:12" ht="15">
      <c r="A1196" s="2" t="s">
        <v>1368</v>
      </c>
      <c r="B1196" s="2" t="s">
        <v>74</v>
      </c>
      <c r="C1196" s="2" t="s">
        <v>63</v>
      </c>
      <c r="D1196" s="2" t="s">
        <v>94</v>
      </c>
      <c r="E1196" s="2">
        <v>0</v>
      </c>
      <c r="F1196" t="s">
        <v>39</v>
      </c>
      <c r="G1196" s="2">
        <v>76.992641394550205</v>
      </c>
      <c r="H1196" s="2">
        <v>76.677902718213304</v>
      </c>
      <c r="I1196" s="2">
        <v>77.307380070887106</v>
      </c>
      <c r="J1196" s="2">
        <v>11.78135</v>
      </c>
      <c r="K1196" s="2">
        <v>9.2129770000000004</v>
      </c>
      <c r="L1196" s="2">
        <v>14.349729999999999</v>
      </c>
    </row>
    <row r="1197" spans="1:12" ht="15">
      <c r="A1197" s="2" t="s">
        <v>1369</v>
      </c>
      <c r="B1197" s="2" t="s">
        <v>74</v>
      </c>
      <c r="C1197" s="2" t="s">
        <v>63</v>
      </c>
      <c r="D1197" s="2" t="s">
        <v>94</v>
      </c>
      <c r="E1197" s="2">
        <v>1</v>
      </c>
      <c r="F1197" t="s">
        <v>39</v>
      </c>
      <c r="G1197" s="2">
        <v>81.101577844982103</v>
      </c>
      <c r="H1197" s="2">
        <v>80.4224009862765</v>
      </c>
      <c r="I1197" s="2">
        <v>81.780754703687705</v>
      </c>
      <c r="J1197" s="2">
        <v>0</v>
      </c>
      <c r="K1197" s="2">
        <v>0</v>
      </c>
      <c r="L1197" s="2">
        <v>0</v>
      </c>
    </row>
    <row r="1198" spans="1:12" ht="15">
      <c r="A1198" s="2" t="s">
        <v>1370</v>
      </c>
      <c r="B1198" s="2" t="s">
        <v>74</v>
      </c>
      <c r="C1198" s="2" t="s">
        <v>63</v>
      </c>
      <c r="D1198" s="2" t="s">
        <v>94</v>
      </c>
      <c r="E1198" s="2">
        <v>2</v>
      </c>
      <c r="F1198" t="s">
        <v>39</v>
      </c>
      <c r="G1198" s="2">
        <v>79.923371955812399</v>
      </c>
      <c r="H1198" s="2">
        <v>79.223704157339199</v>
      </c>
      <c r="I1198" s="2">
        <v>80.6230397542856</v>
      </c>
      <c r="J1198" s="2">
        <v>0</v>
      </c>
      <c r="K1198" s="2">
        <v>0</v>
      </c>
      <c r="L1198" s="2">
        <v>0</v>
      </c>
    </row>
    <row r="1199" spans="1:12" ht="15">
      <c r="A1199" s="2" t="s">
        <v>1371</v>
      </c>
      <c r="B1199" s="2" t="s">
        <v>74</v>
      </c>
      <c r="C1199" s="2" t="s">
        <v>63</v>
      </c>
      <c r="D1199" s="2" t="s">
        <v>94</v>
      </c>
      <c r="E1199" s="2">
        <v>3</v>
      </c>
      <c r="F1199" t="s">
        <v>39</v>
      </c>
      <c r="G1199" s="2">
        <v>77.253417973684705</v>
      </c>
      <c r="H1199" s="2">
        <v>76.5071861763019</v>
      </c>
      <c r="I1199" s="2">
        <v>77.999649771067496</v>
      </c>
      <c r="J1199" s="2">
        <v>0</v>
      </c>
      <c r="K1199" s="2">
        <v>0</v>
      </c>
      <c r="L1199" s="2">
        <v>0</v>
      </c>
    </row>
    <row r="1200" spans="1:12" ht="15">
      <c r="A1200" s="2" t="s">
        <v>1372</v>
      </c>
      <c r="B1200" s="2" t="s">
        <v>74</v>
      </c>
      <c r="C1200" s="2" t="s">
        <v>63</v>
      </c>
      <c r="D1200" s="2" t="s">
        <v>94</v>
      </c>
      <c r="E1200" s="2">
        <v>4</v>
      </c>
      <c r="F1200" t="s">
        <v>39</v>
      </c>
      <c r="G1200" s="2">
        <v>74.643196843502906</v>
      </c>
      <c r="H1200" s="2">
        <v>73.934771787573496</v>
      </c>
      <c r="I1200" s="2">
        <v>75.351621899432203</v>
      </c>
      <c r="J1200" s="2">
        <v>0</v>
      </c>
      <c r="K1200" s="2">
        <v>0</v>
      </c>
      <c r="L1200" s="2">
        <v>0</v>
      </c>
    </row>
    <row r="1201" spans="1:12" ht="15">
      <c r="A1201" s="2" t="s">
        <v>1373</v>
      </c>
      <c r="B1201" s="2" t="s">
        <v>74</v>
      </c>
      <c r="C1201" s="2" t="s">
        <v>63</v>
      </c>
      <c r="D1201" s="2" t="s">
        <v>94</v>
      </c>
      <c r="E1201" s="2">
        <v>5</v>
      </c>
      <c r="F1201" t="s">
        <v>39</v>
      </c>
      <c r="G1201" s="2">
        <v>71.954833569193994</v>
      </c>
      <c r="H1201" s="2">
        <v>71.266714766854903</v>
      </c>
      <c r="I1201" s="2">
        <v>72.642952371532999</v>
      </c>
      <c r="J1201" s="2">
        <v>0</v>
      </c>
      <c r="K1201" s="2">
        <v>0</v>
      </c>
      <c r="L1201" s="2">
        <v>0</v>
      </c>
    </row>
    <row r="1202" spans="1:12" ht="15">
      <c r="A1202" s="2" t="s">
        <v>1374</v>
      </c>
      <c r="B1202" s="2" t="s">
        <v>74</v>
      </c>
      <c r="C1202" s="2" t="s">
        <v>54</v>
      </c>
      <c r="D1202" s="2" t="s">
        <v>94</v>
      </c>
      <c r="E1202" s="2">
        <v>0</v>
      </c>
      <c r="F1202" t="s">
        <v>39</v>
      </c>
      <c r="G1202" s="2">
        <v>76.818856154513199</v>
      </c>
      <c r="H1202" s="2">
        <v>76.406552090969896</v>
      </c>
      <c r="I1202" s="2">
        <v>77.231160218056502</v>
      </c>
      <c r="J1202" s="2">
        <v>6.1725250000000003</v>
      </c>
      <c r="K1202" s="2">
        <v>0.55723080000000003</v>
      </c>
      <c r="L1202" s="2">
        <v>11.78782</v>
      </c>
    </row>
    <row r="1203" spans="1:12" ht="15">
      <c r="A1203" s="2" t="s">
        <v>1375</v>
      </c>
      <c r="B1203" s="2" t="s">
        <v>74</v>
      </c>
      <c r="C1203" s="2" t="s">
        <v>54</v>
      </c>
      <c r="D1203" s="2" t="s">
        <v>94</v>
      </c>
      <c r="E1203" s="2">
        <v>1</v>
      </c>
      <c r="F1203" t="s">
        <v>39</v>
      </c>
      <c r="G1203" s="2">
        <v>79.103323309753307</v>
      </c>
      <c r="H1203" s="2">
        <v>78.252057892368398</v>
      </c>
      <c r="I1203" s="2">
        <v>79.954588727138201</v>
      </c>
      <c r="J1203" s="2">
        <v>0</v>
      </c>
      <c r="K1203" s="2">
        <v>0</v>
      </c>
      <c r="L1203" s="2">
        <v>0</v>
      </c>
    </row>
    <row r="1204" spans="1:12" ht="15">
      <c r="A1204" s="2" t="s">
        <v>1376</v>
      </c>
      <c r="B1204" s="2" t="s">
        <v>74</v>
      </c>
      <c r="C1204" s="2" t="s">
        <v>54</v>
      </c>
      <c r="D1204" s="2" t="s">
        <v>94</v>
      </c>
      <c r="E1204" s="2">
        <v>2</v>
      </c>
      <c r="F1204" t="s">
        <v>39</v>
      </c>
      <c r="G1204" s="2">
        <v>77.7154662379846</v>
      </c>
      <c r="H1204" s="2">
        <v>76.796613899142898</v>
      </c>
      <c r="I1204" s="2">
        <v>78.634318576826402</v>
      </c>
      <c r="J1204" s="2">
        <v>0</v>
      </c>
      <c r="K1204" s="2">
        <v>0</v>
      </c>
      <c r="L1204" s="2">
        <v>0</v>
      </c>
    </row>
    <row r="1205" spans="1:12" ht="15">
      <c r="A1205" s="2" t="s">
        <v>1377</v>
      </c>
      <c r="B1205" s="2" t="s">
        <v>74</v>
      </c>
      <c r="C1205" s="2" t="s">
        <v>54</v>
      </c>
      <c r="D1205" s="2" t="s">
        <v>94</v>
      </c>
      <c r="E1205" s="2">
        <v>3</v>
      </c>
      <c r="F1205" t="s">
        <v>39</v>
      </c>
      <c r="G1205" s="2">
        <v>76.7939611380624</v>
      </c>
      <c r="H1205" s="2">
        <v>75.817654945299793</v>
      </c>
      <c r="I1205" s="2">
        <v>77.770267330825106</v>
      </c>
      <c r="J1205" s="2">
        <v>0</v>
      </c>
      <c r="K1205" s="2">
        <v>0</v>
      </c>
      <c r="L1205" s="2">
        <v>0</v>
      </c>
    </row>
    <row r="1206" spans="1:12" ht="15">
      <c r="A1206" s="2" t="s">
        <v>1378</v>
      </c>
      <c r="B1206" s="2" t="s">
        <v>74</v>
      </c>
      <c r="C1206" s="2" t="s">
        <v>54</v>
      </c>
      <c r="D1206" s="2" t="s">
        <v>94</v>
      </c>
      <c r="E1206" s="2">
        <v>4</v>
      </c>
      <c r="F1206" t="s">
        <v>39</v>
      </c>
      <c r="G1206" s="2">
        <v>77.035483550646802</v>
      </c>
      <c r="H1206" s="2">
        <v>76.142585449658199</v>
      </c>
      <c r="I1206" s="2">
        <v>77.928381651635306</v>
      </c>
      <c r="J1206" s="2">
        <v>0</v>
      </c>
      <c r="K1206" s="2">
        <v>0</v>
      </c>
      <c r="L1206" s="2">
        <v>0</v>
      </c>
    </row>
    <row r="1207" spans="1:12" ht="15">
      <c r="A1207" s="2" t="s">
        <v>1379</v>
      </c>
      <c r="B1207" s="2" t="s">
        <v>74</v>
      </c>
      <c r="C1207" s="2" t="s">
        <v>54</v>
      </c>
      <c r="D1207" s="2" t="s">
        <v>94</v>
      </c>
      <c r="E1207" s="2">
        <v>5</v>
      </c>
      <c r="F1207" t="s">
        <v>39</v>
      </c>
      <c r="G1207" s="2">
        <v>73.153154969192599</v>
      </c>
      <c r="H1207" s="2">
        <v>72.185780187257905</v>
      </c>
      <c r="I1207" s="2">
        <v>74.120529751127293</v>
      </c>
      <c r="J1207" s="2">
        <v>0</v>
      </c>
      <c r="K1207" s="2">
        <v>0</v>
      </c>
      <c r="L1207" s="2">
        <v>0</v>
      </c>
    </row>
    <row r="1208" spans="1:12" ht="15">
      <c r="A1208" s="2" t="s">
        <v>1380</v>
      </c>
      <c r="B1208" s="2" t="s">
        <v>74</v>
      </c>
      <c r="C1208" s="2" t="s">
        <v>52</v>
      </c>
      <c r="D1208" s="2" t="s">
        <v>94</v>
      </c>
      <c r="E1208" s="2">
        <v>0</v>
      </c>
      <c r="F1208" t="s">
        <v>39</v>
      </c>
      <c r="G1208" s="2">
        <v>79.602370064494806</v>
      </c>
      <c r="H1208" s="2">
        <v>78.972573742583606</v>
      </c>
      <c r="I1208" s="2">
        <v>80.232166386405893</v>
      </c>
      <c r="J1208" s="2">
        <v>5.3002799999999999</v>
      </c>
      <c r="K1208" s="2">
        <v>2.4521310000000001</v>
      </c>
      <c r="L1208" s="2">
        <v>8.1484290000000001</v>
      </c>
    </row>
    <row r="1209" spans="1:12" ht="15">
      <c r="A1209" s="2" t="s">
        <v>1381</v>
      </c>
      <c r="B1209" s="2" t="s">
        <v>74</v>
      </c>
      <c r="C1209" s="2" t="s">
        <v>52</v>
      </c>
      <c r="D1209" s="2" t="s">
        <v>94</v>
      </c>
      <c r="E1209" s="2">
        <v>1</v>
      </c>
      <c r="F1209" t="s">
        <v>39</v>
      </c>
      <c r="G1209" s="2">
        <v>81.403063746210506</v>
      </c>
      <c r="H1209" s="2">
        <v>79.915272935502898</v>
      </c>
      <c r="I1209" s="2">
        <v>82.8908545569181</v>
      </c>
      <c r="J1209" s="2">
        <v>0</v>
      </c>
      <c r="K1209" s="2">
        <v>0</v>
      </c>
      <c r="L1209" s="2">
        <v>0</v>
      </c>
    </row>
    <row r="1210" spans="1:12" ht="15">
      <c r="A1210" s="2" t="s">
        <v>1382</v>
      </c>
      <c r="B1210" s="2" t="s">
        <v>74</v>
      </c>
      <c r="C1210" s="2" t="s">
        <v>52</v>
      </c>
      <c r="D1210" s="2" t="s">
        <v>94</v>
      </c>
      <c r="E1210" s="2">
        <v>2</v>
      </c>
      <c r="F1210" t="s">
        <v>39</v>
      </c>
      <c r="G1210" s="2">
        <v>81.333757931690798</v>
      </c>
      <c r="H1210" s="2">
        <v>79.907982437207394</v>
      </c>
      <c r="I1210" s="2">
        <v>82.759533426174201</v>
      </c>
      <c r="J1210" s="2">
        <v>0</v>
      </c>
      <c r="K1210" s="2">
        <v>0</v>
      </c>
      <c r="L1210" s="2">
        <v>0</v>
      </c>
    </row>
    <row r="1211" spans="1:12" ht="15">
      <c r="A1211" s="2" t="s">
        <v>1383</v>
      </c>
      <c r="B1211" s="2" t="s">
        <v>74</v>
      </c>
      <c r="C1211" s="2" t="s">
        <v>52</v>
      </c>
      <c r="D1211" s="2" t="s">
        <v>94</v>
      </c>
      <c r="E1211" s="2">
        <v>3</v>
      </c>
      <c r="F1211" t="s">
        <v>39</v>
      </c>
      <c r="G1211" s="2">
        <v>79.041189105265701</v>
      </c>
      <c r="H1211" s="2">
        <v>77.845155189032297</v>
      </c>
      <c r="I1211" s="2">
        <v>80.237223021499005</v>
      </c>
      <c r="J1211" s="2">
        <v>0</v>
      </c>
      <c r="K1211" s="2">
        <v>0</v>
      </c>
      <c r="L1211" s="2">
        <v>0</v>
      </c>
    </row>
    <row r="1212" spans="1:12" ht="15">
      <c r="A1212" s="2" t="s">
        <v>1384</v>
      </c>
      <c r="B1212" s="2" t="s">
        <v>74</v>
      </c>
      <c r="C1212" s="2" t="s">
        <v>52</v>
      </c>
      <c r="D1212" s="2" t="s">
        <v>94</v>
      </c>
      <c r="E1212" s="2">
        <v>4</v>
      </c>
      <c r="F1212" t="s">
        <v>39</v>
      </c>
      <c r="G1212" s="2">
        <v>78.405726086915294</v>
      </c>
      <c r="H1212" s="2">
        <v>76.898504280731402</v>
      </c>
      <c r="I1212" s="2">
        <v>79.912947893099201</v>
      </c>
      <c r="J1212" s="2">
        <v>0</v>
      </c>
      <c r="K1212" s="2">
        <v>0</v>
      </c>
      <c r="L1212" s="2">
        <v>0</v>
      </c>
    </row>
    <row r="1213" spans="1:12" ht="15">
      <c r="A1213" s="2" t="s">
        <v>1385</v>
      </c>
      <c r="B1213" s="2" t="s">
        <v>74</v>
      </c>
      <c r="C1213" s="2" t="s">
        <v>52</v>
      </c>
      <c r="D1213" s="2" t="s">
        <v>94</v>
      </c>
      <c r="E1213" s="2">
        <v>5</v>
      </c>
      <c r="F1213" t="s">
        <v>39</v>
      </c>
      <c r="G1213" s="2">
        <v>77.596013351102997</v>
      </c>
      <c r="H1213" s="2">
        <v>76.0240971503043</v>
      </c>
      <c r="I1213" s="2">
        <v>79.167929551901807</v>
      </c>
      <c r="J1213" s="2">
        <v>0</v>
      </c>
      <c r="K1213" s="2">
        <v>0</v>
      </c>
      <c r="L1213" s="2">
        <v>0</v>
      </c>
    </row>
    <row r="1214" spans="1:12" ht="15">
      <c r="A1214" s="2" t="s">
        <v>1386</v>
      </c>
      <c r="B1214" s="2" t="s">
        <v>74</v>
      </c>
      <c r="C1214" s="2" t="s">
        <v>46</v>
      </c>
      <c r="D1214" s="2" t="s">
        <v>94</v>
      </c>
      <c r="E1214" s="2">
        <v>0</v>
      </c>
      <c r="F1214" t="s">
        <v>39</v>
      </c>
      <c r="G1214" s="2">
        <v>77.156960063140701</v>
      </c>
      <c r="H1214" s="2">
        <v>76.605548741898502</v>
      </c>
      <c r="I1214" s="2">
        <v>77.7083713843829</v>
      </c>
      <c r="J1214" s="2">
        <v>8.2474399999999992</v>
      </c>
      <c r="K1214" s="2">
        <v>3.2088179999999999</v>
      </c>
      <c r="L1214" s="2">
        <v>13.286060000000001</v>
      </c>
    </row>
    <row r="1215" spans="1:12" ht="15">
      <c r="A1215" s="2" t="s">
        <v>1387</v>
      </c>
      <c r="B1215" s="2" t="s">
        <v>74</v>
      </c>
      <c r="C1215" s="2" t="s">
        <v>46</v>
      </c>
      <c r="D1215" s="2" t="s">
        <v>94</v>
      </c>
      <c r="E1215" s="2">
        <v>1</v>
      </c>
      <c r="F1215" t="s">
        <v>39</v>
      </c>
      <c r="G1215" s="2">
        <v>80.028655080766001</v>
      </c>
      <c r="H1215" s="2">
        <v>78.924974664256396</v>
      </c>
      <c r="I1215" s="2">
        <v>81.132335497275506</v>
      </c>
      <c r="J1215" s="2">
        <v>0</v>
      </c>
      <c r="K1215" s="2">
        <v>0</v>
      </c>
      <c r="L1215" s="2">
        <v>0</v>
      </c>
    </row>
    <row r="1216" spans="1:12" ht="15">
      <c r="A1216" s="2" t="s">
        <v>1388</v>
      </c>
      <c r="B1216" s="2" t="s">
        <v>74</v>
      </c>
      <c r="C1216" s="2" t="s">
        <v>46</v>
      </c>
      <c r="D1216" s="2" t="s">
        <v>94</v>
      </c>
      <c r="E1216" s="2">
        <v>2</v>
      </c>
      <c r="F1216" t="s">
        <v>39</v>
      </c>
      <c r="G1216" s="2">
        <v>78.615425251940096</v>
      </c>
      <c r="H1216" s="2">
        <v>77.419280176211004</v>
      </c>
      <c r="I1216" s="2">
        <v>79.811570327669301</v>
      </c>
      <c r="J1216" s="2">
        <v>0</v>
      </c>
      <c r="K1216" s="2">
        <v>0</v>
      </c>
      <c r="L1216" s="2">
        <v>0</v>
      </c>
    </row>
    <row r="1217" spans="1:12" ht="15">
      <c r="A1217" s="2" t="s">
        <v>1389</v>
      </c>
      <c r="B1217" s="2" t="s">
        <v>74</v>
      </c>
      <c r="C1217" s="2" t="s">
        <v>46</v>
      </c>
      <c r="D1217" s="2" t="s">
        <v>94</v>
      </c>
      <c r="E1217" s="2">
        <v>3</v>
      </c>
      <c r="F1217" t="s">
        <v>39</v>
      </c>
      <c r="G1217" s="2">
        <v>77.505797004367906</v>
      </c>
      <c r="H1217" s="2">
        <v>76.270624229305994</v>
      </c>
      <c r="I1217" s="2">
        <v>78.740969779429804</v>
      </c>
      <c r="J1217" s="2">
        <v>0</v>
      </c>
      <c r="K1217" s="2">
        <v>0</v>
      </c>
      <c r="L1217" s="2">
        <v>0</v>
      </c>
    </row>
    <row r="1218" spans="1:12" ht="15">
      <c r="A1218" s="2" t="s">
        <v>1390</v>
      </c>
      <c r="B1218" s="2" t="s">
        <v>74</v>
      </c>
      <c r="C1218" s="2" t="s">
        <v>46</v>
      </c>
      <c r="D1218" s="2" t="s">
        <v>94</v>
      </c>
      <c r="E1218" s="2">
        <v>4</v>
      </c>
      <c r="F1218" t="s">
        <v>39</v>
      </c>
      <c r="G1218" s="2">
        <v>76.704429603109901</v>
      </c>
      <c r="H1218" s="2">
        <v>75.429511826177702</v>
      </c>
      <c r="I1218" s="2">
        <v>77.979347380042</v>
      </c>
      <c r="J1218" s="2">
        <v>0</v>
      </c>
      <c r="K1218" s="2">
        <v>0</v>
      </c>
      <c r="L1218" s="2">
        <v>0</v>
      </c>
    </row>
    <row r="1219" spans="1:12" ht="15">
      <c r="A1219" s="2" t="s">
        <v>1391</v>
      </c>
      <c r="B1219" s="2" t="s">
        <v>74</v>
      </c>
      <c r="C1219" s="2" t="s">
        <v>46</v>
      </c>
      <c r="D1219" s="2" t="s">
        <v>94</v>
      </c>
      <c r="E1219" s="2">
        <v>5</v>
      </c>
      <c r="F1219" t="s">
        <v>39</v>
      </c>
      <c r="G1219" s="2">
        <v>72.811152974433099</v>
      </c>
      <c r="H1219" s="2">
        <v>71.544047890399995</v>
      </c>
      <c r="I1219" s="2">
        <v>74.078258058466204</v>
      </c>
      <c r="J1219" s="2">
        <v>0</v>
      </c>
      <c r="K1219" s="2">
        <v>0</v>
      </c>
      <c r="L1219" s="2">
        <v>0</v>
      </c>
    </row>
    <row r="1220" spans="1:12" ht="15">
      <c r="A1220" s="2" t="s">
        <v>1392</v>
      </c>
      <c r="B1220" s="2" t="s">
        <v>74</v>
      </c>
      <c r="C1220" s="2" t="s">
        <v>47</v>
      </c>
      <c r="D1220" s="2" t="s">
        <v>94</v>
      </c>
      <c r="E1220" s="2">
        <v>0</v>
      </c>
      <c r="F1220" t="s">
        <v>39</v>
      </c>
      <c r="G1220" s="2">
        <v>77.260670382357901</v>
      </c>
      <c r="H1220" s="2">
        <v>76.678559454392101</v>
      </c>
      <c r="I1220" s="2">
        <v>77.842781310323801</v>
      </c>
      <c r="J1220" s="2">
        <v>7.8570169999999999</v>
      </c>
      <c r="K1220" s="2">
        <v>-4.9899079999999998</v>
      </c>
      <c r="L1220" s="2">
        <v>20.703939999999999</v>
      </c>
    </row>
    <row r="1221" spans="1:12" ht="15">
      <c r="A1221" s="2" t="s">
        <v>1393</v>
      </c>
      <c r="B1221" s="2" t="s">
        <v>74</v>
      </c>
      <c r="C1221" s="2" t="s">
        <v>47</v>
      </c>
      <c r="D1221" s="2" t="s">
        <v>94</v>
      </c>
      <c r="E1221" s="2">
        <v>1</v>
      </c>
      <c r="F1221" t="s">
        <v>39</v>
      </c>
      <c r="G1221" s="2">
        <v>78.625865036530797</v>
      </c>
      <c r="H1221" s="2">
        <v>77.270070814647099</v>
      </c>
      <c r="I1221" s="2">
        <v>79.981659258414396</v>
      </c>
      <c r="J1221" s="2">
        <v>0</v>
      </c>
      <c r="K1221" s="2">
        <v>0</v>
      </c>
      <c r="L1221" s="2">
        <v>0</v>
      </c>
    </row>
    <row r="1222" spans="1:12" ht="15">
      <c r="A1222" s="2" t="s">
        <v>1394</v>
      </c>
      <c r="B1222" s="2" t="s">
        <v>74</v>
      </c>
      <c r="C1222" s="2" t="s">
        <v>47</v>
      </c>
      <c r="D1222" s="2" t="s">
        <v>94</v>
      </c>
      <c r="E1222" s="2">
        <v>2</v>
      </c>
      <c r="F1222" t="s">
        <v>39</v>
      </c>
      <c r="G1222" s="2">
        <v>79.838241075795494</v>
      </c>
      <c r="H1222" s="2">
        <v>78.630069082594602</v>
      </c>
      <c r="I1222" s="2">
        <v>81.046413068996401</v>
      </c>
      <c r="J1222" s="2">
        <v>0</v>
      </c>
      <c r="K1222" s="2">
        <v>0</v>
      </c>
      <c r="L1222" s="2">
        <v>0</v>
      </c>
    </row>
    <row r="1223" spans="1:12" ht="15">
      <c r="A1223" s="2" t="s">
        <v>1395</v>
      </c>
      <c r="B1223" s="2" t="s">
        <v>74</v>
      </c>
      <c r="C1223" s="2" t="s">
        <v>47</v>
      </c>
      <c r="D1223" s="2" t="s">
        <v>94</v>
      </c>
      <c r="E1223" s="2">
        <v>3</v>
      </c>
      <c r="F1223" t="s">
        <v>39</v>
      </c>
      <c r="G1223" s="2">
        <v>78.168987495123702</v>
      </c>
      <c r="H1223" s="2">
        <v>77.033884027737599</v>
      </c>
      <c r="I1223" s="2">
        <v>79.304090962509704</v>
      </c>
      <c r="J1223" s="2">
        <v>0</v>
      </c>
      <c r="K1223" s="2">
        <v>0</v>
      </c>
      <c r="L1223" s="2">
        <v>0</v>
      </c>
    </row>
    <row r="1224" spans="1:12" ht="15">
      <c r="A1224" s="2" t="s">
        <v>1396</v>
      </c>
      <c r="B1224" s="2" t="s">
        <v>74</v>
      </c>
      <c r="C1224" s="2" t="s">
        <v>47</v>
      </c>
      <c r="D1224" s="2" t="s">
        <v>94</v>
      </c>
      <c r="E1224" s="2">
        <v>4</v>
      </c>
      <c r="F1224" t="s">
        <v>39</v>
      </c>
      <c r="G1224" s="2">
        <v>78.265661663382105</v>
      </c>
      <c r="H1224" s="2">
        <v>76.979953280424496</v>
      </c>
      <c r="I1224" s="2">
        <v>79.551370046339699</v>
      </c>
      <c r="J1224" s="2">
        <v>0</v>
      </c>
      <c r="K1224" s="2">
        <v>0</v>
      </c>
      <c r="L1224" s="2">
        <v>0</v>
      </c>
    </row>
    <row r="1225" spans="1:12" ht="15">
      <c r="A1225" s="2" t="s">
        <v>1397</v>
      </c>
      <c r="B1225" s="2" t="s">
        <v>74</v>
      </c>
      <c r="C1225" s="2" t="s">
        <v>47</v>
      </c>
      <c r="D1225" s="2" t="s">
        <v>94</v>
      </c>
      <c r="E1225" s="2">
        <v>5</v>
      </c>
      <c r="F1225" t="s">
        <v>39</v>
      </c>
      <c r="G1225" s="2">
        <v>71.368529144705604</v>
      </c>
      <c r="H1225" s="2">
        <v>69.934431203786204</v>
      </c>
      <c r="I1225" s="2">
        <v>72.802627085625105</v>
      </c>
      <c r="J1225" s="2">
        <v>0</v>
      </c>
      <c r="K1225" s="2">
        <v>0</v>
      </c>
      <c r="L1225" s="2">
        <v>0</v>
      </c>
    </row>
    <row r="1226" spans="1:12" ht="15">
      <c r="A1226" s="2" t="s">
        <v>1398</v>
      </c>
      <c r="B1226" s="2" t="s">
        <v>74</v>
      </c>
      <c r="C1226" s="2" t="s">
        <v>48</v>
      </c>
      <c r="D1226" s="2" t="s">
        <v>94</v>
      </c>
      <c r="E1226" s="2">
        <v>0</v>
      </c>
      <c r="F1226" t="s">
        <v>39</v>
      </c>
      <c r="G1226" s="2">
        <v>77.749986968060099</v>
      </c>
      <c r="H1226" s="2">
        <v>77.291661158055405</v>
      </c>
      <c r="I1226" s="2">
        <v>78.208312778064794</v>
      </c>
      <c r="J1226" s="2">
        <v>7.3097269999999996</v>
      </c>
      <c r="K1226" s="2">
        <v>2.8333729999999999</v>
      </c>
      <c r="L1226" s="2">
        <v>11.78608</v>
      </c>
    </row>
    <row r="1227" spans="1:12" ht="15">
      <c r="A1227" s="2" t="s">
        <v>1399</v>
      </c>
      <c r="B1227" s="2" t="s">
        <v>74</v>
      </c>
      <c r="C1227" s="2" t="s">
        <v>48</v>
      </c>
      <c r="D1227" s="2" t="s">
        <v>94</v>
      </c>
      <c r="E1227" s="2">
        <v>1</v>
      </c>
      <c r="F1227" t="s">
        <v>39</v>
      </c>
      <c r="G1227" s="2">
        <v>80.3843489956121</v>
      </c>
      <c r="H1227" s="2">
        <v>79.330413984688093</v>
      </c>
      <c r="I1227" s="2">
        <v>81.438284006536094</v>
      </c>
      <c r="J1227" s="2">
        <v>0</v>
      </c>
      <c r="K1227" s="2">
        <v>0</v>
      </c>
      <c r="L1227" s="2">
        <v>0</v>
      </c>
    </row>
    <row r="1228" spans="1:12" ht="15">
      <c r="A1228" s="2" t="s">
        <v>1400</v>
      </c>
      <c r="B1228" s="2" t="s">
        <v>74</v>
      </c>
      <c r="C1228" s="2" t="s">
        <v>48</v>
      </c>
      <c r="D1228" s="2" t="s">
        <v>94</v>
      </c>
      <c r="E1228" s="2">
        <v>2</v>
      </c>
      <c r="F1228" t="s">
        <v>39</v>
      </c>
      <c r="G1228" s="2">
        <v>78.827054550588201</v>
      </c>
      <c r="H1228" s="2">
        <v>77.696050651235097</v>
      </c>
      <c r="I1228" s="2">
        <v>79.958058449941305</v>
      </c>
      <c r="J1228" s="2">
        <v>0</v>
      </c>
      <c r="K1228" s="2">
        <v>0</v>
      </c>
      <c r="L1228" s="2">
        <v>0</v>
      </c>
    </row>
    <row r="1229" spans="1:12" ht="15">
      <c r="A1229" s="2" t="s">
        <v>1401</v>
      </c>
      <c r="B1229" s="2" t="s">
        <v>74</v>
      </c>
      <c r="C1229" s="2" t="s">
        <v>48</v>
      </c>
      <c r="D1229" s="2" t="s">
        <v>94</v>
      </c>
      <c r="E1229" s="2">
        <v>3</v>
      </c>
      <c r="F1229" t="s">
        <v>39</v>
      </c>
      <c r="G1229" s="2">
        <v>78.930968824296599</v>
      </c>
      <c r="H1229" s="2">
        <v>77.973906798039494</v>
      </c>
      <c r="I1229" s="2">
        <v>79.888030850553704</v>
      </c>
      <c r="J1229" s="2">
        <v>0</v>
      </c>
      <c r="K1229" s="2">
        <v>0</v>
      </c>
      <c r="L1229" s="2">
        <v>0</v>
      </c>
    </row>
    <row r="1230" spans="1:12" ht="15">
      <c r="A1230" s="2" t="s">
        <v>1402</v>
      </c>
      <c r="B1230" s="2" t="s">
        <v>74</v>
      </c>
      <c r="C1230" s="2" t="s">
        <v>48</v>
      </c>
      <c r="D1230" s="2" t="s">
        <v>94</v>
      </c>
      <c r="E1230" s="2">
        <v>4</v>
      </c>
      <c r="F1230" t="s">
        <v>39</v>
      </c>
      <c r="G1230" s="2">
        <v>76.938833770007093</v>
      </c>
      <c r="H1230" s="2">
        <v>75.971503576493603</v>
      </c>
      <c r="I1230" s="2">
        <v>77.906163963520498</v>
      </c>
      <c r="J1230" s="2">
        <v>0</v>
      </c>
      <c r="K1230" s="2">
        <v>0</v>
      </c>
      <c r="L1230" s="2">
        <v>0</v>
      </c>
    </row>
    <row r="1231" spans="1:12" ht="15">
      <c r="A1231" s="2" t="s">
        <v>1403</v>
      </c>
      <c r="B1231" s="2" t="s">
        <v>74</v>
      </c>
      <c r="C1231" s="2" t="s">
        <v>48</v>
      </c>
      <c r="D1231" s="2" t="s">
        <v>94</v>
      </c>
      <c r="E1231" s="2">
        <v>5</v>
      </c>
      <c r="F1231" t="s">
        <v>39</v>
      </c>
      <c r="G1231" s="2">
        <v>74.103235086560005</v>
      </c>
      <c r="H1231" s="2">
        <v>73.0585888370655</v>
      </c>
      <c r="I1231" s="2">
        <v>75.147881336054496</v>
      </c>
      <c r="J1231" s="2">
        <v>0</v>
      </c>
      <c r="K1231" s="2">
        <v>0</v>
      </c>
      <c r="L1231" s="2">
        <v>0</v>
      </c>
    </row>
    <row r="1232" spans="1:12" ht="15">
      <c r="A1232" s="2" t="s">
        <v>1404</v>
      </c>
      <c r="B1232" s="2" t="s">
        <v>74</v>
      </c>
      <c r="C1232" s="2" t="s">
        <v>45</v>
      </c>
      <c r="D1232" s="2" t="s">
        <v>94</v>
      </c>
      <c r="E1232" s="2">
        <v>0</v>
      </c>
      <c r="F1232" t="s">
        <v>39</v>
      </c>
      <c r="G1232" s="2">
        <v>77.356534636734693</v>
      </c>
      <c r="H1232" s="2">
        <v>76.825663258916407</v>
      </c>
      <c r="I1232" s="2">
        <v>77.887406014552994</v>
      </c>
      <c r="J1232" s="2">
        <v>4.0181399999999998</v>
      </c>
      <c r="K1232" s="2">
        <v>2.0890529999999998</v>
      </c>
      <c r="L1232" s="2">
        <v>5.947228</v>
      </c>
    </row>
    <row r="1233" spans="1:12" ht="15">
      <c r="A1233" s="2" t="s">
        <v>1405</v>
      </c>
      <c r="B1233" s="2" t="s">
        <v>74</v>
      </c>
      <c r="C1233" s="2" t="s">
        <v>45</v>
      </c>
      <c r="D1233" s="2" t="s">
        <v>94</v>
      </c>
      <c r="E1233" s="2">
        <v>1</v>
      </c>
      <c r="F1233" t="s">
        <v>39</v>
      </c>
      <c r="G1233" s="2">
        <v>78.6166169339741</v>
      </c>
      <c r="H1233" s="2">
        <v>77.4184196950809</v>
      </c>
      <c r="I1233" s="2">
        <v>79.814814172867202</v>
      </c>
      <c r="J1233" s="2">
        <v>0</v>
      </c>
      <c r="K1233" s="2">
        <v>0</v>
      </c>
      <c r="L1233" s="2">
        <v>0</v>
      </c>
    </row>
    <row r="1234" spans="1:12" ht="15">
      <c r="A1234" s="2" t="s">
        <v>1406</v>
      </c>
      <c r="B1234" s="2" t="s">
        <v>74</v>
      </c>
      <c r="C1234" s="2" t="s">
        <v>45</v>
      </c>
      <c r="D1234" s="2" t="s">
        <v>94</v>
      </c>
      <c r="E1234" s="2">
        <v>2</v>
      </c>
      <c r="F1234" t="s">
        <v>39</v>
      </c>
      <c r="G1234" s="2">
        <v>78.415106620726206</v>
      </c>
      <c r="H1234" s="2">
        <v>77.254697820455903</v>
      </c>
      <c r="I1234" s="2">
        <v>79.575515420996396</v>
      </c>
      <c r="J1234" s="2">
        <v>0</v>
      </c>
      <c r="K1234" s="2">
        <v>0</v>
      </c>
      <c r="L1234" s="2">
        <v>0</v>
      </c>
    </row>
    <row r="1235" spans="1:12" ht="15">
      <c r="A1235" s="2" t="s">
        <v>1407</v>
      </c>
      <c r="B1235" s="2" t="s">
        <v>74</v>
      </c>
      <c r="C1235" s="2" t="s">
        <v>45</v>
      </c>
      <c r="D1235" s="2" t="s">
        <v>94</v>
      </c>
      <c r="E1235" s="2">
        <v>3</v>
      </c>
      <c r="F1235" t="s">
        <v>39</v>
      </c>
      <c r="G1235" s="2">
        <v>77.736931415590902</v>
      </c>
      <c r="H1235" s="2">
        <v>76.516533521926206</v>
      </c>
      <c r="I1235" s="2">
        <v>78.957329309255698</v>
      </c>
      <c r="J1235" s="2">
        <v>0</v>
      </c>
      <c r="K1235" s="2">
        <v>0</v>
      </c>
      <c r="L1235" s="2">
        <v>0</v>
      </c>
    </row>
    <row r="1236" spans="1:12" ht="15">
      <c r="A1236" s="2" t="s">
        <v>1408</v>
      </c>
      <c r="B1236" s="2" t="s">
        <v>74</v>
      </c>
      <c r="C1236" s="2" t="s">
        <v>45</v>
      </c>
      <c r="D1236" s="2" t="s">
        <v>94</v>
      </c>
      <c r="E1236" s="2">
        <v>4</v>
      </c>
      <c r="F1236" t="s">
        <v>39</v>
      </c>
      <c r="G1236" s="2">
        <v>76.234703671666196</v>
      </c>
      <c r="H1236" s="2">
        <v>74.896196320819001</v>
      </c>
      <c r="I1236" s="2">
        <v>77.573211022513405</v>
      </c>
      <c r="J1236" s="2">
        <v>0</v>
      </c>
      <c r="K1236" s="2">
        <v>0</v>
      </c>
      <c r="L1236" s="2">
        <v>0</v>
      </c>
    </row>
    <row r="1237" spans="1:12" ht="15">
      <c r="A1237" s="2" t="s">
        <v>1409</v>
      </c>
      <c r="B1237" s="2" t="s">
        <v>74</v>
      </c>
      <c r="C1237" s="2" t="s">
        <v>45</v>
      </c>
      <c r="D1237" s="2" t="s">
        <v>94</v>
      </c>
      <c r="E1237" s="2">
        <v>5</v>
      </c>
      <c r="F1237" t="s">
        <v>39</v>
      </c>
      <c r="G1237" s="2">
        <v>75.742240345023106</v>
      </c>
      <c r="H1237" s="2">
        <v>74.652054118537507</v>
      </c>
      <c r="I1237" s="2">
        <v>76.832426571508805</v>
      </c>
      <c r="J1237" s="2">
        <v>0</v>
      </c>
      <c r="K1237" s="2">
        <v>0</v>
      </c>
      <c r="L1237" s="2">
        <v>0</v>
      </c>
    </row>
    <row r="1238" spans="1:12" ht="15">
      <c r="A1238" s="2" t="s">
        <v>1410</v>
      </c>
      <c r="B1238" s="2" t="s">
        <v>74</v>
      </c>
      <c r="C1238" s="2" t="s">
        <v>44</v>
      </c>
      <c r="D1238" s="2" t="s">
        <v>94</v>
      </c>
      <c r="E1238" s="2">
        <v>0</v>
      </c>
      <c r="F1238" t="s">
        <v>39</v>
      </c>
      <c r="G1238" s="2">
        <v>77.014740059572802</v>
      </c>
      <c r="H1238" s="2">
        <v>76.317943637735993</v>
      </c>
      <c r="I1238" s="2">
        <v>77.711536481409496</v>
      </c>
      <c r="J1238" s="2">
        <v>6.9885760000000001</v>
      </c>
      <c r="K1238" s="2">
        <v>5.6527320000000003</v>
      </c>
      <c r="L1238" s="2">
        <v>8.3244209999999992</v>
      </c>
    </row>
    <row r="1239" spans="1:12" ht="15">
      <c r="A1239" s="2" t="s">
        <v>1411</v>
      </c>
      <c r="B1239" s="2" t="s">
        <v>74</v>
      </c>
      <c r="C1239" s="2" t="s">
        <v>44</v>
      </c>
      <c r="D1239" s="2" t="s">
        <v>94</v>
      </c>
      <c r="E1239" s="2">
        <v>1</v>
      </c>
      <c r="F1239" t="s">
        <v>39</v>
      </c>
      <c r="G1239" s="2">
        <v>79.577583128325799</v>
      </c>
      <c r="H1239" s="2">
        <v>78.189971286867703</v>
      </c>
      <c r="I1239" s="2">
        <v>80.965194969783894</v>
      </c>
      <c r="J1239" s="2">
        <v>0</v>
      </c>
      <c r="K1239" s="2">
        <v>0</v>
      </c>
      <c r="L1239" s="2">
        <v>0</v>
      </c>
    </row>
    <row r="1240" spans="1:12" ht="15">
      <c r="A1240" s="2" t="s">
        <v>1412</v>
      </c>
      <c r="B1240" s="2" t="s">
        <v>74</v>
      </c>
      <c r="C1240" s="2" t="s">
        <v>44</v>
      </c>
      <c r="D1240" s="2" t="s">
        <v>94</v>
      </c>
      <c r="E1240" s="2">
        <v>2</v>
      </c>
      <c r="F1240" t="s">
        <v>39</v>
      </c>
      <c r="G1240" s="2">
        <v>78.624079519276194</v>
      </c>
      <c r="H1240" s="2">
        <v>77.012991406710995</v>
      </c>
      <c r="I1240" s="2">
        <v>80.235167631841307</v>
      </c>
      <c r="J1240" s="2">
        <v>0</v>
      </c>
      <c r="K1240" s="2">
        <v>0</v>
      </c>
      <c r="L1240" s="2">
        <v>0</v>
      </c>
    </row>
    <row r="1241" spans="1:12" ht="15">
      <c r="A1241" s="2" t="s">
        <v>1413</v>
      </c>
      <c r="B1241" s="2" t="s">
        <v>74</v>
      </c>
      <c r="C1241" s="2" t="s">
        <v>44</v>
      </c>
      <c r="D1241" s="2" t="s">
        <v>94</v>
      </c>
      <c r="E1241" s="2">
        <v>3</v>
      </c>
      <c r="F1241" t="s">
        <v>39</v>
      </c>
      <c r="G1241" s="2">
        <v>76.974396993855393</v>
      </c>
      <c r="H1241" s="2">
        <v>75.448491584098903</v>
      </c>
      <c r="I1241" s="2">
        <v>78.500302403611798</v>
      </c>
      <c r="J1241" s="2">
        <v>0</v>
      </c>
      <c r="K1241" s="2">
        <v>0</v>
      </c>
      <c r="L1241" s="2">
        <v>0</v>
      </c>
    </row>
    <row r="1242" spans="1:12" ht="15">
      <c r="A1242" s="2" t="s">
        <v>1414</v>
      </c>
      <c r="B1242" s="2" t="s">
        <v>74</v>
      </c>
      <c r="C1242" s="2" t="s">
        <v>44</v>
      </c>
      <c r="D1242" s="2" t="s">
        <v>94</v>
      </c>
      <c r="E1242" s="2">
        <v>4</v>
      </c>
      <c r="F1242" t="s">
        <v>39</v>
      </c>
      <c r="G1242" s="2">
        <v>75.973704410584602</v>
      </c>
      <c r="H1242" s="2">
        <v>74.353622324764203</v>
      </c>
      <c r="I1242" s="2">
        <v>77.593786496404903</v>
      </c>
      <c r="J1242" s="2">
        <v>0</v>
      </c>
      <c r="K1242" s="2">
        <v>0</v>
      </c>
      <c r="L1242" s="2">
        <v>0</v>
      </c>
    </row>
    <row r="1243" spans="1:12" ht="15">
      <c r="A1243" s="2" t="s">
        <v>1415</v>
      </c>
      <c r="B1243" s="2" t="s">
        <v>74</v>
      </c>
      <c r="C1243" s="2" t="s">
        <v>44</v>
      </c>
      <c r="D1243" s="2" t="s">
        <v>94</v>
      </c>
      <c r="E1243" s="2">
        <v>5</v>
      </c>
      <c r="F1243" t="s">
        <v>39</v>
      </c>
      <c r="G1243" s="2">
        <v>74.047944447162493</v>
      </c>
      <c r="H1243" s="2">
        <v>72.502491359804097</v>
      </c>
      <c r="I1243" s="2">
        <v>75.593397534520903</v>
      </c>
      <c r="J1243" s="2">
        <v>0</v>
      </c>
      <c r="K1243" s="2">
        <v>0</v>
      </c>
      <c r="L1243" s="2">
        <v>0</v>
      </c>
    </row>
    <row r="1244" spans="1:12" ht="15">
      <c r="A1244" s="2" t="s">
        <v>1416</v>
      </c>
      <c r="B1244" s="2" t="s">
        <v>74</v>
      </c>
      <c r="C1244" s="2" t="s">
        <v>66</v>
      </c>
      <c r="D1244" s="2" t="s">
        <v>94</v>
      </c>
      <c r="E1244" s="2">
        <v>0</v>
      </c>
      <c r="F1244" t="s">
        <v>39</v>
      </c>
      <c r="G1244" s="2">
        <v>75.128190039771695</v>
      </c>
      <c r="H1244" s="2">
        <v>74.400815995677704</v>
      </c>
      <c r="I1244" s="2">
        <v>75.855564083865701</v>
      </c>
      <c r="J1244" s="2">
        <v>8.7233599999999996</v>
      </c>
      <c r="K1244" s="2">
        <v>3.98272</v>
      </c>
      <c r="L1244" s="2">
        <v>13.464</v>
      </c>
    </row>
    <row r="1245" spans="1:12" ht="15">
      <c r="A1245" s="2" t="s">
        <v>1417</v>
      </c>
      <c r="B1245" s="2" t="s">
        <v>74</v>
      </c>
      <c r="C1245" s="2" t="s">
        <v>66</v>
      </c>
      <c r="D1245" s="2" t="s">
        <v>94</v>
      </c>
      <c r="E1245" s="2">
        <v>1</v>
      </c>
      <c r="F1245" t="s">
        <v>39</v>
      </c>
      <c r="G1245" s="2">
        <v>77.6797504593398</v>
      </c>
      <c r="H1245" s="2">
        <v>76.242460584722807</v>
      </c>
      <c r="I1245" s="2">
        <v>79.117040333956794</v>
      </c>
      <c r="J1245" s="2">
        <v>0</v>
      </c>
      <c r="K1245" s="2">
        <v>0</v>
      </c>
      <c r="L1245" s="2">
        <v>0</v>
      </c>
    </row>
    <row r="1246" spans="1:12" ht="15">
      <c r="A1246" s="2" t="s">
        <v>1418</v>
      </c>
      <c r="B1246" s="2" t="s">
        <v>74</v>
      </c>
      <c r="C1246" s="2" t="s">
        <v>66</v>
      </c>
      <c r="D1246" s="2" t="s">
        <v>94</v>
      </c>
      <c r="E1246" s="2">
        <v>2</v>
      </c>
      <c r="F1246" t="s">
        <v>39</v>
      </c>
      <c r="G1246" s="2">
        <v>77.793433950084406</v>
      </c>
      <c r="H1246" s="2">
        <v>76.127743532401396</v>
      </c>
      <c r="I1246" s="2">
        <v>79.459124367767402</v>
      </c>
      <c r="J1246" s="2">
        <v>0</v>
      </c>
      <c r="K1246" s="2">
        <v>0</v>
      </c>
      <c r="L1246" s="2">
        <v>0</v>
      </c>
    </row>
    <row r="1247" spans="1:12" ht="15">
      <c r="A1247" s="2" t="s">
        <v>1419</v>
      </c>
      <c r="B1247" s="2" t="s">
        <v>74</v>
      </c>
      <c r="C1247" s="2" t="s">
        <v>66</v>
      </c>
      <c r="D1247" s="2" t="s">
        <v>94</v>
      </c>
      <c r="E1247" s="2">
        <v>3</v>
      </c>
      <c r="F1247" t="s">
        <v>39</v>
      </c>
      <c r="G1247" s="2">
        <v>75.146077080939094</v>
      </c>
      <c r="H1247" s="2">
        <v>73.622155937925797</v>
      </c>
      <c r="I1247" s="2">
        <v>76.669998223952405</v>
      </c>
      <c r="J1247" s="2">
        <v>0</v>
      </c>
      <c r="K1247" s="2">
        <v>0</v>
      </c>
      <c r="L1247" s="2">
        <v>0</v>
      </c>
    </row>
    <row r="1248" spans="1:12" ht="15">
      <c r="A1248" s="2" t="s">
        <v>1420</v>
      </c>
      <c r="B1248" s="2" t="s">
        <v>74</v>
      </c>
      <c r="C1248" s="2" t="s">
        <v>66</v>
      </c>
      <c r="D1248" s="2" t="s">
        <v>94</v>
      </c>
      <c r="E1248" s="2">
        <v>4</v>
      </c>
      <c r="F1248" t="s">
        <v>39</v>
      </c>
      <c r="G1248" s="2">
        <v>73.317255281243504</v>
      </c>
      <c r="H1248" s="2">
        <v>71.606652810609802</v>
      </c>
      <c r="I1248" s="2">
        <v>75.027857751877093</v>
      </c>
      <c r="J1248" s="2">
        <v>0</v>
      </c>
      <c r="K1248" s="2">
        <v>0</v>
      </c>
      <c r="L1248" s="2">
        <v>0</v>
      </c>
    </row>
    <row r="1249" spans="1:12" ht="15">
      <c r="A1249" s="2" t="s">
        <v>1421</v>
      </c>
      <c r="B1249" s="2" t="s">
        <v>74</v>
      </c>
      <c r="C1249" s="2" t="s">
        <v>66</v>
      </c>
      <c r="D1249" s="2" t="s">
        <v>94</v>
      </c>
      <c r="E1249" s="2">
        <v>5</v>
      </c>
      <c r="F1249" t="s">
        <v>39</v>
      </c>
      <c r="G1249" s="2">
        <v>71.218592350673205</v>
      </c>
      <c r="H1249" s="2">
        <v>69.356010425474693</v>
      </c>
      <c r="I1249" s="2">
        <v>73.081174275871803</v>
      </c>
      <c r="J1249" s="2">
        <v>0</v>
      </c>
      <c r="K1249" s="2">
        <v>0</v>
      </c>
      <c r="L1249" s="2">
        <v>0</v>
      </c>
    </row>
    <row r="1250" spans="1:12" ht="15">
      <c r="A1250" s="2" t="s">
        <v>1422</v>
      </c>
      <c r="B1250" s="2" t="s">
        <v>74</v>
      </c>
      <c r="C1250" s="2" t="s">
        <v>71</v>
      </c>
      <c r="D1250" s="2" t="s">
        <v>94</v>
      </c>
      <c r="E1250" s="2">
        <v>0</v>
      </c>
      <c r="F1250" t="s">
        <v>39</v>
      </c>
      <c r="G1250" s="2">
        <v>79.318151604681105</v>
      </c>
      <c r="H1250" s="2">
        <v>78.736842217684099</v>
      </c>
      <c r="I1250" s="2">
        <v>79.899460991678197</v>
      </c>
      <c r="J1250" s="2">
        <v>5.4510730000000001</v>
      </c>
      <c r="K1250" s="2">
        <v>0.73080219999999996</v>
      </c>
      <c r="L1250" s="2">
        <v>10.171340000000001</v>
      </c>
    </row>
    <row r="1251" spans="1:12" ht="15">
      <c r="A1251" s="2" t="s">
        <v>1423</v>
      </c>
      <c r="B1251" s="2" t="s">
        <v>74</v>
      </c>
      <c r="C1251" s="2" t="s">
        <v>71</v>
      </c>
      <c r="D1251" s="2" t="s">
        <v>94</v>
      </c>
      <c r="E1251" s="2">
        <v>1</v>
      </c>
      <c r="F1251" t="s">
        <v>39</v>
      </c>
      <c r="G1251" s="2">
        <v>80.964785795946696</v>
      </c>
      <c r="H1251" s="2">
        <v>79.785679478770902</v>
      </c>
      <c r="I1251" s="2">
        <v>82.143892113122604</v>
      </c>
      <c r="J1251" s="2">
        <v>0</v>
      </c>
      <c r="K1251" s="2">
        <v>0</v>
      </c>
      <c r="L1251" s="2">
        <v>0</v>
      </c>
    </row>
    <row r="1252" spans="1:12" ht="15">
      <c r="A1252" s="2" t="s">
        <v>1424</v>
      </c>
      <c r="B1252" s="2" t="s">
        <v>74</v>
      </c>
      <c r="C1252" s="2" t="s">
        <v>71</v>
      </c>
      <c r="D1252" s="2" t="s">
        <v>94</v>
      </c>
      <c r="E1252" s="2">
        <v>2</v>
      </c>
      <c r="F1252" t="s">
        <v>39</v>
      </c>
      <c r="G1252" s="2">
        <v>80.078313427765195</v>
      </c>
      <c r="H1252" s="2">
        <v>78.656546490428099</v>
      </c>
      <c r="I1252" s="2">
        <v>81.500080365102207</v>
      </c>
      <c r="J1252" s="2">
        <v>0</v>
      </c>
      <c r="K1252" s="2">
        <v>0</v>
      </c>
      <c r="L1252" s="2">
        <v>0</v>
      </c>
    </row>
    <row r="1253" spans="1:12" ht="15">
      <c r="A1253" s="2" t="s">
        <v>1425</v>
      </c>
      <c r="B1253" s="2" t="s">
        <v>74</v>
      </c>
      <c r="C1253" s="2" t="s">
        <v>71</v>
      </c>
      <c r="D1253" s="2" t="s">
        <v>94</v>
      </c>
      <c r="E1253" s="2">
        <v>3</v>
      </c>
      <c r="F1253" t="s">
        <v>39</v>
      </c>
      <c r="G1253" s="2">
        <v>80.638019691711605</v>
      </c>
      <c r="H1253" s="2">
        <v>79.483713552320694</v>
      </c>
      <c r="I1253" s="2">
        <v>81.792325831102602</v>
      </c>
      <c r="J1253" s="2">
        <v>0</v>
      </c>
      <c r="K1253" s="2">
        <v>0</v>
      </c>
      <c r="L1253" s="2">
        <v>0</v>
      </c>
    </row>
    <row r="1254" spans="1:12" ht="15">
      <c r="A1254" s="2" t="s">
        <v>1426</v>
      </c>
      <c r="B1254" s="2" t="s">
        <v>74</v>
      </c>
      <c r="C1254" s="2" t="s">
        <v>71</v>
      </c>
      <c r="D1254" s="2" t="s">
        <v>94</v>
      </c>
      <c r="E1254" s="2">
        <v>4</v>
      </c>
      <c r="F1254" t="s">
        <v>39</v>
      </c>
      <c r="G1254" s="2">
        <v>78.335549227916104</v>
      </c>
      <c r="H1254" s="2">
        <v>77.033579049157197</v>
      </c>
      <c r="I1254" s="2">
        <v>79.637519406674897</v>
      </c>
      <c r="J1254" s="2">
        <v>0</v>
      </c>
      <c r="K1254" s="2">
        <v>0</v>
      </c>
      <c r="L1254" s="2">
        <v>0</v>
      </c>
    </row>
    <row r="1255" spans="1:12" ht="15">
      <c r="A1255" s="2" t="s">
        <v>1427</v>
      </c>
      <c r="B1255" s="2" t="s">
        <v>74</v>
      </c>
      <c r="C1255" s="2" t="s">
        <v>71</v>
      </c>
      <c r="D1255" s="2" t="s">
        <v>94</v>
      </c>
      <c r="E1255" s="2">
        <v>5</v>
      </c>
      <c r="F1255" t="s">
        <v>39</v>
      </c>
      <c r="G1255" s="2">
        <v>76.372622157605903</v>
      </c>
      <c r="H1255" s="2">
        <v>74.952713479673704</v>
      </c>
      <c r="I1255" s="2">
        <v>77.792530835538102</v>
      </c>
      <c r="J1255" s="2">
        <v>0</v>
      </c>
      <c r="K1255" s="2">
        <v>0</v>
      </c>
      <c r="L1255" s="2">
        <v>0</v>
      </c>
    </row>
    <row r="1256" spans="1:12" ht="15">
      <c r="A1256" s="2" t="s">
        <v>1428</v>
      </c>
      <c r="B1256" s="2" t="s">
        <v>74</v>
      </c>
      <c r="C1256" s="2" t="s">
        <v>58</v>
      </c>
      <c r="D1256" s="2" t="s">
        <v>94</v>
      </c>
      <c r="E1256" s="2">
        <v>0</v>
      </c>
      <c r="F1256" t="s">
        <v>39</v>
      </c>
      <c r="G1256" s="2">
        <v>76.293390051564103</v>
      </c>
      <c r="H1256" s="2">
        <v>75.828288365515405</v>
      </c>
      <c r="I1256" s="2">
        <v>76.7584917376128</v>
      </c>
      <c r="J1256" s="2">
        <v>9.620552</v>
      </c>
      <c r="K1256" s="2">
        <v>7.5287800000000002</v>
      </c>
      <c r="L1256" s="2">
        <v>11.71233</v>
      </c>
    </row>
    <row r="1257" spans="1:12" ht="15">
      <c r="A1257" s="2" t="s">
        <v>1429</v>
      </c>
      <c r="B1257" s="2" t="s">
        <v>74</v>
      </c>
      <c r="C1257" s="2" t="s">
        <v>58</v>
      </c>
      <c r="D1257" s="2" t="s">
        <v>94</v>
      </c>
      <c r="E1257" s="2">
        <v>1</v>
      </c>
      <c r="F1257" t="s">
        <v>39</v>
      </c>
      <c r="G1257" s="2">
        <v>80.674508918497295</v>
      </c>
      <c r="H1257" s="2">
        <v>79.596491431510103</v>
      </c>
      <c r="I1257" s="2">
        <v>81.752526405484403</v>
      </c>
      <c r="J1257" s="2">
        <v>0</v>
      </c>
      <c r="K1257" s="2">
        <v>0</v>
      </c>
      <c r="L1257" s="2">
        <v>0</v>
      </c>
    </row>
    <row r="1258" spans="1:12" ht="15">
      <c r="A1258" s="2" t="s">
        <v>1430</v>
      </c>
      <c r="B1258" s="2" t="s">
        <v>74</v>
      </c>
      <c r="C1258" s="2" t="s">
        <v>58</v>
      </c>
      <c r="D1258" s="2" t="s">
        <v>94</v>
      </c>
      <c r="E1258" s="2">
        <v>2</v>
      </c>
      <c r="F1258" t="s">
        <v>39</v>
      </c>
      <c r="G1258" s="2">
        <v>77.726721995640901</v>
      </c>
      <c r="H1258" s="2">
        <v>76.714202170977501</v>
      </c>
      <c r="I1258" s="2">
        <v>78.739241820304301</v>
      </c>
      <c r="J1258" s="2">
        <v>0</v>
      </c>
      <c r="K1258" s="2">
        <v>0</v>
      </c>
      <c r="L1258" s="2">
        <v>0</v>
      </c>
    </row>
    <row r="1259" spans="1:12" ht="15">
      <c r="A1259" s="2" t="s">
        <v>1431</v>
      </c>
      <c r="B1259" s="2" t="s">
        <v>74</v>
      </c>
      <c r="C1259" s="2" t="s">
        <v>58</v>
      </c>
      <c r="D1259" s="2" t="s">
        <v>94</v>
      </c>
      <c r="E1259" s="2">
        <v>3</v>
      </c>
      <c r="F1259" t="s">
        <v>39</v>
      </c>
      <c r="G1259" s="2">
        <v>76.226013297144306</v>
      </c>
      <c r="H1259" s="2">
        <v>75.2348479355813</v>
      </c>
      <c r="I1259" s="2">
        <v>77.217178658707297</v>
      </c>
      <c r="J1259" s="2">
        <v>0</v>
      </c>
      <c r="K1259" s="2">
        <v>0</v>
      </c>
      <c r="L1259" s="2">
        <v>0</v>
      </c>
    </row>
    <row r="1260" spans="1:12" ht="15">
      <c r="A1260" s="2" t="s">
        <v>1432</v>
      </c>
      <c r="B1260" s="2" t="s">
        <v>74</v>
      </c>
      <c r="C1260" s="2" t="s">
        <v>58</v>
      </c>
      <c r="D1260" s="2" t="s">
        <v>94</v>
      </c>
      <c r="E1260" s="2">
        <v>4</v>
      </c>
      <c r="F1260" t="s">
        <v>39</v>
      </c>
      <c r="G1260" s="2">
        <v>74.492773123703302</v>
      </c>
      <c r="H1260" s="2">
        <v>73.453129812964505</v>
      </c>
      <c r="I1260" s="2">
        <v>75.532416434441998</v>
      </c>
      <c r="J1260" s="2">
        <v>0</v>
      </c>
      <c r="K1260" s="2">
        <v>0</v>
      </c>
      <c r="L1260" s="2">
        <v>0</v>
      </c>
    </row>
    <row r="1261" spans="1:12" ht="15">
      <c r="A1261" s="2" t="s">
        <v>1433</v>
      </c>
      <c r="B1261" s="2" t="s">
        <v>74</v>
      </c>
      <c r="C1261" s="2" t="s">
        <v>58</v>
      </c>
      <c r="D1261" s="2" t="s">
        <v>94</v>
      </c>
      <c r="E1261" s="2">
        <v>5</v>
      </c>
      <c r="F1261" t="s">
        <v>39</v>
      </c>
      <c r="G1261" s="2">
        <v>72.707044980045396</v>
      </c>
      <c r="H1261" s="2">
        <v>71.578894935894695</v>
      </c>
      <c r="I1261" s="2">
        <v>73.835195024196096</v>
      </c>
      <c r="J1261" s="2">
        <v>0</v>
      </c>
      <c r="K1261" s="2">
        <v>0</v>
      </c>
      <c r="L1261" s="2">
        <v>0</v>
      </c>
    </row>
    <row r="1262" spans="1:12" ht="15">
      <c r="A1262" s="2" t="s">
        <v>1434</v>
      </c>
      <c r="B1262" s="2" t="s">
        <v>74</v>
      </c>
      <c r="C1262" s="2" t="s">
        <v>72</v>
      </c>
      <c r="D1262" s="2" t="s">
        <v>94</v>
      </c>
      <c r="E1262" s="2">
        <v>0</v>
      </c>
      <c r="F1262" t="s">
        <v>39</v>
      </c>
      <c r="G1262" s="2">
        <v>76.922554520317703</v>
      </c>
      <c r="H1262" s="2">
        <v>76.460077626193197</v>
      </c>
      <c r="I1262" s="2">
        <v>77.385031414442295</v>
      </c>
      <c r="J1262" s="2">
        <v>10.61815</v>
      </c>
      <c r="K1262" s="2">
        <v>9.1572040000000001</v>
      </c>
      <c r="L1262" s="2">
        <v>12.0791</v>
      </c>
    </row>
    <row r="1263" spans="1:12" ht="15">
      <c r="A1263" s="2" t="s">
        <v>1435</v>
      </c>
      <c r="B1263" s="2" t="s">
        <v>74</v>
      </c>
      <c r="C1263" s="2" t="s">
        <v>72</v>
      </c>
      <c r="D1263" s="2" t="s">
        <v>94</v>
      </c>
      <c r="E1263" s="2">
        <v>1</v>
      </c>
      <c r="F1263" t="s">
        <v>39</v>
      </c>
      <c r="G1263" s="2">
        <v>81.1312347820204</v>
      </c>
      <c r="H1263" s="2">
        <v>80.138984410551402</v>
      </c>
      <c r="I1263" s="2">
        <v>82.123485153489398</v>
      </c>
      <c r="J1263" s="2">
        <v>0</v>
      </c>
      <c r="K1263" s="2">
        <v>0</v>
      </c>
      <c r="L1263" s="2">
        <v>0</v>
      </c>
    </row>
    <row r="1264" spans="1:12" ht="15">
      <c r="A1264" s="2" t="s">
        <v>1436</v>
      </c>
      <c r="B1264" s="2" t="s">
        <v>74</v>
      </c>
      <c r="C1264" s="2" t="s">
        <v>72</v>
      </c>
      <c r="D1264" s="2" t="s">
        <v>94</v>
      </c>
      <c r="E1264" s="2">
        <v>2</v>
      </c>
      <c r="F1264" t="s">
        <v>39</v>
      </c>
      <c r="G1264" s="2">
        <v>78.853151519445206</v>
      </c>
      <c r="H1264" s="2">
        <v>77.840195629612595</v>
      </c>
      <c r="I1264" s="2">
        <v>79.866107409277703</v>
      </c>
      <c r="J1264" s="2">
        <v>0</v>
      </c>
      <c r="K1264" s="2">
        <v>0</v>
      </c>
      <c r="L1264" s="2">
        <v>0</v>
      </c>
    </row>
    <row r="1265" spans="1:12" ht="15">
      <c r="A1265" s="2" t="s">
        <v>1437</v>
      </c>
      <c r="B1265" s="2" t="s">
        <v>74</v>
      </c>
      <c r="C1265" s="2" t="s">
        <v>72</v>
      </c>
      <c r="D1265" s="2" t="s">
        <v>94</v>
      </c>
      <c r="E1265" s="2">
        <v>3</v>
      </c>
      <c r="F1265" t="s">
        <v>39</v>
      </c>
      <c r="G1265" s="2">
        <v>77.161612533455795</v>
      </c>
      <c r="H1265" s="2">
        <v>76.206441247091902</v>
      </c>
      <c r="I1265" s="2">
        <v>78.116783819819801</v>
      </c>
      <c r="J1265" s="2">
        <v>0</v>
      </c>
      <c r="K1265" s="2">
        <v>0</v>
      </c>
      <c r="L1265" s="2">
        <v>0</v>
      </c>
    </row>
    <row r="1266" spans="1:12" ht="15">
      <c r="A1266" s="2" t="s">
        <v>1438</v>
      </c>
      <c r="B1266" s="2" t="s">
        <v>74</v>
      </c>
      <c r="C1266" s="2" t="s">
        <v>72</v>
      </c>
      <c r="D1266" s="2" t="s">
        <v>94</v>
      </c>
      <c r="E1266" s="2">
        <v>4</v>
      </c>
      <c r="F1266" t="s">
        <v>39</v>
      </c>
      <c r="G1266" s="2">
        <v>74.364737231601296</v>
      </c>
      <c r="H1266" s="2">
        <v>73.3317342382947</v>
      </c>
      <c r="I1266" s="2">
        <v>75.397740224907906</v>
      </c>
      <c r="J1266" s="2">
        <v>0</v>
      </c>
      <c r="K1266" s="2">
        <v>0</v>
      </c>
      <c r="L1266" s="2">
        <v>0</v>
      </c>
    </row>
    <row r="1267" spans="1:12" ht="15">
      <c r="A1267" s="2" t="s">
        <v>1439</v>
      </c>
      <c r="B1267" s="2" t="s">
        <v>74</v>
      </c>
      <c r="C1267" s="2" t="s">
        <v>72</v>
      </c>
      <c r="D1267" s="2" t="s">
        <v>94</v>
      </c>
      <c r="E1267" s="2">
        <v>5</v>
      </c>
      <c r="F1267" t="s">
        <v>39</v>
      </c>
      <c r="G1267" s="2">
        <v>72.767928493927897</v>
      </c>
      <c r="H1267" s="2">
        <v>71.627919091726596</v>
      </c>
      <c r="I1267" s="2">
        <v>73.907937896129198</v>
      </c>
      <c r="J1267" s="2">
        <v>0</v>
      </c>
      <c r="K1267" s="2">
        <v>0</v>
      </c>
      <c r="L1267" s="2">
        <v>0</v>
      </c>
    </row>
    <row r="1268" spans="1:12" ht="15">
      <c r="A1268" s="2" t="s">
        <v>1440</v>
      </c>
      <c r="B1268" s="2" t="s">
        <v>74</v>
      </c>
      <c r="C1268" s="2" t="s">
        <v>53</v>
      </c>
      <c r="D1268" s="2" t="s">
        <v>94</v>
      </c>
      <c r="E1268" s="2">
        <v>0</v>
      </c>
      <c r="F1268" t="s">
        <v>39</v>
      </c>
      <c r="G1268" s="2">
        <v>77.120600584473493</v>
      </c>
      <c r="H1268" s="2">
        <v>76.589481884281</v>
      </c>
      <c r="I1268" s="2">
        <v>77.651719284666001</v>
      </c>
      <c r="J1268" s="2">
        <v>6.5341120000000004</v>
      </c>
      <c r="K1268" s="2">
        <v>-0.9669141</v>
      </c>
      <c r="L1268" s="2">
        <v>14.03514</v>
      </c>
    </row>
    <row r="1269" spans="1:12" ht="15">
      <c r="A1269" s="2" t="s">
        <v>1441</v>
      </c>
      <c r="B1269" s="2" t="s">
        <v>74</v>
      </c>
      <c r="C1269" s="2" t="s">
        <v>53</v>
      </c>
      <c r="D1269" s="2" t="s">
        <v>94</v>
      </c>
      <c r="E1269" s="2">
        <v>1</v>
      </c>
      <c r="F1269" t="s">
        <v>39</v>
      </c>
      <c r="G1269" s="2">
        <v>79.064913374602696</v>
      </c>
      <c r="H1269" s="2">
        <v>77.890256017927101</v>
      </c>
      <c r="I1269" s="2">
        <v>80.239570731278306</v>
      </c>
      <c r="J1269" s="2">
        <v>0</v>
      </c>
      <c r="K1269" s="2">
        <v>0</v>
      </c>
      <c r="L1269" s="2">
        <v>0</v>
      </c>
    </row>
    <row r="1270" spans="1:12" ht="15">
      <c r="A1270" s="2" t="s">
        <v>1442</v>
      </c>
      <c r="B1270" s="2" t="s">
        <v>74</v>
      </c>
      <c r="C1270" s="2" t="s">
        <v>53</v>
      </c>
      <c r="D1270" s="2" t="s">
        <v>94</v>
      </c>
      <c r="E1270" s="2">
        <v>2</v>
      </c>
      <c r="F1270" t="s">
        <v>39</v>
      </c>
      <c r="G1270" s="2">
        <v>78.670301732562095</v>
      </c>
      <c r="H1270" s="2">
        <v>77.427523018015904</v>
      </c>
      <c r="I1270" s="2">
        <v>79.9130804471083</v>
      </c>
      <c r="J1270" s="2">
        <v>0</v>
      </c>
      <c r="K1270" s="2">
        <v>0</v>
      </c>
      <c r="L1270" s="2">
        <v>0</v>
      </c>
    </row>
    <row r="1271" spans="1:12" ht="15">
      <c r="A1271" s="2" t="s">
        <v>1443</v>
      </c>
      <c r="B1271" s="2" t="s">
        <v>74</v>
      </c>
      <c r="C1271" s="2" t="s">
        <v>53</v>
      </c>
      <c r="D1271" s="2" t="s">
        <v>94</v>
      </c>
      <c r="E1271" s="2">
        <v>3</v>
      </c>
      <c r="F1271" t="s">
        <v>39</v>
      </c>
      <c r="G1271" s="2">
        <v>77.309803401693401</v>
      </c>
      <c r="H1271" s="2">
        <v>76.2724426611083</v>
      </c>
      <c r="I1271" s="2">
        <v>78.347164142278402</v>
      </c>
      <c r="J1271" s="2">
        <v>0</v>
      </c>
      <c r="K1271" s="2">
        <v>0</v>
      </c>
      <c r="L1271" s="2">
        <v>0</v>
      </c>
    </row>
    <row r="1272" spans="1:12" ht="15">
      <c r="A1272" s="2" t="s">
        <v>1444</v>
      </c>
      <c r="B1272" s="2" t="s">
        <v>74</v>
      </c>
      <c r="C1272" s="2" t="s">
        <v>53</v>
      </c>
      <c r="D1272" s="2" t="s">
        <v>94</v>
      </c>
      <c r="E1272" s="2">
        <v>4</v>
      </c>
      <c r="F1272" t="s">
        <v>39</v>
      </c>
      <c r="G1272" s="2">
        <v>77.753457736914299</v>
      </c>
      <c r="H1272" s="2">
        <v>76.573229188522603</v>
      </c>
      <c r="I1272" s="2">
        <v>78.933686285305996</v>
      </c>
      <c r="J1272" s="2">
        <v>0</v>
      </c>
      <c r="K1272" s="2">
        <v>0</v>
      </c>
      <c r="L1272" s="2">
        <v>0</v>
      </c>
    </row>
    <row r="1273" spans="1:12" ht="15">
      <c r="A1273" s="2" t="s">
        <v>1445</v>
      </c>
      <c r="B1273" s="2" t="s">
        <v>74</v>
      </c>
      <c r="C1273" s="2" t="s">
        <v>53</v>
      </c>
      <c r="D1273" s="2" t="s">
        <v>94</v>
      </c>
      <c r="E1273" s="2">
        <v>5</v>
      </c>
      <c r="F1273" t="s">
        <v>39</v>
      </c>
      <c r="G1273" s="2">
        <v>72.942446207270606</v>
      </c>
      <c r="H1273" s="2">
        <v>71.705671196121898</v>
      </c>
      <c r="I1273" s="2">
        <v>74.179221218419201</v>
      </c>
      <c r="J1273" s="2">
        <v>0</v>
      </c>
      <c r="K1273" s="2">
        <v>0</v>
      </c>
      <c r="L1273" s="2">
        <v>0</v>
      </c>
    </row>
    <row r="1274" spans="1:12" ht="15">
      <c r="A1274" s="2" t="s">
        <v>1446</v>
      </c>
      <c r="B1274" s="2" t="s">
        <v>74</v>
      </c>
      <c r="C1274" s="2" t="s">
        <v>50</v>
      </c>
      <c r="D1274" s="2" t="s">
        <v>94</v>
      </c>
      <c r="E1274" s="2">
        <v>0</v>
      </c>
      <c r="F1274" t="s">
        <v>39</v>
      </c>
      <c r="G1274" s="2">
        <v>78.909737645886295</v>
      </c>
      <c r="H1274" s="2">
        <v>78.438509615833297</v>
      </c>
      <c r="I1274" s="2">
        <v>79.380965675939294</v>
      </c>
      <c r="J1274" s="2">
        <v>5.9479550000000003</v>
      </c>
      <c r="K1274" s="2">
        <v>1.3292310000000001</v>
      </c>
      <c r="L1274" s="2">
        <v>10.56668</v>
      </c>
    </row>
    <row r="1275" spans="1:12" ht="15">
      <c r="A1275" s="2" t="s">
        <v>1447</v>
      </c>
      <c r="B1275" s="2" t="s">
        <v>74</v>
      </c>
      <c r="C1275" s="2" t="s">
        <v>50</v>
      </c>
      <c r="D1275" s="2" t="s">
        <v>94</v>
      </c>
      <c r="E1275" s="2">
        <v>1</v>
      </c>
      <c r="F1275" t="s">
        <v>39</v>
      </c>
      <c r="G1275" s="2">
        <v>80.410002273230603</v>
      </c>
      <c r="H1275" s="2">
        <v>79.400071899032895</v>
      </c>
      <c r="I1275" s="2">
        <v>81.419932647428297</v>
      </c>
      <c r="J1275" s="2">
        <v>0</v>
      </c>
      <c r="K1275" s="2">
        <v>0</v>
      </c>
      <c r="L1275" s="2">
        <v>0</v>
      </c>
    </row>
    <row r="1276" spans="1:12" ht="15">
      <c r="A1276" s="2" t="s">
        <v>1448</v>
      </c>
      <c r="B1276" s="2" t="s">
        <v>74</v>
      </c>
      <c r="C1276" s="2" t="s">
        <v>50</v>
      </c>
      <c r="D1276" s="2" t="s">
        <v>94</v>
      </c>
      <c r="E1276" s="2">
        <v>2</v>
      </c>
      <c r="F1276" t="s">
        <v>39</v>
      </c>
      <c r="G1276" s="2">
        <v>80.746616169299301</v>
      </c>
      <c r="H1276" s="2">
        <v>79.812032087237895</v>
      </c>
      <c r="I1276" s="2">
        <v>81.681200251360593</v>
      </c>
      <c r="J1276" s="2">
        <v>0</v>
      </c>
      <c r="K1276" s="2">
        <v>0</v>
      </c>
      <c r="L1276" s="2">
        <v>0</v>
      </c>
    </row>
    <row r="1277" spans="1:12" ht="15">
      <c r="A1277" s="2" t="s">
        <v>1449</v>
      </c>
      <c r="B1277" s="2" t="s">
        <v>74</v>
      </c>
      <c r="C1277" s="2" t="s">
        <v>50</v>
      </c>
      <c r="D1277" s="2" t="s">
        <v>94</v>
      </c>
      <c r="E1277" s="2">
        <v>3</v>
      </c>
      <c r="F1277" t="s">
        <v>39</v>
      </c>
      <c r="G1277" s="2">
        <v>80.061957393415298</v>
      </c>
      <c r="H1277" s="2">
        <v>78.974263740836506</v>
      </c>
      <c r="I1277" s="2">
        <v>81.149651045994105</v>
      </c>
      <c r="J1277" s="2">
        <v>0</v>
      </c>
      <c r="K1277" s="2">
        <v>0</v>
      </c>
      <c r="L1277" s="2">
        <v>0</v>
      </c>
    </row>
    <row r="1278" spans="1:12" ht="15">
      <c r="A1278" s="2" t="s">
        <v>1450</v>
      </c>
      <c r="B1278" s="2" t="s">
        <v>74</v>
      </c>
      <c r="C1278" s="2" t="s">
        <v>50</v>
      </c>
      <c r="D1278" s="2" t="s">
        <v>94</v>
      </c>
      <c r="E1278" s="2">
        <v>4</v>
      </c>
      <c r="F1278" t="s">
        <v>39</v>
      </c>
      <c r="G1278" s="2">
        <v>77.581747981588904</v>
      </c>
      <c r="H1278" s="2">
        <v>76.495797694306106</v>
      </c>
      <c r="I1278" s="2">
        <v>78.667698268871604</v>
      </c>
      <c r="J1278" s="2">
        <v>0</v>
      </c>
      <c r="K1278" s="2">
        <v>0</v>
      </c>
      <c r="L1278" s="2">
        <v>0</v>
      </c>
    </row>
    <row r="1279" spans="1:12" ht="15">
      <c r="A1279" s="2" t="s">
        <v>1451</v>
      </c>
      <c r="B1279" s="2" t="s">
        <v>74</v>
      </c>
      <c r="C1279" s="2" t="s">
        <v>50</v>
      </c>
      <c r="D1279" s="2" t="s">
        <v>94</v>
      </c>
      <c r="E1279" s="2">
        <v>5</v>
      </c>
      <c r="F1279" t="s">
        <v>39</v>
      </c>
      <c r="G1279" s="2">
        <v>76.027207637424894</v>
      </c>
      <c r="H1279" s="2">
        <v>74.955665862536804</v>
      </c>
      <c r="I1279" s="2">
        <v>77.098749412312998</v>
      </c>
      <c r="J1279" s="2">
        <v>0</v>
      </c>
      <c r="K1279" s="2">
        <v>0</v>
      </c>
      <c r="L1279" s="2">
        <v>0</v>
      </c>
    </row>
    <row r="1280" spans="1:12" ht="15">
      <c r="A1280" s="2" t="s">
        <v>1452</v>
      </c>
      <c r="B1280" s="2" t="s">
        <v>74</v>
      </c>
      <c r="C1280" s="2" t="s">
        <v>65</v>
      </c>
      <c r="D1280" s="2" t="s">
        <v>94</v>
      </c>
      <c r="E1280" s="2">
        <v>0</v>
      </c>
      <c r="F1280" t="s">
        <v>39</v>
      </c>
      <c r="G1280" s="2">
        <v>75.400984976685294</v>
      </c>
      <c r="H1280" s="2">
        <v>75.040407866982605</v>
      </c>
      <c r="I1280" s="2">
        <v>75.761562086387897</v>
      </c>
      <c r="J1280" s="2">
        <v>7.400207</v>
      </c>
      <c r="K1280" s="2">
        <v>5.371442</v>
      </c>
      <c r="L1280" s="2">
        <v>9.4289729999999992</v>
      </c>
    </row>
    <row r="1281" spans="1:12" ht="15">
      <c r="A1281" s="2" t="s">
        <v>1453</v>
      </c>
      <c r="B1281" s="2" t="s">
        <v>74</v>
      </c>
      <c r="C1281" s="2" t="s">
        <v>65</v>
      </c>
      <c r="D1281" s="2" t="s">
        <v>94</v>
      </c>
      <c r="E1281" s="2">
        <v>1</v>
      </c>
      <c r="F1281" t="s">
        <v>39</v>
      </c>
      <c r="G1281" s="2">
        <v>78.851265286875105</v>
      </c>
      <c r="H1281" s="2">
        <v>78.088635591859102</v>
      </c>
      <c r="I1281" s="2">
        <v>79.613894981891207</v>
      </c>
      <c r="J1281" s="2">
        <v>0</v>
      </c>
      <c r="K1281" s="2">
        <v>0</v>
      </c>
      <c r="L1281" s="2">
        <v>0</v>
      </c>
    </row>
    <row r="1282" spans="1:12" ht="15">
      <c r="A1282" s="2" t="s">
        <v>1454</v>
      </c>
      <c r="B1282" s="2" t="s">
        <v>74</v>
      </c>
      <c r="C1282" s="2" t="s">
        <v>65</v>
      </c>
      <c r="D1282" s="2" t="s">
        <v>94</v>
      </c>
      <c r="E1282" s="2">
        <v>2</v>
      </c>
      <c r="F1282" t="s">
        <v>39</v>
      </c>
      <c r="G1282" s="2">
        <v>76.447798856411396</v>
      </c>
      <c r="H1282" s="2">
        <v>75.681282786406499</v>
      </c>
      <c r="I1282" s="2">
        <v>77.214314926416293</v>
      </c>
      <c r="J1282" s="2">
        <v>0</v>
      </c>
      <c r="K1282" s="2">
        <v>0</v>
      </c>
      <c r="L1282" s="2">
        <v>0</v>
      </c>
    </row>
    <row r="1283" spans="1:12" ht="15">
      <c r="A1283" s="2" t="s">
        <v>1455</v>
      </c>
      <c r="B1283" s="2" t="s">
        <v>74</v>
      </c>
      <c r="C1283" s="2" t="s">
        <v>65</v>
      </c>
      <c r="D1283" s="2" t="s">
        <v>94</v>
      </c>
      <c r="E1283" s="2">
        <v>3</v>
      </c>
      <c r="F1283" t="s">
        <v>39</v>
      </c>
      <c r="G1283" s="2">
        <v>75.139725274995101</v>
      </c>
      <c r="H1283" s="2">
        <v>74.356812563756904</v>
      </c>
      <c r="I1283" s="2">
        <v>75.922637986233397</v>
      </c>
      <c r="J1283" s="2">
        <v>0</v>
      </c>
      <c r="K1283" s="2">
        <v>0</v>
      </c>
      <c r="L1283" s="2">
        <v>0</v>
      </c>
    </row>
    <row r="1284" spans="1:12" ht="15">
      <c r="A1284" s="2" t="s">
        <v>1456</v>
      </c>
      <c r="B1284" s="2" t="s">
        <v>74</v>
      </c>
      <c r="C1284" s="2" t="s">
        <v>65</v>
      </c>
      <c r="D1284" s="2" t="s">
        <v>94</v>
      </c>
      <c r="E1284" s="2">
        <v>4</v>
      </c>
      <c r="F1284" t="s">
        <v>39</v>
      </c>
      <c r="G1284" s="2">
        <v>74.036139811292401</v>
      </c>
      <c r="H1284" s="2">
        <v>73.2356355289606</v>
      </c>
      <c r="I1284" s="2">
        <v>74.836644093624201</v>
      </c>
      <c r="J1284" s="2">
        <v>0</v>
      </c>
      <c r="K1284" s="2">
        <v>0</v>
      </c>
      <c r="L1284" s="2">
        <v>0</v>
      </c>
    </row>
    <row r="1285" spans="1:12" ht="15">
      <c r="A1285" s="2" t="s">
        <v>1457</v>
      </c>
      <c r="B1285" s="2" t="s">
        <v>74</v>
      </c>
      <c r="C1285" s="2" t="s">
        <v>65</v>
      </c>
      <c r="D1285" s="2" t="s">
        <v>94</v>
      </c>
      <c r="E1285" s="2">
        <v>5</v>
      </c>
      <c r="F1285" t="s">
        <v>39</v>
      </c>
      <c r="G1285" s="2">
        <v>72.683526253640693</v>
      </c>
      <c r="H1285" s="2">
        <v>71.741229252619405</v>
      </c>
      <c r="I1285" s="2">
        <v>73.625823254661995</v>
      </c>
      <c r="J1285" s="2">
        <v>0</v>
      </c>
      <c r="K1285" s="2">
        <v>0</v>
      </c>
      <c r="L1285" s="2">
        <v>0</v>
      </c>
    </row>
    <row r="1286" spans="1:12" ht="15">
      <c r="A1286" s="2" t="s">
        <v>1458</v>
      </c>
      <c r="B1286" s="2" t="s">
        <v>74</v>
      </c>
      <c r="C1286" s="2" t="s">
        <v>57</v>
      </c>
      <c r="D1286" s="2" t="s">
        <v>94</v>
      </c>
      <c r="E1286" s="2">
        <v>0</v>
      </c>
      <c r="F1286" t="s">
        <v>39</v>
      </c>
      <c r="G1286" s="2">
        <v>76.624575638275999</v>
      </c>
      <c r="H1286" s="2">
        <v>76.257448497399693</v>
      </c>
      <c r="I1286" s="2">
        <v>76.991702779152305</v>
      </c>
      <c r="J1286" s="2">
        <v>11.059900000000001</v>
      </c>
      <c r="K1286" s="2">
        <v>7.5165410000000001</v>
      </c>
      <c r="L1286" s="2">
        <v>14.603249999999999</v>
      </c>
    </row>
    <row r="1287" spans="1:12" ht="15">
      <c r="A1287" s="2" t="s">
        <v>1459</v>
      </c>
      <c r="B1287" s="2" t="s">
        <v>74</v>
      </c>
      <c r="C1287" s="2" t="s">
        <v>57</v>
      </c>
      <c r="D1287" s="2" t="s">
        <v>94</v>
      </c>
      <c r="E1287" s="2">
        <v>1</v>
      </c>
      <c r="F1287" t="s">
        <v>39</v>
      </c>
      <c r="G1287" s="2">
        <v>80.5685099426465</v>
      </c>
      <c r="H1287" s="2">
        <v>79.813593760745704</v>
      </c>
      <c r="I1287" s="2">
        <v>81.323426124547197</v>
      </c>
      <c r="J1287" s="2">
        <v>0</v>
      </c>
      <c r="K1287" s="2">
        <v>0</v>
      </c>
      <c r="L1287" s="2">
        <v>0</v>
      </c>
    </row>
    <row r="1288" spans="1:12" ht="15">
      <c r="A1288" s="2" t="s">
        <v>1460</v>
      </c>
      <c r="B1288" s="2" t="s">
        <v>74</v>
      </c>
      <c r="C1288" s="2" t="s">
        <v>57</v>
      </c>
      <c r="D1288" s="2" t="s">
        <v>94</v>
      </c>
      <c r="E1288" s="2">
        <v>2</v>
      </c>
      <c r="F1288" t="s">
        <v>39</v>
      </c>
      <c r="G1288" s="2">
        <v>79.086566322549203</v>
      </c>
      <c r="H1288" s="2">
        <v>78.284965940831299</v>
      </c>
      <c r="I1288" s="2">
        <v>79.888166704267107</v>
      </c>
      <c r="J1288" s="2">
        <v>0</v>
      </c>
      <c r="K1288" s="2">
        <v>0</v>
      </c>
      <c r="L1288" s="2">
        <v>0</v>
      </c>
    </row>
    <row r="1289" spans="1:12" ht="15">
      <c r="A1289" s="2" t="s">
        <v>1461</v>
      </c>
      <c r="B1289" s="2" t="s">
        <v>74</v>
      </c>
      <c r="C1289" s="2" t="s">
        <v>57</v>
      </c>
      <c r="D1289" s="2" t="s">
        <v>94</v>
      </c>
      <c r="E1289" s="2">
        <v>3</v>
      </c>
      <c r="F1289" t="s">
        <v>39</v>
      </c>
      <c r="G1289" s="2">
        <v>76.747903177419104</v>
      </c>
      <c r="H1289" s="2">
        <v>75.924165678537904</v>
      </c>
      <c r="I1289" s="2">
        <v>77.571640676300404</v>
      </c>
      <c r="J1289" s="2">
        <v>0</v>
      </c>
      <c r="K1289" s="2">
        <v>0</v>
      </c>
      <c r="L1289" s="2">
        <v>0</v>
      </c>
    </row>
    <row r="1290" spans="1:12" ht="15">
      <c r="A1290" s="2" t="s">
        <v>1462</v>
      </c>
      <c r="B1290" s="2" t="s">
        <v>74</v>
      </c>
      <c r="C1290" s="2" t="s">
        <v>57</v>
      </c>
      <c r="D1290" s="2" t="s">
        <v>94</v>
      </c>
      <c r="E1290" s="2">
        <v>4</v>
      </c>
      <c r="F1290" t="s">
        <v>39</v>
      </c>
      <c r="G1290" s="2">
        <v>75.211176382436307</v>
      </c>
      <c r="H1290" s="2">
        <v>74.386312525835393</v>
      </c>
      <c r="I1290" s="2">
        <v>76.036040239037206</v>
      </c>
      <c r="J1290" s="2">
        <v>0</v>
      </c>
      <c r="K1290" s="2">
        <v>0</v>
      </c>
      <c r="L1290" s="2">
        <v>0</v>
      </c>
    </row>
    <row r="1291" spans="1:12" ht="15">
      <c r="A1291" s="2" t="s">
        <v>1463</v>
      </c>
      <c r="B1291" s="2" t="s">
        <v>74</v>
      </c>
      <c r="C1291" s="2" t="s">
        <v>57</v>
      </c>
      <c r="D1291" s="2" t="s">
        <v>94</v>
      </c>
      <c r="E1291" s="2">
        <v>5</v>
      </c>
      <c r="F1291" t="s">
        <v>39</v>
      </c>
      <c r="G1291" s="2">
        <v>71.466890982983401</v>
      </c>
      <c r="H1291" s="2">
        <v>70.606196176373203</v>
      </c>
      <c r="I1291" s="2">
        <v>72.327585789593499</v>
      </c>
      <c r="J1291" s="2">
        <v>0</v>
      </c>
      <c r="K1291" s="2">
        <v>0</v>
      </c>
      <c r="L1291" s="2">
        <v>0</v>
      </c>
    </row>
    <row r="1292" spans="1:12" ht="15">
      <c r="A1292" s="2" t="s">
        <v>1464</v>
      </c>
      <c r="B1292" s="2" t="s">
        <v>74</v>
      </c>
      <c r="C1292" s="2" t="s">
        <v>70</v>
      </c>
      <c r="D1292" s="2" t="s">
        <v>94</v>
      </c>
      <c r="E1292" s="2">
        <v>0</v>
      </c>
      <c r="F1292" t="s">
        <v>39</v>
      </c>
      <c r="G1292" s="2">
        <v>76.994184929374498</v>
      </c>
      <c r="H1292" s="2">
        <v>76.432338287948099</v>
      </c>
      <c r="I1292" s="2">
        <v>77.556031570800897</v>
      </c>
      <c r="J1292" s="2">
        <v>7.3384960000000001</v>
      </c>
      <c r="K1292" s="2">
        <v>3.717619</v>
      </c>
      <c r="L1292" s="2">
        <v>10.95937</v>
      </c>
    </row>
    <row r="1293" spans="1:12" ht="15">
      <c r="A1293" s="2" t="s">
        <v>1465</v>
      </c>
      <c r="B1293" s="2" t="s">
        <v>74</v>
      </c>
      <c r="C1293" s="2" t="s">
        <v>70</v>
      </c>
      <c r="D1293" s="2" t="s">
        <v>94</v>
      </c>
      <c r="E1293" s="2">
        <v>1</v>
      </c>
      <c r="F1293" t="s">
        <v>39</v>
      </c>
      <c r="G1293" s="2">
        <v>80.515831217382697</v>
      </c>
      <c r="H1293" s="2">
        <v>79.365824610216805</v>
      </c>
      <c r="I1293" s="2">
        <v>81.665837824548603</v>
      </c>
      <c r="J1293" s="2">
        <v>0</v>
      </c>
      <c r="K1293" s="2">
        <v>0</v>
      </c>
      <c r="L1293" s="2">
        <v>0</v>
      </c>
    </row>
    <row r="1294" spans="1:12" ht="15">
      <c r="A1294" s="2" t="s">
        <v>1466</v>
      </c>
      <c r="B1294" s="2" t="s">
        <v>74</v>
      </c>
      <c r="C1294" s="2" t="s">
        <v>70</v>
      </c>
      <c r="D1294" s="2" t="s">
        <v>94</v>
      </c>
      <c r="E1294" s="2">
        <v>2</v>
      </c>
      <c r="F1294" t="s">
        <v>39</v>
      </c>
      <c r="G1294" s="2">
        <v>77.472437914434096</v>
      </c>
      <c r="H1294" s="2">
        <v>76.232848486897396</v>
      </c>
      <c r="I1294" s="2">
        <v>78.712027341970796</v>
      </c>
      <c r="J1294" s="2">
        <v>0</v>
      </c>
      <c r="K1294" s="2">
        <v>0</v>
      </c>
      <c r="L1294" s="2">
        <v>0</v>
      </c>
    </row>
    <row r="1295" spans="1:12" ht="15">
      <c r="A1295" s="2" t="s">
        <v>1467</v>
      </c>
      <c r="B1295" s="2" t="s">
        <v>74</v>
      </c>
      <c r="C1295" s="2" t="s">
        <v>70</v>
      </c>
      <c r="D1295" s="2" t="s">
        <v>94</v>
      </c>
      <c r="E1295" s="2">
        <v>3</v>
      </c>
      <c r="F1295" t="s">
        <v>39</v>
      </c>
      <c r="G1295" s="2">
        <v>77.289444058745204</v>
      </c>
      <c r="H1295" s="2">
        <v>76.143762160845</v>
      </c>
      <c r="I1295" s="2">
        <v>78.435125956645393</v>
      </c>
      <c r="J1295" s="2">
        <v>0</v>
      </c>
      <c r="K1295" s="2">
        <v>0</v>
      </c>
      <c r="L1295" s="2">
        <v>0</v>
      </c>
    </row>
    <row r="1296" spans="1:12" ht="15">
      <c r="A1296" s="2" t="s">
        <v>1468</v>
      </c>
      <c r="B1296" s="2" t="s">
        <v>74</v>
      </c>
      <c r="C1296" s="2" t="s">
        <v>70</v>
      </c>
      <c r="D1296" s="2" t="s">
        <v>94</v>
      </c>
      <c r="E1296" s="2">
        <v>4</v>
      </c>
      <c r="F1296" t="s">
        <v>39</v>
      </c>
      <c r="G1296" s="2">
        <v>75.730605901052101</v>
      </c>
      <c r="H1296" s="2">
        <v>74.439633754105699</v>
      </c>
      <c r="I1296" s="2">
        <v>77.021578047998602</v>
      </c>
      <c r="J1296" s="2">
        <v>0</v>
      </c>
      <c r="K1296" s="2">
        <v>0</v>
      </c>
      <c r="L1296" s="2">
        <v>0</v>
      </c>
    </row>
    <row r="1297" spans="1:12" ht="15">
      <c r="A1297" s="2" t="s">
        <v>1469</v>
      </c>
      <c r="B1297" s="2" t="s">
        <v>74</v>
      </c>
      <c r="C1297" s="2" t="s">
        <v>70</v>
      </c>
      <c r="D1297" s="2" t="s">
        <v>94</v>
      </c>
      <c r="E1297" s="2">
        <v>5</v>
      </c>
      <c r="F1297" t="s">
        <v>39</v>
      </c>
      <c r="G1297" s="2">
        <v>73.878232473867698</v>
      </c>
      <c r="H1297" s="2">
        <v>72.525152246706597</v>
      </c>
      <c r="I1297" s="2">
        <v>75.231312701028799</v>
      </c>
      <c r="J1297" s="2">
        <v>0</v>
      </c>
      <c r="K1297" s="2">
        <v>0</v>
      </c>
      <c r="L1297" s="2">
        <v>0</v>
      </c>
    </row>
    <row r="1298" spans="1:12" ht="15">
      <c r="A1298" s="2" t="s">
        <v>1470</v>
      </c>
      <c r="B1298" s="2" t="s">
        <v>74</v>
      </c>
      <c r="C1298" s="2" t="s">
        <v>62</v>
      </c>
      <c r="D1298" s="2" t="s">
        <v>94</v>
      </c>
      <c r="E1298" s="2">
        <v>0</v>
      </c>
      <c r="F1298" t="s">
        <v>39</v>
      </c>
      <c r="G1298" s="2">
        <v>78.045359156013504</v>
      </c>
      <c r="H1298" s="2">
        <v>77.554599910720697</v>
      </c>
      <c r="I1298" s="2">
        <v>78.536118401306197</v>
      </c>
      <c r="J1298" s="2">
        <v>7.6931640000000003</v>
      </c>
      <c r="K1298" s="2">
        <v>3.4839790000000002</v>
      </c>
      <c r="L1298" s="2">
        <v>11.90235</v>
      </c>
    </row>
    <row r="1299" spans="1:12" ht="15">
      <c r="A1299" s="2" t="s">
        <v>1471</v>
      </c>
      <c r="B1299" s="2" t="s">
        <v>74</v>
      </c>
      <c r="C1299" s="2" t="s">
        <v>62</v>
      </c>
      <c r="D1299" s="2" t="s">
        <v>94</v>
      </c>
      <c r="E1299" s="2">
        <v>1</v>
      </c>
      <c r="F1299" t="s">
        <v>39</v>
      </c>
      <c r="G1299" s="2">
        <v>80.2763624722636</v>
      </c>
      <c r="H1299" s="2">
        <v>79.203243490914502</v>
      </c>
      <c r="I1299" s="2">
        <v>81.349481453612697</v>
      </c>
      <c r="J1299" s="2">
        <v>0</v>
      </c>
      <c r="K1299" s="2">
        <v>0</v>
      </c>
      <c r="L1299" s="2">
        <v>0</v>
      </c>
    </row>
    <row r="1300" spans="1:12" ht="15">
      <c r="A1300" s="2" t="s">
        <v>1472</v>
      </c>
      <c r="B1300" s="2" t="s">
        <v>74</v>
      </c>
      <c r="C1300" s="2" t="s">
        <v>62</v>
      </c>
      <c r="D1300" s="2" t="s">
        <v>94</v>
      </c>
      <c r="E1300" s="2">
        <v>2</v>
      </c>
      <c r="F1300" t="s">
        <v>39</v>
      </c>
      <c r="G1300" s="2">
        <v>80.378956626817399</v>
      </c>
      <c r="H1300" s="2">
        <v>79.230840357888894</v>
      </c>
      <c r="I1300" s="2">
        <v>81.527072895746002</v>
      </c>
      <c r="J1300" s="2">
        <v>0</v>
      </c>
      <c r="K1300" s="2">
        <v>0</v>
      </c>
      <c r="L1300" s="2">
        <v>0</v>
      </c>
    </row>
    <row r="1301" spans="1:12" ht="15">
      <c r="A1301" s="2" t="s">
        <v>1473</v>
      </c>
      <c r="B1301" s="2" t="s">
        <v>74</v>
      </c>
      <c r="C1301" s="2" t="s">
        <v>62</v>
      </c>
      <c r="D1301" s="2" t="s">
        <v>94</v>
      </c>
      <c r="E1301" s="2">
        <v>3</v>
      </c>
      <c r="F1301" t="s">
        <v>39</v>
      </c>
      <c r="G1301" s="2">
        <v>77.805783312533507</v>
      </c>
      <c r="H1301" s="2">
        <v>76.733957698328794</v>
      </c>
      <c r="I1301" s="2">
        <v>78.877608926738205</v>
      </c>
      <c r="J1301" s="2">
        <v>0</v>
      </c>
      <c r="K1301" s="2">
        <v>0</v>
      </c>
      <c r="L1301" s="2">
        <v>0</v>
      </c>
    </row>
    <row r="1302" spans="1:12" ht="15">
      <c r="A1302" s="2" t="s">
        <v>1474</v>
      </c>
      <c r="B1302" s="2" t="s">
        <v>74</v>
      </c>
      <c r="C1302" s="2" t="s">
        <v>62</v>
      </c>
      <c r="D1302" s="2" t="s">
        <v>94</v>
      </c>
      <c r="E1302" s="2">
        <v>4</v>
      </c>
      <c r="F1302" t="s">
        <v>39</v>
      </c>
      <c r="G1302" s="2">
        <v>76.904374063694206</v>
      </c>
      <c r="H1302" s="2">
        <v>75.846750568201301</v>
      </c>
      <c r="I1302" s="2">
        <v>77.961997559187097</v>
      </c>
      <c r="J1302" s="2">
        <v>0</v>
      </c>
      <c r="K1302" s="2">
        <v>0</v>
      </c>
      <c r="L1302" s="2">
        <v>0</v>
      </c>
    </row>
    <row r="1303" spans="1:12" ht="15">
      <c r="A1303" s="2" t="s">
        <v>1475</v>
      </c>
      <c r="B1303" s="2" t="s">
        <v>74</v>
      </c>
      <c r="C1303" s="2" t="s">
        <v>62</v>
      </c>
      <c r="D1303" s="2" t="s">
        <v>94</v>
      </c>
      <c r="E1303" s="2">
        <v>5</v>
      </c>
      <c r="F1303" t="s">
        <v>39</v>
      </c>
      <c r="G1303" s="2">
        <v>74.141865646463998</v>
      </c>
      <c r="H1303" s="2">
        <v>72.995329477922297</v>
      </c>
      <c r="I1303" s="2">
        <v>75.288401815005699</v>
      </c>
      <c r="J1303" s="2">
        <v>0</v>
      </c>
      <c r="K1303" s="2">
        <v>0</v>
      </c>
      <c r="L1303" s="2">
        <v>0</v>
      </c>
    </row>
    <row r="1304" spans="1:12" ht="15">
      <c r="A1304" s="2" t="s">
        <v>1476</v>
      </c>
      <c r="B1304" s="2" t="s">
        <v>74</v>
      </c>
      <c r="C1304" s="2" t="s">
        <v>49</v>
      </c>
      <c r="D1304" s="2" t="s">
        <v>94</v>
      </c>
      <c r="E1304" s="2">
        <v>0</v>
      </c>
      <c r="F1304" t="s">
        <v>39</v>
      </c>
      <c r="G1304" s="2">
        <v>77.212111662567906</v>
      </c>
      <c r="H1304" s="2">
        <v>76.755108703513599</v>
      </c>
      <c r="I1304" s="2">
        <v>77.6691146216221</v>
      </c>
      <c r="J1304" s="2">
        <v>9.0651539999999997</v>
      </c>
      <c r="K1304" s="2">
        <v>6.3932190000000002</v>
      </c>
      <c r="L1304" s="2">
        <v>11.73709</v>
      </c>
    </row>
    <row r="1305" spans="1:12" ht="15">
      <c r="A1305" s="2" t="s">
        <v>1477</v>
      </c>
      <c r="B1305" s="2" t="s">
        <v>74</v>
      </c>
      <c r="C1305" s="2" t="s">
        <v>49</v>
      </c>
      <c r="D1305" s="2" t="s">
        <v>94</v>
      </c>
      <c r="E1305" s="2">
        <v>1</v>
      </c>
      <c r="F1305" t="s">
        <v>39</v>
      </c>
      <c r="G1305" s="2">
        <v>81.335607788165703</v>
      </c>
      <c r="H1305" s="2">
        <v>80.247334493985605</v>
      </c>
      <c r="I1305" s="2">
        <v>82.423881082345801</v>
      </c>
      <c r="J1305" s="2">
        <v>0</v>
      </c>
      <c r="K1305" s="2">
        <v>0</v>
      </c>
      <c r="L1305" s="2">
        <v>0</v>
      </c>
    </row>
    <row r="1306" spans="1:12" ht="15">
      <c r="A1306" s="2" t="s">
        <v>1478</v>
      </c>
      <c r="B1306" s="2" t="s">
        <v>74</v>
      </c>
      <c r="C1306" s="2" t="s">
        <v>49</v>
      </c>
      <c r="D1306" s="2" t="s">
        <v>94</v>
      </c>
      <c r="E1306" s="2">
        <v>2</v>
      </c>
      <c r="F1306" t="s">
        <v>39</v>
      </c>
      <c r="G1306" s="2">
        <v>78.489661852870796</v>
      </c>
      <c r="H1306" s="2">
        <v>77.531603349008293</v>
      </c>
      <c r="I1306" s="2">
        <v>79.447720356733299</v>
      </c>
      <c r="J1306" s="2">
        <v>0</v>
      </c>
      <c r="K1306" s="2">
        <v>0</v>
      </c>
      <c r="L1306" s="2">
        <v>0</v>
      </c>
    </row>
    <row r="1307" spans="1:12" ht="15">
      <c r="A1307" s="2" t="s">
        <v>1479</v>
      </c>
      <c r="B1307" s="2" t="s">
        <v>74</v>
      </c>
      <c r="C1307" s="2" t="s">
        <v>49</v>
      </c>
      <c r="D1307" s="2" t="s">
        <v>94</v>
      </c>
      <c r="E1307" s="2">
        <v>3</v>
      </c>
      <c r="F1307" t="s">
        <v>39</v>
      </c>
      <c r="G1307" s="2">
        <v>77.1702543428583</v>
      </c>
      <c r="H1307" s="2">
        <v>76.143108595371501</v>
      </c>
      <c r="I1307" s="2">
        <v>78.197400090345198</v>
      </c>
      <c r="J1307" s="2">
        <v>0</v>
      </c>
      <c r="K1307" s="2">
        <v>0</v>
      </c>
      <c r="L1307" s="2">
        <v>0</v>
      </c>
    </row>
    <row r="1308" spans="1:12" ht="15">
      <c r="A1308" s="2" t="s">
        <v>1480</v>
      </c>
      <c r="B1308" s="2" t="s">
        <v>74</v>
      </c>
      <c r="C1308" s="2" t="s">
        <v>49</v>
      </c>
      <c r="D1308" s="2" t="s">
        <v>94</v>
      </c>
      <c r="E1308" s="2">
        <v>4</v>
      </c>
      <c r="F1308" t="s">
        <v>39</v>
      </c>
      <c r="G1308" s="2">
        <v>75.838175485433197</v>
      </c>
      <c r="H1308" s="2">
        <v>74.854932649224494</v>
      </c>
      <c r="I1308" s="2">
        <v>76.821418321641801</v>
      </c>
      <c r="J1308" s="2">
        <v>0</v>
      </c>
      <c r="K1308" s="2">
        <v>0</v>
      </c>
      <c r="L1308" s="2">
        <v>0</v>
      </c>
    </row>
    <row r="1309" spans="1:12" ht="15">
      <c r="A1309" s="2" t="s">
        <v>1481</v>
      </c>
      <c r="B1309" s="2" t="s">
        <v>74</v>
      </c>
      <c r="C1309" s="2" t="s">
        <v>49</v>
      </c>
      <c r="D1309" s="2" t="s">
        <v>94</v>
      </c>
      <c r="E1309" s="2">
        <v>5</v>
      </c>
      <c r="F1309" t="s">
        <v>39</v>
      </c>
      <c r="G1309" s="2">
        <v>73.432989539183595</v>
      </c>
      <c r="H1309" s="2">
        <v>72.401493756782898</v>
      </c>
      <c r="I1309" s="2">
        <v>74.464485321584206</v>
      </c>
      <c r="J1309" s="2">
        <v>0</v>
      </c>
      <c r="K1309" s="2">
        <v>0</v>
      </c>
      <c r="L1309" s="2">
        <v>0</v>
      </c>
    </row>
    <row r="1310" spans="1:12" ht="15">
      <c r="A1310" s="2" t="s">
        <v>1482</v>
      </c>
      <c r="B1310" s="2" t="s">
        <v>75</v>
      </c>
      <c r="C1310" s="2" t="s">
        <v>69</v>
      </c>
      <c r="D1310" s="2" t="s">
        <v>94</v>
      </c>
      <c r="E1310" s="2">
        <v>0</v>
      </c>
      <c r="F1310" t="s">
        <v>39</v>
      </c>
      <c r="G1310" s="2">
        <v>78.945305232545394</v>
      </c>
      <c r="H1310" s="2">
        <v>78.313080493375494</v>
      </c>
      <c r="I1310" s="2">
        <v>79.577529971715293</v>
      </c>
      <c r="J1310" s="2">
        <v>2.151993</v>
      </c>
      <c r="K1310" s="2">
        <v>0.52943150000000005</v>
      </c>
      <c r="L1310" s="2">
        <v>3.7745549999999999</v>
      </c>
    </row>
    <row r="1311" spans="1:12" ht="15">
      <c r="A1311" s="2" t="s">
        <v>1483</v>
      </c>
      <c r="B1311" s="2" t="s">
        <v>75</v>
      </c>
      <c r="C1311" s="2" t="s">
        <v>69</v>
      </c>
      <c r="D1311" s="2" t="s">
        <v>94</v>
      </c>
      <c r="E1311" s="2">
        <v>1</v>
      </c>
      <c r="F1311" t="s">
        <v>39</v>
      </c>
      <c r="G1311" s="2">
        <v>79.964962661950395</v>
      </c>
      <c r="H1311" s="2">
        <v>78.914796144022503</v>
      </c>
      <c r="I1311" s="2">
        <v>81.0151291798784</v>
      </c>
      <c r="J1311" s="2">
        <v>0</v>
      </c>
      <c r="K1311" s="2">
        <v>0</v>
      </c>
      <c r="L1311" s="2">
        <v>0</v>
      </c>
    </row>
    <row r="1312" spans="1:12" ht="15">
      <c r="A1312" s="2" t="s">
        <v>1484</v>
      </c>
      <c r="B1312" s="2" t="s">
        <v>75</v>
      </c>
      <c r="C1312" s="2" t="s">
        <v>69</v>
      </c>
      <c r="D1312" s="2" t="s">
        <v>94</v>
      </c>
      <c r="E1312" s="2">
        <v>2</v>
      </c>
      <c r="F1312" t="s">
        <v>39</v>
      </c>
      <c r="G1312" s="2">
        <v>78.9312434589595</v>
      </c>
      <c r="H1312" s="2">
        <v>77.151341479978299</v>
      </c>
      <c r="I1312" s="2">
        <v>80.711145437940701</v>
      </c>
      <c r="J1312" s="2">
        <v>0</v>
      </c>
      <c r="K1312" s="2">
        <v>0</v>
      </c>
      <c r="L1312" s="2">
        <v>0</v>
      </c>
    </row>
    <row r="1313" spans="1:12" ht="15">
      <c r="A1313" s="2" t="s">
        <v>1485</v>
      </c>
      <c r="B1313" s="2" t="s">
        <v>75</v>
      </c>
      <c r="C1313" s="2" t="s">
        <v>69</v>
      </c>
      <c r="D1313" s="2" t="s">
        <v>94</v>
      </c>
      <c r="E1313" s="2">
        <v>3</v>
      </c>
      <c r="F1313" t="s">
        <v>39</v>
      </c>
      <c r="G1313" s="2">
        <v>79.064506512397401</v>
      </c>
      <c r="H1313" s="2">
        <v>77.577855920371803</v>
      </c>
      <c r="I1313" s="2">
        <v>80.551157104422899</v>
      </c>
      <c r="J1313" s="2">
        <v>0</v>
      </c>
      <c r="K1313" s="2">
        <v>0</v>
      </c>
      <c r="L1313" s="2">
        <v>0</v>
      </c>
    </row>
    <row r="1314" spans="1:12" ht="15">
      <c r="A1314" s="2" t="s">
        <v>1486</v>
      </c>
      <c r="B1314" s="2" t="s">
        <v>75</v>
      </c>
      <c r="C1314" s="2" t="s">
        <v>69</v>
      </c>
      <c r="D1314" s="2" t="s">
        <v>94</v>
      </c>
      <c r="E1314" s="2">
        <v>4</v>
      </c>
      <c r="F1314" t="s">
        <v>39</v>
      </c>
      <c r="G1314" s="2">
        <v>78.790564175712007</v>
      </c>
      <c r="H1314" s="2">
        <v>77.322614861507304</v>
      </c>
      <c r="I1314" s="2">
        <v>80.258513489916794</v>
      </c>
      <c r="J1314" s="2">
        <v>0</v>
      </c>
      <c r="K1314" s="2">
        <v>0</v>
      </c>
      <c r="L1314" s="2">
        <v>0</v>
      </c>
    </row>
    <row r="1315" spans="1:12" ht="15">
      <c r="A1315" s="2" t="s">
        <v>1487</v>
      </c>
      <c r="B1315" s="2" t="s">
        <v>75</v>
      </c>
      <c r="C1315" s="2" t="s">
        <v>69</v>
      </c>
      <c r="D1315" s="2" t="s">
        <v>94</v>
      </c>
      <c r="E1315" s="2">
        <v>5</v>
      </c>
      <c r="F1315" t="s">
        <v>39</v>
      </c>
      <c r="G1315" s="2">
        <v>77.963536091180501</v>
      </c>
      <c r="H1315" s="2">
        <v>76.652951919489297</v>
      </c>
      <c r="I1315" s="2">
        <v>79.274120262871705</v>
      </c>
      <c r="J1315" s="2">
        <v>0</v>
      </c>
      <c r="K1315" s="2">
        <v>0</v>
      </c>
      <c r="L1315" s="2">
        <v>0</v>
      </c>
    </row>
    <row r="1316" spans="1:12" ht="15">
      <c r="A1316" s="2" t="s">
        <v>1488</v>
      </c>
      <c r="B1316" s="2" t="s">
        <v>75</v>
      </c>
      <c r="C1316" s="2" t="s">
        <v>59</v>
      </c>
      <c r="D1316" s="2" t="s">
        <v>94</v>
      </c>
      <c r="E1316" s="2">
        <v>0</v>
      </c>
      <c r="F1316" t="s">
        <v>39</v>
      </c>
      <c r="G1316" s="2">
        <v>80.823355040930196</v>
      </c>
      <c r="H1316" s="2">
        <v>80.387517415866995</v>
      </c>
      <c r="I1316" s="2">
        <v>81.259192665993297</v>
      </c>
      <c r="J1316" s="2">
        <v>8.1653059999999993</v>
      </c>
      <c r="K1316" s="2">
        <v>3.868506</v>
      </c>
      <c r="L1316" s="2">
        <v>12.462109999999999</v>
      </c>
    </row>
    <row r="1317" spans="1:12" ht="15">
      <c r="A1317" s="2" t="s">
        <v>1489</v>
      </c>
      <c r="B1317" s="2" t="s">
        <v>75</v>
      </c>
      <c r="C1317" s="2" t="s">
        <v>59</v>
      </c>
      <c r="D1317" s="2" t="s">
        <v>94</v>
      </c>
      <c r="E1317" s="2">
        <v>1</v>
      </c>
      <c r="F1317" t="s">
        <v>39</v>
      </c>
      <c r="G1317" s="2">
        <v>84.201941100441303</v>
      </c>
      <c r="H1317" s="2">
        <v>83.264635794427605</v>
      </c>
      <c r="I1317" s="2">
        <v>85.139246406455101</v>
      </c>
      <c r="J1317" s="2">
        <v>0</v>
      </c>
      <c r="K1317" s="2">
        <v>0</v>
      </c>
      <c r="L1317" s="2">
        <v>0</v>
      </c>
    </row>
    <row r="1318" spans="1:12" ht="15">
      <c r="A1318" s="2" t="s">
        <v>1490</v>
      </c>
      <c r="B1318" s="2" t="s">
        <v>75</v>
      </c>
      <c r="C1318" s="2" t="s">
        <v>59</v>
      </c>
      <c r="D1318" s="2" t="s">
        <v>94</v>
      </c>
      <c r="E1318" s="2">
        <v>2</v>
      </c>
      <c r="F1318" t="s">
        <v>39</v>
      </c>
      <c r="G1318" s="2">
        <v>82.588676540532205</v>
      </c>
      <c r="H1318" s="2">
        <v>81.577642166030699</v>
      </c>
      <c r="I1318" s="2">
        <v>83.599710915033796</v>
      </c>
      <c r="J1318" s="2">
        <v>0</v>
      </c>
      <c r="K1318" s="2">
        <v>0</v>
      </c>
      <c r="L1318" s="2">
        <v>0</v>
      </c>
    </row>
    <row r="1319" spans="1:12" ht="15">
      <c r="A1319" s="2" t="s">
        <v>1491</v>
      </c>
      <c r="B1319" s="2" t="s">
        <v>75</v>
      </c>
      <c r="C1319" s="2" t="s">
        <v>59</v>
      </c>
      <c r="D1319" s="2" t="s">
        <v>94</v>
      </c>
      <c r="E1319" s="2">
        <v>3</v>
      </c>
      <c r="F1319" t="s">
        <v>39</v>
      </c>
      <c r="G1319" s="2">
        <v>80.198160616696399</v>
      </c>
      <c r="H1319" s="2">
        <v>79.222249210907506</v>
      </c>
      <c r="I1319" s="2">
        <v>81.174072022485205</v>
      </c>
      <c r="J1319" s="2">
        <v>0</v>
      </c>
      <c r="K1319" s="2">
        <v>0</v>
      </c>
      <c r="L1319" s="2">
        <v>0</v>
      </c>
    </row>
    <row r="1320" spans="1:12" ht="15">
      <c r="A1320" s="2" t="s">
        <v>1492</v>
      </c>
      <c r="B1320" s="2" t="s">
        <v>75</v>
      </c>
      <c r="C1320" s="2" t="s">
        <v>59</v>
      </c>
      <c r="D1320" s="2" t="s">
        <v>94</v>
      </c>
      <c r="E1320" s="2">
        <v>4</v>
      </c>
      <c r="F1320" t="s">
        <v>39</v>
      </c>
      <c r="G1320" s="2">
        <v>80.4473374907286</v>
      </c>
      <c r="H1320" s="2">
        <v>79.418223141200102</v>
      </c>
      <c r="I1320" s="2">
        <v>81.476451840257099</v>
      </c>
      <c r="J1320" s="2">
        <v>0</v>
      </c>
      <c r="K1320" s="2">
        <v>0</v>
      </c>
      <c r="L1320" s="2">
        <v>0</v>
      </c>
    </row>
    <row r="1321" spans="1:12" ht="15">
      <c r="A1321" s="2" t="s">
        <v>1493</v>
      </c>
      <c r="B1321" s="2" t="s">
        <v>75</v>
      </c>
      <c r="C1321" s="2" t="s">
        <v>59</v>
      </c>
      <c r="D1321" s="2" t="s">
        <v>94</v>
      </c>
      <c r="E1321" s="2">
        <v>5</v>
      </c>
      <c r="F1321" t="s">
        <v>39</v>
      </c>
      <c r="G1321" s="2">
        <v>77.097382250734</v>
      </c>
      <c r="H1321" s="2">
        <v>76.139246539797895</v>
      </c>
      <c r="I1321" s="2">
        <v>78.055517961670006</v>
      </c>
      <c r="J1321" s="2">
        <v>0</v>
      </c>
      <c r="K1321" s="2">
        <v>0</v>
      </c>
      <c r="L1321" s="2">
        <v>0</v>
      </c>
    </row>
    <row r="1322" spans="1:12" ht="15">
      <c r="A1322" s="2" t="s">
        <v>1494</v>
      </c>
      <c r="B1322" s="2" t="s">
        <v>75</v>
      </c>
      <c r="C1322" s="2" t="s">
        <v>68</v>
      </c>
      <c r="D1322" s="2" t="s">
        <v>94</v>
      </c>
      <c r="E1322" s="2">
        <v>0</v>
      </c>
      <c r="F1322" t="s">
        <v>39</v>
      </c>
      <c r="G1322" s="2">
        <v>80.761771581124293</v>
      </c>
      <c r="H1322" s="2">
        <v>80.377516136727394</v>
      </c>
      <c r="I1322" s="2">
        <v>81.146027025521306</v>
      </c>
      <c r="J1322" s="2">
        <v>6.7512470000000002</v>
      </c>
      <c r="K1322" s="2">
        <v>1.837078</v>
      </c>
      <c r="L1322" s="2">
        <v>11.665419999999999</v>
      </c>
    </row>
    <row r="1323" spans="1:12" ht="15">
      <c r="A1323" s="2" t="s">
        <v>1495</v>
      </c>
      <c r="B1323" s="2" t="s">
        <v>75</v>
      </c>
      <c r="C1323" s="2" t="s">
        <v>68</v>
      </c>
      <c r="D1323" s="2" t="s">
        <v>94</v>
      </c>
      <c r="E1323" s="2">
        <v>1</v>
      </c>
      <c r="F1323" t="s">
        <v>39</v>
      </c>
      <c r="G1323" s="2">
        <v>84.056665549576906</v>
      </c>
      <c r="H1323" s="2">
        <v>83.125296358734502</v>
      </c>
      <c r="I1323" s="2">
        <v>84.988034740419394</v>
      </c>
      <c r="J1323" s="2">
        <v>0</v>
      </c>
      <c r="K1323" s="2">
        <v>0</v>
      </c>
      <c r="L1323" s="2">
        <v>0</v>
      </c>
    </row>
    <row r="1324" spans="1:12" ht="15">
      <c r="A1324" s="2" t="s">
        <v>1496</v>
      </c>
      <c r="B1324" s="2" t="s">
        <v>75</v>
      </c>
      <c r="C1324" s="2" t="s">
        <v>68</v>
      </c>
      <c r="D1324" s="2" t="s">
        <v>94</v>
      </c>
      <c r="E1324" s="2">
        <v>2</v>
      </c>
      <c r="F1324" t="s">
        <v>39</v>
      </c>
      <c r="G1324" s="2">
        <v>81.003261747913101</v>
      </c>
      <c r="H1324" s="2">
        <v>80.115455215373998</v>
      </c>
      <c r="I1324" s="2">
        <v>81.891068280452203</v>
      </c>
      <c r="J1324" s="2">
        <v>0</v>
      </c>
      <c r="K1324" s="2">
        <v>0</v>
      </c>
      <c r="L1324" s="2">
        <v>0</v>
      </c>
    </row>
    <row r="1325" spans="1:12" ht="15">
      <c r="A1325" s="2" t="s">
        <v>1497</v>
      </c>
      <c r="B1325" s="2" t="s">
        <v>75</v>
      </c>
      <c r="C1325" s="2" t="s">
        <v>68</v>
      </c>
      <c r="D1325" s="2" t="s">
        <v>94</v>
      </c>
      <c r="E1325" s="2">
        <v>3</v>
      </c>
      <c r="F1325" t="s">
        <v>39</v>
      </c>
      <c r="G1325" s="2">
        <v>81.634455813333005</v>
      </c>
      <c r="H1325" s="2">
        <v>80.793394929058195</v>
      </c>
      <c r="I1325" s="2">
        <v>82.475516697607702</v>
      </c>
      <c r="J1325" s="2">
        <v>0</v>
      </c>
      <c r="K1325" s="2">
        <v>0</v>
      </c>
      <c r="L1325" s="2">
        <v>0</v>
      </c>
    </row>
    <row r="1326" spans="1:12" ht="15">
      <c r="A1326" s="2" t="s">
        <v>1498</v>
      </c>
      <c r="B1326" s="2" t="s">
        <v>75</v>
      </c>
      <c r="C1326" s="2" t="s">
        <v>68</v>
      </c>
      <c r="D1326" s="2" t="s">
        <v>94</v>
      </c>
      <c r="E1326" s="2">
        <v>4</v>
      </c>
      <c r="F1326" t="s">
        <v>39</v>
      </c>
      <c r="G1326" s="2">
        <v>80.097830735086404</v>
      </c>
      <c r="H1326" s="2">
        <v>79.2858705820003</v>
      </c>
      <c r="I1326" s="2">
        <v>80.909790888172594</v>
      </c>
      <c r="J1326" s="2">
        <v>0</v>
      </c>
      <c r="K1326" s="2">
        <v>0</v>
      </c>
      <c r="L1326" s="2">
        <v>0</v>
      </c>
    </row>
    <row r="1327" spans="1:12" ht="15">
      <c r="A1327" s="2" t="s">
        <v>1499</v>
      </c>
      <c r="B1327" s="2" t="s">
        <v>75</v>
      </c>
      <c r="C1327" s="2" t="s">
        <v>68</v>
      </c>
      <c r="D1327" s="2" t="s">
        <v>94</v>
      </c>
      <c r="E1327" s="2">
        <v>5</v>
      </c>
      <c r="F1327" t="s">
        <v>39</v>
      </c>
      <c r="G1327" s="2">
        <v>77.692960827862805</v>
      </c>
      <c r="H1327" s="2">
        <v>76.823601888459194</v>
      </c>
      <c r="I1327" s="2">
        <v>78.562319767266501</v>
      </c>
      <c r="J1327" s="2">
        <v>0</v>
      </c>
      <c r="K1327" s="2">
        <v>0</v>
      </c>
      <c r="L1327" s="2">
        <v>0</v>
      </c>
    </row>
    <row r="1328" spans="1:12" ht="15">
      <c r="A1328" s="2" t="s">
        <v>1500</v>
      </c>
      <c r="B1328" s="2" t="s">
        <v>75</v>
      </c>
      <c r="C1328" s="2" t="s">
        <v>63</v>
      </c>
      <c r="D1328" s="2" t="s">
        <v>94</v>
      </c>
      <c r="E1328" s="2">
        <v>0</v>
      </c>
      <c r="F1328" t="s">
        <v>39</v>
      </c>
      <c r="G1328" s="2">
        <v>81.714315842164595</v>
      </c>
      <c r="H1328" s="2">
        <v>81.403355049274495</v>
      </c>
      <c r="I1328" s="2">
        <v>82.025276635054695</v>
      </c>
      <c r="J1328" s="2">
        <v>9.4286390000000004</v>
      </c>
      <c r="K1328" s="2">
        <v>6.9131010000000002</v>
      </c>
      <c r="L1328" s="2">
        <v>11.944179999999999</v>
      </c>
    </row>
    <row r="1329" spans="1:12" ht="15">
      <c r="A1329" s="2" t="s">
        <v>1501</v>
      </c>
      <c r="B1329" s="2" t="s">
        <v>75</v>
      </c>
      <c r="C1329" s="2" t="s">
        <v>63</v>
      </c>
      <c r="D1329" s="2" t="s">
        <v>94</v>
      </c>
      <c r="E1329" s="2">
        <v>1</v>
      </c>
      <c r="F1329" t="s">
        <v>39</v>
      </c>
      <c r="G1329" s="2">
        <v>85.328660306446295</v>
      </c>
      <c r="H1329" s="2">
        <v>84.6781345787291</v>
      </c>
      <c r="I1329" s="2">
        <v>85.979186034163504</v>
      </c>
      <c r="J1329" s="2">
        <v>0</v>
      </c>
      <c r="K1329" s="2">
        <v>0</v>
      </c>
      <c r="L1329" s="2">
        <v>0</v>
      </c>
    </row>
    <row r="1330" spans="1:12" ht="15">
      <c r="A1330" s="2" t="s">
        <v>1502</v>
      </c>
      <c r="B1330" s="2" t="s">
        <v>75</v>
      </c>
      <c r="C1330" s="2" t="s">
        <v>63</v>
      </c>
      <c r="D1330" s="2" t="s">
        <v>94</v>
      </c>
      <c r="E1330" s="2">
        <v>2</v>
      </c>
      <c r="F1330" t="s">
        <v>39</v>
      </c>
      <c r="G1330" s="2">
        <v>83.520327649470502</v>
      </c>
      <c r="H1330" s="2">
        <v>82.833588445639194</v>
      </c>
      <c r="I1330" s="2">
        <v>84.207066853301697</v>
      </c>
      <c r="J1330" s="2">
        <v>0</v>
      </c>
      <c r="K1330" s="2">
        <v>0</v>
      </c>
      <c r="L1330" s="2">
        <v>0</v>
      </c>
    </row>
    <row r="1331" spans="1:12" ht="15">
      <c r="A1331" s="2" t="s">
        <v>1503</v>
      </c>
      <c r="B1331" s="2" t="s">
        <v>75</v>
      </c>
      <c r="C1331" s="2" t="s">
        <v>63</v>
      </c>
      <c r="D1331" s="2" t="s">
        <v>94</v>
      </c>
      <c r="E1331" s="2">
        <v>3</v>
      </c>
      <c r="F1331" t="s">
        <v>39</v>
      </c>
      <c r="G1331" s="2">
        <v>81.481338722658506</v>
      </c>
      <c r="H1331" s="2">
        <v>80.730864109182505</v>
      </c>
      <c r="I1331" s="2">
        <v>82.231813336134607</v>
      </c>
      <c r="J1331" s="2">
        <v>0</v>
      </c>
      <c r="K1331" s="2">
        <v>0</v>
      </c>
      <c r="L1331" s="2">
        <v>0</v>
      </c>
    </row>
    <row r="1332" spans="1:12" ht="15">
      <c r="A1332" s="2" t="s">
        <v>1504</v>
      </c>
      <c r="B1332" s="2" t="s">
        <v>75</v>
      </c>
      <c r="C1332" s="2" t="s">
        <v>63</v>
      </c>
      <c r="D1332" s="2" t="s">
        <v>94</v>
      </c>
      <c r="E1332" s="2">
        <v>4</v>
      </c>
      <c r="F1332" t="s">
        <v>39</v>
      </c>
      <c r="G1332" s="2">
        <v>80.531794375250797</v>
      </c>
      <c r="H1332" s="2">
        <v>79.803767721622094</v>
      </c>
      <c r="I1332" s="2">
        <v>81.2598210288795</v>
      </c>
      <c r="J1332" s="2">
        <v>0</v>
      </c>
      <c r="K1332" s="2">
        <v>0</v>
      </c>
      <c r="L1332" s="2">
        <v>0</v>
      </c>
    </row>
    <row r="1333" spans="1:12" ht="15">
      <c r="A1333" s="2" t="s">
        <v>1505</v>
      </c>
      <c r="B1333" s="2" t="s">
        <v>75</v>
      </c>
      <c r="C1333" s="2" t="s">
        <v>63</v>
      </c>
      <c r="D1333" s="2" t="s">
        <v>94</v>
      </c>
      <c r="E1333" s="2">
        <v>5</v>
      </c>
      <c r="F1333" t="s">
        <v>39</v>
      </c>
      <c r="G1333" s="2">
        <v>77.488526159926593</v>
      </c>
      <c r="H1333" s="2">
        <v>76.820719631617905</v>
      </c>
      <c r="I1333" s="2">
        <v>78.156332688235295</v>
      </c>
      <c r="J1333" s="2">
        <v>0</v>
      </c>
      <c r="K1333" s="2">
        <v>0</v>
      </c>
      <c r="L1333" s="2">
        <v>0</v>
      </c>
    </row>
    <row r="1334" spans="1:12" ht="15">
      <c r="A1334" s="2" t="s">
        <v>1506</v>
      </c>
      <c r="B1334" s="2" t="s">
        <v>75</v>
      </c>
      <c r="C1334" s="2" t="s">
        <v>54</v>
      </c>
      <c r="D1334" s="2" t="s">
        <v>94</v>
      </c>
      <c r="E1334" s="2">
        <v>0</v>
      </c>
      <c r="F1334" t="s">
        <v>39</v>
      </c>
      <c r="G1334" s="2">
        <v>81.328422538140202</v>
      </c>
      <c r="H1334" s="2">
        <v>80.968431573405098</v>
      </c>
      <c r="I1334" s="2">
        <v>81.688413502875306</v>
      </c>
      <c r="J1334" s="2">
        <v>3.6516860000000002</v>
      </c>
      <c r="K1334" s="2">
        <v>1.2101029999999999</v>
      </c>
      <c r="L1334" s="2">
        <v>6.0932680000000001</v>
      </c>
    </row>
    <row r="1335" spans="1:12" ht="15">
      <c r="A1335" s="2" t="s">
        <v>1507</v>
      </c>
      <c r="B1335" s="2" t="s">
        <v>75</v>
      </c>
      <c r="C1335" s="2" t="s">
        <v>54</v>
      </c>
      <c r="D1335" s="2" t="s">
        <v>94</v>
      </c>
      <c r="E1335" s="2">
        <v>1</v>
      </c>
      <c r="F1335" t="s">
        <v>39</v>
      </c>
      <c r="G1335" s="2">
        <v>83.156129471974594</v>
      </c>
      <c r="H1335" s="2">
        <v>82.3360501360374</v>
      </c>
      <c r="I1335" s="2">
        <v>83.976208807911902</v>
      </c>
      <c r="J1335" s="2">
        <v>0</v>
      </c>
      <c r="K1335" s="2">
        <v>0</v>
      </c>
      <c r="L1335" s="2">
        <v>0</v>
      </c>
    </row>
    <row r="1336" spans="1:12" ht="15">
      <c r="A1336" s="2" t="s">
        <v>1508</v>
      </c>
      <c r="B1336" s="2" t="s">
        <v>75</v>
      </c>
      <c r="C1336" s="2" t="s">
        <v>54</v>
      </c>
      <c r="D1336" s="2" t="s">
        <v>94</v>
      </c>
      <c r="E1336" s="2">
        <v>2</v>
      </c>
      <c r="F1336" t="s">
        <v>39</v>
      </c>
      <c r="G1336" s="2">
        <v>81.699450085985305</v>
      </c>
      <c r="H1336" s="2">
        <v>80.881658802252204</v>
      </c>
      <c r="I1336" s="2">
        <v>82.517241369718406</v>
      </c>
      <c r="J1336" s="2">
        <v>0</v>
      </c>
      <c r="K1336" s="2">
        <v>0</v>
      </c>
      <c r="L1336" s="2">
        <v>0</v>
      </c>
    </row>
    <row r="1337" spans="1:12" ht="15">
      <c r="A1337" s="2" t="s">
        <v>1509</v>
      </c>
      <c r="B1337" s="2" t="s">
        <v>75</v>
      </c>
      <c r="C1337" s="2" t="s">
        <v>54</v>
      </c>
      <c r="D1337" s="2" t="s">
        <v>94</v>
      </c>
      <c r="E1337" s="2">
        <v>3</v>
      </c>
      <c r="F1337" t="s">
        <v>39</v>
      </c>
      <c r="G1337" s="2">
        <v>80.769353371594505</v>
      </c>
      <c r="H1337" s="2">
        <v>79.980563847388893</v>
      </c>
      <c r="I1337" s="2">
        <v>81.558142895800103</v>
      </c>
      <c r="J1337" s="2">
        <v>0</v>
      </c>
      <c r="K1337" s="2">
        <v>0</v>
      </c>
      <c r="L1337" s="2">
        <v>0</v>
      </c>
    </row>
    <row r="1338" spans="1:12" ht="15">
      <c r="A1338" s="2" t="s">
        <v>1510</v>
      </c>
      <c r="B1338" s="2" t="s">
        <v>75</v>
      </c>
      <c r="C1338" s="2" t="s">
        <v>54</v>
      </c>
      <c r="D1338" s="2" t="s">
        <v>94</v>
      </c>
      <c r="E1338" s="2">
        <v>4</v>
      </c>
      <c r="F1338" t="s">
        <v>39</v>
      </c>
      <c r="G1338" s="2">
        <v>80.981499383007403</v>
      </c>
      <c r="H1338" s="2">
        <v>80.218172637855901</v>
      </c>
      <c r="I1338" s="2">
        <v>81.744826128158905</v>
      </c>
      <c r="J1338" s="2">
        <v>0</v>
      </c>
      <c r="K1338" s="2">
        <v>0</v>
      </c>
      <c r="L1338" s="2">
        <v>0</v>
      </c>
    </row>
    <row r="1339" spans="1:12" ht="15">
      <c r="A1339" s="2" t="s">
        <v>1511</v>
      </c>
      <c r="B1339" s="2" t="s">
        <v>75</v>
      </c>
      <c r="C1339" s="2" t="s">
        <v>54</v>
      </c>
      <c r="D1339" s="2" t="s">
        <v>94</v>
      </c>
      <c r="E1339" s="2">
        <v>5</v>
      </c>
      <c r="F1339" t="s">
        <v>39</v>
      </c>
      <c r="G1339" s="2">
        <v>79.851695161728102</v>
      </c>
      <c r="H1339" s="2">
        <v>78.967241640616194</v>
      </c>
      <c r="I1339" s="2">
        <v>80.736148682839897</v>
      </c>
      <c r="J1339" s="2">
        <v>0</v>
      </c>
      <c r="K1339" s="2">
        <v>0</v>
      </c>
      <c r="L1339" s="2">
        <v>0</v>
      </c>
    </row>
    <row r="1340" spans="1:12" ht="15">
      <c r="A1340" s="2" t="s">
        <v>1512</v>
      </c>
      <c r="B1340" s="2" t="s">
        <v>75</v>
      </c>
      <c r="C1340" s="2" t="s">
        <v>52</v>
      </c>
      <c r="D1340" s="2" t="s">
        <v>94</v>
      </c>
      <c r="E1340" s="2">
        <v>0</v>
      </c>
      <c r="F1340" t="s">
        <v>39</v>
      </c>
      <c r="G1340" s="2">
        <v>83.678877303719403</v>
      </c>
      <c r="H1340" s="2">
        <v>83.083261121459699</v>
      </c>
      <c r="I1340" s="2">
        <v>84.274493485978994</v>
      </c>
      <c r="J1340" s="2">
        <v>2.318047</v>
      </c>
      <c r="K1340" s="2">
        <v>0.65801849999999995</v>
      </c>
      <c r="L1340" s="2">
        <v>3.978075</v>
      </c>
    </row>
    <row r="1341" spans="1:12" ht="15">
      <c r="A1341" s="2" t="s">
        <v>1513</v>
      </c>
      <c r="B1341" s="2" t="s">
        <v>75</v>
      </c>
      <c r="C1341" s="2" t="s">
        <v>52</v>
      </c>
      <c r="D1341" s="2" t="s">
        <v>94</v>
      </c>
      <c r="E1341" s="2">
        <v>1</v>
      </c>
      <c r="F1341" t="s">
        <v>39</v>
      </c>
      <c r="G1341" s="2">
        <v>84.562726262941396</v>
      </c>
      <c r="H1341" s="2">
        <v>83.304472457289293</v>
      </c>
      <c r="I1341" s="2">
        <v>85.820980068593499</v>
      </c>
      <c r="J1341" s="2">
        <v>0</v>
      </c>
      <c r="K1341" s="2">
        <v>0</v>
      </c>
      <c r="L1341" s="2">
        <v>0</v>
      </c>
    </row>
    <row r="1342" spans="1:12" ht="15">
      <c r="A1342" s="2" t="s">
        <v>1514</v>
      </c>
      <c r="B1342" s="2" t="s">
        <v>75</v>
      </c>
      <c r="C1342" s="2" t="s">
        <v>52</v>
      </c>
      <c r="D1342" s="2" t="s">
        <v>94</v>
      </c>
      <c r="E1342" s="2">
        <v>2</v>
      </c>
      <c r="F1342" t="s">
        <v>39</v>
      </c>
      <c r="G1342" s="2">
        <v>84.256142377183096</v>
      </c>
      <c r="H1342" s="2">
        <v>83.041342708734405</v>
      </c>
      <c r="I1342" s="2">
        <v>85.470942045631801</v>
      </c>
      <c r="J1342" s="2">
        <v>0</v>
      </c>
      <c r="K1342" s="2">
        <v>0</v>
      </c>
      <c r="L1342" s="2">
        <v>0</v>
      </c>
    </row>
    <row r="1343" spans="1:12" ht="15">
      <c r="A1343" s="2" t="s">
        <v>1515</v>
      </c>
      <c r="B1343" s="2" t="s">
        <v>75</v>
      </c>
      <c r="C1343" s="2" t="s">
        <v>52</v>
      </c>
      <c r="D1343" s="2" t="s">
        <v>94</v>
      </c>
      <c r="E1343" s="2">
        <v>3</v>
      </c>
      <c r="F1343" t="s">
        <v>39</v>
      </c>
      <c r="G1343" s="2">
        <v>83.121725206876803</v>
      </c>
      <c r="H1343" s="2">
        <v>81.783431368459603</v>
      </c>
      <c r="I1343" s="2">
        <v>84.460019045294004</v>
      </c>
      <c r="J1343" s="2">
        <v>0</v>
      </c>
      <c r="K1343" s="2">
        <v>0</v>
      </c>
      <c r="L1343" s="2">
        <v>0</v>
      </c>
    </row>
    <row r="1344" spans="1:12" ht="15">
      <c r="A1344" s="2" t="s">
        <v>1516</v>
      </c>
      <c r="B1344" s="2" t="s">
        <v>75</v>
      </c>
      <c r="C1344" s="2" t="s">
        <v>52</v>
      </c>
      <c r="D1344" s="2" t="s">
        <v>94</v>
      </c>
      <c r="E1344" s="2">
        <v>4</v>
      </c>
      <c r="F1344" t="s">
        <v>39</v>
      </c>
      <c r="G1344" s="2">
        <v>83.445195227080106</v>
      </c>
      <c r="H1344" s="2">
        <v>82.072570161256394</v>
      </c>
      <c r="I1344" s="2">
        <v>84.817820292903903</v>
      </c>
      <c r="J1344" s="2">
        <v>0</v>
      </c>
      <c r="K1344" s="2">
        <v>0</v>
      </c>
      <c r="L1344" s="2">
        <v>0</v>
      </c>
    </row>
    <row r="1345" spans="1:12" ht="15">
      <c r="A1345" s="2" t="s">
        <v>1517</v>
      </c>
      <c r="B1345" s="2" t="s">
        <v>75</v>
      </c>
      <c r="C1345" s="2" t="s">
        <v>52</v>
      </c>
      <c r="D1345" s="2" t="s">
        <v>94</v>
      </c>
      <c r="E1345" s="2">
        <v>5</v>
      </c>
      <c r="F1345" t="s">
        <v>39</v>
      </c>
      <c r="G1345" s="2">
        <v>82.704192806424004</v>
      </c>
      <c r="H1345" s="2">
        <v>81.152051795939499</v>
      </c>
      <c r="I1345" s="2">
        <v>84.256333816908494</v>
      </c>
      <c r="J1345" s="2">
        <v>0</v>
      </c>
      <c r="K1345" s="2">
        <v>0</v>
      </c>
      <c r="L1345" s="2">
        <v>0</v>
      </c>
    </row>
    <row r="1346" spans="1:12" ht="15">
      <c r="A1346" s="2" t="s">
        <v>1518</v>
      </c>
      <c r="B1346" s="2" t="s">
        <v>75</v>
      </c>
      <c r="C1346" s="2" t="s">
        <v>46</v>
      </c>
      <c r="D1346" s="2" t="s">
        <v>94</v>
      </c>
      <c r="E1346" s="2">
        <v>0</v>
      </c>
      <c r="F1346" t="s">
        <v>39</v>
      </c>
      <c r="G1346" s="2">
        <v>81.660579277314497</v>
      </c>
      <c r="H1346" s="2">
        <v>81.162159084549401</v>
      </c>
      <c r="I1346" s="2">
        <v>82.158999470079706</v>
      </c>
      <c r="J1346" s="2">
        <v>6.040788</v>
      </c>
      <c r="K1346" s="2">
        <v>2.229517</v>
      </c>
      <c r="L1346" s="2">
        <v>9.8520590000000006</v>
      </c>
    </row>
    <row r="1347" spans="1:12" ht="15">
      <c r="A1347" s="2" t="s">
        <v>1519</v>
      </c>
      <c r="B1347" s="2" t="s">
        <v>75</v>
      </c>
      <c r="C1347" s="2" t="s">
        <v>46</v>
      </c>
      <c r="D1347" s="2" t="s">
        <v>94</v>
      </c>
      <c r="E1347" s="2">
        <v>1</v>
      </c>
      <c r="F1347" t="s">
        <v>39</v>
      </c>
      <c r="G1347" s="2">
        <v>84.427823956332304</v>
      </c>
      <c r="H1347" s="2">
        <v>83.471321959491306</v>
      </c>
      <c r="I1347" s="2">
        <v>85.384325953173303</v>
      </c>
      <c r="J1347" s="2">
        <v>0</v>
      </c>
      <c r="K1347" s="2">
        <v>0</v>
      </c>
      <c r="L1347" s="2">
        <v>0</v>
      </c>
    </row>
    <row r="1348" spans="1:12" ht="15">
      <c r="A1348" s="2" t="s">
        <v>1520</v>
      </c>
      <c r="B1348" s="2" t="s">
        <v>75</v>
      </c>
      <c r="C1348" s="2" t="s">
        <v>46</v>
      </c>
      <c r="D1348" s="2" t="s">
        <v>94</v>
      </c>
      <c r="E1348" s="2">
        <v>2</v>
      </c>
      <c r="F1348" t="s">
        <v>39</v>
      </c>
      <c r="G1348" s="2">
        <v>81.682354175532296</v>
      </c>
      <c r="H1348" s="2">
        <v>80.601787679661498</v>
      </c>
      <c r="I1348" s="2">
        <v>82.762920671403194</v>
      </c>
      <c r="J1348" s="2">
        <v>0</v>
      </c>
      <c r="K1348" s="2">
        <v>0</v>
      </c>
      <c r="L1348" s="2">
        <v>0</v>
      </c>
    </row>
    <row r="1349" spans="1:12" ht="15">
      <c r="A1349" s="2" t="s">
        <v>1521</v>
      </c>
      <c r="B1349" s="2" t="s">
        <v>75</v>
      </c>
      <c r="C1349" s="2" t="s">
        <v>46</v>
      </c>
      <c r="D1349" s="2" t="s">
        <v>94</v>
      </c>
      <c r="E1349" s="2">
        <v>3</v>
      </c>
      <c r="F1349" t="s">
        <v>39</v>
      </c>
      <c r="G1349" s="2">
        <v>82.189005662708894</v>
      </c>
      <c r="H1349" s="2">
        <v>81.019085051093597</v>
      </c>
      <c r="I1349" s="2">
        <v>83.358926274324105</v>
      </c>
      <c r="J1349" s="2">
        <v>0</v>
      </c>
      <c r="K1349" s="2">
        <v>0</v>
      </c>
      <c r="L1349" s="2">
        <v>0</v>
      </c>
    </row>
    <row r="1350" spans="1:12" ht="15">
      <c r="A1350" s="2" t="s">
        <v>1522</v>
      </c>
      <c r="B1350" s="2" t="s">
        <v>75</v>
      </c>
      <c r="C1350" s="2" t="s">
        <v>46</v>
      </c>
      <c r="D1350" s="2" t="s">
        <v>94</v>
      </c>
      <c r="E1350" s="2">
        <v>4</v>
      </c>
      <c r="F1350" t="s">
        <v>39</v>
      </c>
      <c r="G1350" s="2">
        <v>80.234768902301795</v>
      </c>
      <c r="H1350" s="2">
        <v>79.049018979481104</v>
      </c>
      <c r="I1350" s="2">
        <v>81.4205188251224</v>
      </c>
      <c r="J1350" s="2">
        <v>0</v>
      </c>
      <c r="K1350" s="2">
        <v>0</v>
      </c>
      <c r="L1350" s="2">
        <v>0</v>
      </c>
    </row>
    <row r="1351" spans="1:12" ht="15">
      <c r="A1351" s="2" t="s">
        <v>1523</v>
      </c>
      <c r="B1351" s="2" t="s">
        <v>75</v>
      </c>
      <c r="C1351" s="2" t="s">
        <v>46</v>
      </c>
      <c r="D1351" s="2" t="s">
        <v>94</v>
      </c>
      <c r="E1351" s="2">
        <v>5</v>
      </c>
      <c r="F1351" t="s">
        <v>39</v>
      </c>
      <c r="G1351" s="2">
        <v>79.293308433430198</v>
      </c>
      <c r="H1351" s="2">
        <v>78.144888659145394</v>
      </c>
      <c r="I1351" s="2">
        <v>80.441728207715002</v>
      </c>
      <c r="J1351" s="2">
        <v>0</v>
      </c>
      <c r="K1351" s="2">
        <v>0</v>
      </c>
      <c r="L1351" s="2">
        <v>0</v>
      </c>
    </row>
    <row r="1352" spans="1:12" ht="15">
      <c r="A1352" s="2" t="s">
        <v>1524</v>
      </c>
      <c r="B1352" s="2" t="s">
        <v>75</v>
      </c>
      <c r="C1352" s="2" t="s">
        <v>47</v>
      </c>
      <c r="D1352" s="2" t="s">
        <v>94</v>
      </c>
      <c r="E1352" s="2">
        <v>0</v>
      </c>
      <c r="F1352" t="s">
        <v>39</v>
      </c>
      <c r="G1352" s="2">
        <v>80.443768185658598</v>
      </c>
      <c r="H1352" s="2">
        <v>79.895167431793993</v>
      </c>
      <c r="I1352" s="2">
        <v>80.992368939523303</v>
      </c>
      <c r="J1352" s="2">
        <v>5.3468400000000003</v>
      </c>
      <c r="K1352" s="2">
        <v>-4.4639329999999999</v>
      </c>
      <c r="L1352" s="2">
        <v>15.15761</v>
      </c>
    </row>
    <row r="1353" spans="1:12" ht="15">
      <c r="A1353" s="2" t="s">
        <v>1525</v>
      </c>
      <c r="B1353" s="2" t="s">
        <v>75</v>
      </c>
      <c r="C1353" s="2" t="s">
        <v>47</v>
      </c>
      <c r="D1353" s="2" t="s">
        <v>94</v>
      </c>
      <c r="E1353" s="2">
        <v>1</v>
      </c>
      <c r="F1353" t="s">
        <v>39</v>
      </c>
      <c r="G1353" s="2">
        <v>81.5552080775918</v>
      </c>
      <c r="H1353" s="2">
        <v>80.208224819878396</v>
      </c>
      <c r="I1353" s="2">
        <v>82.902191335305204</v>
      </c>
      <c r="J1353" s="2">
        <v>0</v>
      </c>
      <c r="K1353" s="2">
        <v>0</v>
      </c>
      <c r="L1353" s="2">
        <v>0</v>
      </c>
    </row>
    <row r="1354" spans="1:12" ht="15">
      <c r="A1354" s="2" t="s">
        <v>1526</v>
      </c>
      <c r="B1354" s="2" t="s">
        <v>75</v>
      </c>
      <c r="C1354" s="2" t="s">
        <v>47</v>
      </c>
      <c r="D1354" s="2" t="s">
        <v>94</v>
      </c>
      <c r="E1354" s="2">
        <v>2</v>
      </c>
      <c r="F1354" t="s">
        <v>39</v>
      </c>
      <c r="G1354" s="2">
        <v>82.653990648191794</v>
      </c>
      <c r="H1354" s="2">
        <v>81.461982521733205</v>
      </c>
      <c r="I1354" s="2">
        <v>83.845998774650397</v>
      </c>
      <c r="J1354" s="2">
        <v>0</v>
      </c>
      <c r="K1354" s="2">
        <v>0</v>
      </c>
      <c r="L1354" s="2">
        <v>0</v>
      </c>
    </row>
    <row r="1355" spans="1:12" ht="15">
      <c r="A1355" s="2" t="s">
        <v>1527</v>
      </c>
      <c r="B1355" s="2" t="s">
        <v>75</v>
      </c>
      <c r="C1355" s="2" t="s">
        <v>47</v>
      </c>
      <c r="D1355" s="2" t="s">
        <v>94</v>
      </c>
      <c r="E1355" s="2">
        <v>3</v>
      </c>
      <c r="F1355" t="s">
        <v>39</v>
      </c>
      <c r="G1355" s="2">
        <v>79.901470794435099</v>
      </c>
      <c r="H1355" s="2">
        <v>78.479250013407196</v>
      </c>
      <c r="I1355" s="2">
        <v>81.323691575463002</v>
      </c>
      <c r="J1355" s="2">
        <v>0</v>
      </c>
      <c r="K1355" s="2">
        <v>0</v>
      </c>
      <c r="L1355" s="2">
        <v>0</v>
      </c>
    </row>
    <row r="1356" spans="1:12" ht="15">
      <c r="A1356" s="2" t="s">
        <v>1528</v>
      </c>
      <c r="B1356" s="2" t="s">
        <v>75</v>
      </c>
      <c r="C1356" s="2" t="s">
        <v>47</v>
      </c>
      <c r="D1356" s="2" t="s">
        <v>94</v>
      </c>
      <c r="E1356" s="2">
        <v>4</v>
      </c>
      <c r="F1356" t="s">
        <v>39</v>
      </c>
      <c r="G1356" s="2">
        <v>81.747195109227505</v>
      </c>
      <c r="H1356" s="2">
        <v>80.505113280421199</v>
      </c>
      <c r="I1356" s="2">
        <v>82.989276938033797</v>
      </c>
      <c r="J1356" s="2">
        <v>0</v>
      </c>
      <c r="K1356" s="2">
        <v>0</v>
      </c>
      <c r="L1356" s="2">
        <v>0</v>
      </c>
    </row>
    <row r="1357" spans="1:12" ht="15">
      <c r="A1357" s="2" t="s">
        <v>1529</v>
      </c>
      <c r="B1357" s="2" t="s">
        <v>75</v>
      </c>
      <c r="C1357" s="2" t="s">
        <v>47</v>
      </c>
      <c r="D1357" s="2" t="s">
        <v>94</v>
      </c>
      <c r="E1357" s="2">
        <v>5</v>
      </c>
      <c r="F1357" t="s">
        <v>39</v>
      </c>
      <c r="G1357" s="2">
        <v>76.550228747513103</v>
      </c>
      <c r="H1357" s="2">
        <v>75.449836778195703</v>
      </c>
      <c r="I1357" s="2">
        <v>77.650620716830502</v>
      </c>
      <c r="J1357" s="2">
        <v>0</v>
      </c>
      <c r="K1357" s="2">
        <v>0</v>
      </c>
      <c r="L1357" s="2">
        <v>0</v>
      </c>
    </row>
    <row r="1358" spans="1:12" ht="15">
      <c r="A1358" s="2" t="s">
        <v>1530</v>
      </c>
      <c r="B1358" s="2" t="s">
        <v>75</v>
      </c>
      <c r="C1358" s="2" t="s">
        <v>48</v>
      </c>
      <c r="D1358" s="2" t="s">
        <v>94</v>
      </c>
      <c r="E1358" s="2">
        <v>0</v>
      </c>
      <c r="F1358" t="s">
        <v>39</v>
      </c>
      <c r="G1358" s="2">
        <v>81.6049917003172</v>
      </c>
      <c r="H1358" s="2">
        <v>81.191540084253603</v>
      </c>
      <c r="I1358" s="2">
        <v>82.018443316380697</v>
      </c>
      <c r="J1358" s="2">
        <v>6.6045579999999999</v>
      </c>
      <c r="K1358" s="2">
        <v>4.4353899999999999</v>
      </c>
      <c r="L1358" s="2">
        <v>8.7737259999999999</v>
      </c>
    </row>
    <row r="1359" spans="1:12" ht="15">
      <c r="A1359" s="2" t="s">
        <v>1531</v>
      </c>
      <c r="B1359" s="2" t="s">
        <v>75</v>
      </c>
      <c r="C1359" s="2" t="s">
        <v>48</v>
      </c>
      <c r="D1359" s="2" t="s">
        <v>94</v>
      </c>
      <c r="E1359" s="2">
        <v>1</v>
      </c>
      <c r="F1359" t="s">
        <v>39</v>
      </c>
      <c r="G1359" s="2">
        <v>84.471363342928299</v>
      </c>
      <c r="H1359" s="2">
        <v>83.5379290119442</v>
      </c>
      <c r="I1359" s="2">
        <v>85.404797673912398</v>
      </c>
      <c r="J1359" s="2">
        <v>0</v>
      </c>
      <c r="K1359" s="2">
        <v>0</v>
      </c>
      <c r="L1359" s="2">
        <v>0</v>
      </c>
    </row>
    <row r="1360" spans="1:12" ht="15">
      <c r="A1360" s="2" t="s">
        <v>1532</v>
      </c>
      <c r="B1360" s="2" t="s">
        <v>75</v>
      </c>
      <c r="C1360" s="2" t="s">
        <v>48</v>
      </c>
      <c r="D1360" s="2" t="s">
        <v>94</v>
      </c>
      <c r="E1360" s="2">
        <v>2</v>
      </c>
      <c r="F1360" t="s">
        <v>39</v>
      </c>
      <c r="G1360" s="2">
        <v>82.839249084955497</v>
      </c>
      <c r="H1360" s="2">
        <v>81.8480579345444</v>
      </c>
      <c r="I1360" s="2">
        <v>83.830440235366595</v>
      </c>
      <c r="J1360" s="2">
        <v>0</v>
      </c>
      <c r="K1360" s="2">
        <v>0</v>
      </c>
      <c r="L1360" s="2">
        <v>0</v>
      </c>
    </row>
    <row r="1361" spans="1:12" ht="15">
      <c r="A1361" s="2" t="s">
        <v>1533</v>
      </c>
      <c r="B1361" s="2" t="s">
        <v>75</v>
      </c>
      <c r="C1361" s="2" t="s">
        <v>48</v>
      </c>
      <c r="D1361" s="2" t="s">
        <v>94</v>
      </c>
      <c r="E1361" s="2">
        <v>3</v>
      </c>
      <c r="F1361" t="s">
        <v>39</v>
      </c>
      <c r="G1361" s="2">
        <v>81.451301368618104</v>
      </c>
      <c r="H1361" s="2">
        <v>80.582639052978806</v>
      </c>
      <c r="I1361" s="2">
        <v>82.319963684257402</v>
      </c>
      <c r="J1361" s="2">
        <v>0</v>
      </c>
      <c r="K1361" s="2">
        <v>0</v>
      </c>
      <c r="L1361" s="2">
        <v>0</v>
      </c>
    </row>
    <row r="1362" spans="1:12" ht="15">
      <c r="A1362" s="2" t="s">
        <v>1534</v>
      </c>
      <c r="B1362" s="2" t="s">
        <v>75</v>
      </c>
      <c r="C1362" s="2" t="s">
        <v>48</v>
      </c>
      <c r="D1362" s="2" t="s">
        <v>94</v>
      </c>
      <c r="E1362" s="2">
        <v>4</v>
      </c>
      <c r="F1362" t="s">
        <v>39</v>
      </c>
      <c r="G1362" s="2">
        <v>81.0194101929319</v>
      </c>
      <c r="H1362" s="2">
        <v>80.088572803881505</v>
      </c>
      <c r="I1362" s="2">
        <v>81.950247581982197</v>
      </c>
      <c r="J1362" s="2">
        <v>0</v>
      </c>
      <c r="K1362" s="2">
        <v>0</v>
      </c>
      <c r="L1362" s="2">
        <v>0</v>
      </c>
    </row>
    <row r="1363" spans="1:12" ht="15">
      <c r="A1363" s="2" t="s">
        <v>1535</v>
      </c>
      <c r="B1363" s="2" t="s">
        <v>75</v>
      </c>
      <c r="C1363" s="2" t="s">
        <v>48</v>
      </c>
      <c r="D1363" s="2" t="s">
        <v>94</v>
      </c>
      <c r="E1363" s="2">
        <v>5</v>
      </c>
      <c r="F1363" t="s">
        <v>39</v>
      </c>
      <c r="G1363" s="2">
        <v>78.841514296902503</v>
      </c>
      <c r="H1363" s="2">
        <v>77.8785959467873</v>
      </c>
      <c r="I1363" s="2">
        <v>79.804432647017705</v>
      </c>
      <c r="J1363" s="2">
        <v>0</v>
      </c>
      <c r="K1363" s="2">
        <v>0</v>
      </c>
      <c r="L1363" s="2">
        <v>0</v>
      </c>
    </row>
    <row r="1364" spans="1:12" ht="15">
      <c r="A1364" s="2" t="s">
        <v>1536</v>
      </c>
      <c r="B1364" s="2" t="s">
        <v>75</v>
      </c>
      <c r="C1364" s="2" t="s">
        <v>45</v>
      </c>
      <c r="D1364" s="2" t="s">
        <v>94</v>
      </c>
      <c r="E1364" s="2">
        <v>0</v>
      </c>
      <c r="F1364" t="s">
        <v>39</v>
      </c>
      <c r="G1364" s="2">
        <v>82.179790838490305</v>
      </c>
      <c r="H1364" s="2">
        <v>81.732511888617196</v>
      </c>
      <c r="I1364" s="2">
        <v>82.627069788363499</v>
      </c>
      <c r="J1364" s="2">
        <v>1.11805</v>
      </c>
      <c r="K1364" s="2">
        <v>-6.3380970000000003</v>
      </c>
      <c r="L1364" s="2">
        <v>8.5741960000000006</v>
      </c>
    </row>
    <row r="1365" spans="1:12" ht="15">
      <c r="A1365" s="2" t="s">
        <v>1537</v>
      </c>
      <c r="B1365" s="2" t="s">
        <v>75</v>
      </c>
      <c r="C1365" s="2" t="s">
        <v>45</v>
      </c>
      <c r="D1365" s="2" t="s">
        <v>94</v>
      </c>
      <c r="E1365" s="2">
        <v>1</v>
      </c>
      <c r="F1365" t="s">
        <v>39</v>
      </c>
      <c r="G1365" s="2">
        <v>81.431695053371101</v>
      </c>
      <c r="H1365" s="2">
        <v>80.494285128562097</v>
      </c>
      <c r="I1365" s="2">
        <v>82.369104978180204</v>
      </c>
      <c r="J1365" s="2">
        <v>0</v>
      </c>
      <c r="K1365" s="2">
        <v>0</v>
      </c>
      <c r="L1365" s="2">
        <v>0</v>
      </c>
    </row>
    <row r="1366" spans="1:12" ht="15">
      <c r="A1366" s="2" t="s">
        <v>1538</v>
      </c>
      <c r="B1366" s="2" t="s">
        <v>75</v>
      </c>
      <c r="C1366" s="2" t="s">
        <v>45</v>
      </c>
      <c r="D1366" s="2" t="s">
        <v>94</v>
      </c>
      <c r="E1366" s="2">
        <v>2</v>
      </c>
      <c r="F1366" t="s">
        <v>39</v>
      </c>
      <c r="G1366" s="2">
        <v>83.137590833549893</v>
      </c>
      <c r="H1366" s="2">
        <v>82.086535151903306</v>
      </c>
      <c r="I1366" s="2">
        <v>84.188646515196396</v>
      </c>
      <c r="J1366" s="2">
        <v>0</v>
      </c>
      <c r="K1366" s="2">
        <v>0</v>
      </c>
      <c r="L1366" s="2">
        <v>0</v>
      </c>
    </row>
    <row r="1367" spans="1:12" ht="15">
      <c r="A1367" s="2" t="s">
        <v>1539</v>
      </c>
      <c r="B1367" s="2" t="s">
        <v>75</v>
      </c>
      <c r="C1367" s="2" t="s">
        <v>45</v>
      </c>
      <c r="D1367" s="2" t="s">
        <v>94</v>
      </c>
      <c r="E1367" s="2">
        <v>3</v>
      </c>
      <c r="F1367" t="s">
        <v>39</v>
      </c>
      <c r="G1367" s="2">
        <v>84.184638284663905</v>
      </c>
      <c r="H1367" s="2">
        <v>83.105160568901596</v>
      </c>
      <c r="I1367" s="2">
        <v>85.264116000426199</v>
      </c>
      <c r="J1367" s="2">
        <v>0</v>
      </c>
      <c r="K1367" s="2">
        <v>0</v>
      </c>
      <c r="L1367" s="2">
        <v>0</v>
      </c>
    </row>
    <row r="1368" spans="1:12" ht="15">
      <c r="A1368" s="2" t="s">
        <v>1540</v>
      </c>
      <c r="B1368" s="2" t="s">
        <v>75</v>
      </c>
      <c r="C1368" s="2" t="s">
        <v>45</v>
      </c>
      <c r="D1368" s="2" t="s">
        <v>94</v>
      </c>
      <c r="E1368" s="2">
        <v>4</v>
      </c>
      <c r="F1368" t="s">
        <v>39</v>
      </c>
      <c r="G1368" s="2">
        <v>81.9481696697096</v>
      </c>
      <c r="H1368" s="2">
        <v>80.956955993563298</v>
      </c>
      <c r="I1368" s="2">
        <v>82.939383345855802</v>
      </c>
      <c r="J1368" s="2">
        <v>0</v>
      </c>
      <c r="K1368" s="2">
        <v>0</v>
      </c>
      <c r="L1368" s="2">
        <v>0</v>
      </c>
    </row>
    <row r="1369" spans="1:12" ht="15">
      <c r="A1369" s="2" t="s">
        <v>1541</v>
      </c>
      <c r="B1369" s="2" t="s">
        <v>75</v>
      </c>
      <c r="C1369" s="2" t="s">
        <v>45</v>
      </c>
      <c r="D1369" s="2" t="s">
        <v>94</v>
      </c>
      <c r="E1369" s="2">
        <v>5</v>
      </c>
      <c r="F1369" t="s">
        <v>39</v>
      </c>
      <c r="G1369" s="2">
        <v>80.933083751753401</v>
      </c>
      <c r="H1369" s="2">
        <v>79.896386053918903</v>
      </c>
      <c r="I1369" s="2">
        <v>81.969781449587899</v>
      </c>
      <c r="J1369" s="2">
        <v>0</v>
      </c>
      <c r="K1369" s="2">
        <v>0</v>
      </c>
      <c r="L1369" s="2">
        <v>0</v>
      </c>
    </row>
    <row r="1370" spans="1:12" ht="15">
      <c r="A1370" s="2" t="s">
        <v>1542</v>
      </c>
      <c r="B1370" s="2" t="s">
        <v>75</v>
      </c>
      <c r="C1370" s="2" t="s">
        <v>44</v>
      </c>
      <c r="D1370" s="2" t="s">
        <v>94</v>
      </c>
      <c r="E1370" s="2">
        <v>0</v>
      </c>
      <c r="F1370" t="s">
        <v>39</v>
      </c>
      <c r="G1370" s="2">
        <v>82.283982686483199</v>
      </c>
      <c r="H1370" s="2">
        <v>81.669521426764305</v>
      </c>
      <c r="I1370" s="2">
        <v>82.898443946202093</v>
      </c>
      <c r="J1370" s="2">
        <v>3.9802119999999999</v>
      </c>
      <c r="K1370" s="2">
        <v>1.7387170000000001</v>
      </c>
      <c r="L1370" s="2">
        <v>6.2217060000000002</v>
      </c>
    </row>
    <row r="1371" spans="1:12" ht="15">
      <c r="A1371" s="2" t="s">
        <v>1543</v>
      </c>
      <c r="B1371" s="2" t="s">
        <v>75</v>
      </c>
      <c r="C1371" s="2" t="s">
        <v>44</v>
      </c>
      <c r="D1371" s="2" t="s">
        <v>94</v>
      </c>
      <c r="E1371" s="2">
        <v>1</v>
      </c>
      <c r="F1371" t="s">
        <v>39</v>
      </c>
      <c r="G1371" s="2">
        <v>84.064547994461094</v>
      </c>
      <c r="H1371" s="2">
        <v>82.575803852943906</v>
      </c>
      <c r="I1371" s="2">
        <v>85.553292135978396</v>
      </c>
      <c r="J1371" s="2">
        <v>0</v>
      </c>
      <c r="K1371" s="2">
        <v>0</v>
      </c>
      <c r="L1371" s="2">
        <v>0</v>
      </c>
    </row>
    <row r="1372" spans="1:12" ht="15">
      <c r="A1372" s="2" t="s">
        <v>1544</v>
      </c>
      <c r="B1372" s="2" t="s">
        <v>75</v>
      </c>
      <c r="C1372" s="2" t="s">
        <v>44</v>
      </c>
      <c r="D1372" s="2" t="s">
        <v>94</v>
      </c>
      <c r="E1372" s="2">
        <v>2</v>
      </c>
      <c r="F1372" t="s">
        <v>39</v>
      </c>
      <c r="G1372" s="2">
        <v>82.706576445593996</v>
      </c>
      <c r="H1372" s="2">
        <v>81.2228637642542</v>
      </c>
      <c r="I1372" s="2">
        <v>84.190289126933806</v>
      </c>
      <c r="J1372" s="2">
        <v>0</v>
      </c>
      <c r="K1372" s="2">
        <v>0</v>
      </c>
      <c r="L1372" s="2">
        <v>0</v>
      </c>
    </row>
    <row r="1373" spans="1:12" ht="15">
      <c r="A1373" s="2" t="s">
        <v>1545</v>
      </c>
      <c r="B1373" s="2" t="s">
        <v>75</v>
      </c>
      <c r="C1373" s="2" t="s">
        <v>44</v>
      </c>
      <c r="D1373" s="2" t="s">
        <v>94</v>
      </c>
      <c r="E1373" s="2">
        <v>3</v>
      </c>
      <c r="F1373" t="s">
        <v>39</v>
      </c>
      <c r="G1373" s="2">
        <v>81.767577402073698</v>
      </c>
      <c r="H1373" s="2">
        <v>80.450249249872897</v>
      </c>
      <c r="I1373" s="2">
        <v>83.084905554274599</v>
      </c>
      <c r="J1373" s="2">
        <v>0</v>
      </c>
      <c r="K1373" s="2">
        <v>0</v>
      </c>
      <c r="L1373" s="2">
        <v>0</v>
      </c>
    </row>
    <row r="1374" spans="1:12" ht="15">
      <c r="A1374" s="2" t="s">
        <v>1546</v>
      </c>
      <c r="B1374" s="2" t="s">
        <v>75</v>
      </c>
      <c r="C1374" s="2" t="s">
        <v>44</v>
      </c>
      <c r="D1374" s="2" t="s">
        <v>94</v>
      </c>
      <c r="E1374" s="2">
        <v>4</v>
      </c>
      <c r="F1374" t="s">
        <v>39</v>
      </c>
      <c r="G1374" s="2">
        <v>81.931785769708995</v>
      </c>
      <c r="H1374" s="2">
        <v>80.5571389029583</v>
      </c>
      <c r="I1374" s="2">
        <v>83.306432636459704</v>
      </c>
      <c r="J1374" s="2">
        <v>0</v>
      </c>
      <c r="K1374" s="2">
        <v>0</v>
      </c>
      <c r="L1374" s="2">
        <v>0</v>
      </c>
    </row>
    <row r="1375" spans="1:12" ht="15">
      <c r="A1375" s="2" t="s">
        <v>1547</v>
      </c>
      <c r="B1375" s="2" t="s">
        <v>75</v>
      </c>
      <c r="C1375" s="2" t="s">
        <v>44</v>
      </c>
      <c r="D1375" s="2" t="s">
        <v>94</v>
      </c>
      <c r="E1375" s="2">
        <v>5</v>
      </c>
      <c r="F1375" t="s">
        <v>39</v>
      </c>
      <c r="G1375" s="2">
        <v>80.579448346605204</v>
      </c>
      <c r="H1375" s="2">
        <v>79.238298077936705</v>
      </c>
      <c r="I1375" s="2">
        <v>81.920598615273605</v>
      </c>
      <c r="J1375" s="2">
        <v>0</v>
      </c>
      <c r="K1375" s="2">
        <v>0</v>
      </c>
      <c r="L1375" s="2">
        <v>0</v>
      </c>
    </row>
    <row r="1376" spans="1:12" ht="15">
      <c r="A1376" s="2" t="s">
        <v>1548</v>
      </c>
      <c r="B1376" s="2" t="s">
        <v>75</v>
      </c>
      <c r="C1376" s="2" t="s">
        <v>66</v>
      </c>
      <c r="D1376" s="2" t="s">
        <v>94</v>
      </c>
      <c r="E1376" s="2">
        <v>0</v>
      </c>
      <c r="F1376" t="s">
        <v>39</v>
      </c>
      <c r="G1376" s="2">
        <v>79.674724278684906</v>
      </c>
      <c r="H1376" s="2">
        <v>78.977571894969103</v>
      </c>
      <c r="I1376" s="2">
        <v>80.371876662400695</v>
      </c>
      <c r="J1376" s="2">
        <v>8.6824049999999993</v>
      </c>
      <c r="K1376" s="2">
        <v>2.9318689999999998</v>
      </c>
      <c r="L1376" s="2">
        <v>14.43294</v>
      </c>
    </row>
    <row r="1377" spans="1:12" ht="15">
      <c r="A1377" s="2" t="s">
        <v>1549</v>
      </c>
      <c r="B1377" s="2" t="s">
        <v>75</v>
      </c>
      <c r="C1377" s="2" t="s">
        <v>66</v>
      </c>
      <c r="D1377" s="2" t="s">
        <v>94</v>
      </c>
      <c r="E1377" s="2">
        <v>1</v>
      </c>
      <c r="F1377" t="s">
        <v>39</v>
      </c>
      <c r="G1377" s="2">
        <v>83.057217838169194</v>
      </c>
      <c r="H1377" s="2">
        <v>81.707054861776101</v>
      </c>
      <c r="I1377" s="2">
        <v>84.407380814562302</v>
      </c>
      <c r="J1377" s="2">
        <v>0</v>
      </c>
      <c r="K1377" s="2">
        <v>0</v>
      </c>
      <c r="L1377" s="2">
        <v>0</v>
      </c>
    </row>
    <row r="1378" spans="1:12" ht="15">
      <c r="A1378" s="2" t="s">
        <v>1550</v>
      </c>
      <c r="B1378" s="2" t="s">
        <v>75</v>
      </c>
      <c r="C1378" s="2" t="s">
        <v>66</v>
      </c>
      <c r="D1378" s="2" t="s">
        <v>94</v>
      </c>
      <c r="E1378" s="2">
        <v>2</v>
      </c>
      <c r="F1378" t="s">
        <v>39</v>
      </c>
      <c r="G1378" s="2">
        <v>82.114195093320603</v>
      </c>
      <c r="H1378" s="2">
        <v>80.423849446991497</v>
      </c>
      <c r="I1378" s="2">
        <v>83.804540739649795</v>
      </c>
      <c r="J1378" s="2">
        <v>0</v>
      </c>
      <c r="K1378" s="2">
        <v>0</v>
      </c>
      <c r="L1378" s="2">
        <v>0</v>
      </c>
    </row>
    <row r="1379" spans="1:12" ht="15">
      <c r="A1379" s="2" t="s">
        <v>1551</v>
      </c>
      <c r="B1379" s="2" t="s">
        <v>75</v>
      </c>
      <c r="C1379" s="2" t="s">
        <v>66</v>
      </c>
      <c r="D1379" s="2" t="s">
        <v>94</v>
      </c>
      <c r="E1379" s="2">
        <v>3</v>
      </c>
      <c r="F1379" t="s">
        <v>39</v>
      </c>
      <c r="G1379" s="2">
        <v>79.391547056444693</v>
      </c>
      <c r="H1379" s="2">
        <v>77.513093747732995</v>
      </c>
      <c r="I1379" s="2">
        <v>81.270000365156307</v>
      </c>
      <c r="J1379" s="2">
        <v>0</v>
      </c>
      <c r="K1379" s="2">
        <v>0</v>
      </c>
      <c r="L1379" s="2">
        <v>0</v>
      </c>
    </row>
    <row r="1380" spans="1:12" ht="15">
      <c r="A1380" s="2" t="s">
        <v>1552</v>
      </c>
      <c r="B1380" s="2" t="s">
        <v>75</v>
      </c>
      <c r="C1380" s="2" t="s">
        <v>66</v>
      </c>
      <c r="D1380" s="2" t="s">
        <v>94</v>
      </c>
      <c r="E1380" s="2">
        <v>4</v>
      </c>
      <c r="F1380" t="s">
        <v>39</v>
      </c>
      <c r="G1380" s="2">
        <v>76.561310249938103</v>
      </c>
      <c r="H1380" s="2">
        <v>74.951717973088506</v>
      </c>
      <c r="I1380" s="2">
        <v>78.1709025267876</v>
      </c>
      <c r="J1380" s="2">
        <v>0</v>
      </c>
      <c r="K1380" s="2">
        <v>0</v>
      </c>
      <c r="L1380" s="2">
        <v>0</v>
      </c>
    </row>
    <row r="1381" spans="1:12" ht="15">
      <c r="A1381" s="2" t="s">
        <v>1553</v>
      </c>
      <c r="B1381" s="2" t="s">
        <v>75</v>
      </c>
      <c r="C1381" s="2" t="s">
        <v>66</v>
      </c>
      <c r="D1381" s="2" t="s">
        <v>94</v>
      </c>
      <c r="E1381" s="2">
        <v>5</v>
      </c>
      <c r="F1381" t="s">
        <v>39</v>
      </c>
      <c r="G1381" s="2">
        <v>77.353694271040695</v>
      </c>
      <c r="H1381" s="2">
        <v>75.828655118256293</v>
      </c>
      <c r="I1381" s="2">
        <v>78.878733423825096</v>
      </c>
      <c r="J1381" s="2">
        <v>0</v>
      </c>
      <c r="K1381" s="2">
        <v>0</v>
      </c>
      <c r="L1381" s="2">
        <v>0</v>
      </c>
    </row>
    <row r="1382" spans="1:12" ht="15">
      <c r="A1382" s="2" t="s">
        <v>1554</v>
      </c>
      <c r="B1382" s="2" t="s">
        <v>75</v>
      </c>
      <c r="C1382" s="2" t="s">
        <v>71</v>
      </c>
      <c r="D1382" s="2" t="s">
        <v>94</v>
      </c>
      <c r="E1382" s="2">
        <v>0</v>
      </c>
      <c r="F1382" t="s">
        <v>39</v>
      </c>
      <c r="G1382" s="2">
        <v>83.700358522898497</v>
      </c>
      <c r="H1382" s="2">
        <v>83.1618859661409</v>
      </c>
      <c r="I1382" s="2">
        <v>84.238831079655995</v>
      </c>
      <c r="J1382" s="2">
        <v>3.8383750000000001</v>
      </c>
      <c r="K1382" s="2">
        <v>-2.024457</v>
      </c>
      <c r="L1382" s="2">
        <v>9.7012070000000001</v>
      </c>
    </row>
    <row r="1383" spans="1:12" ht="15">
      <c r="A1383" s="2" t="s">
        <v>1555</v>
      </c>
      <c r="B1383" s="2" t="s">
        <v>75</v>
      </c>
      <c r="C1383" s="2" t="s">
        <v>71</v>
      </c>
      <c r="D1383" s="2" t="s">
        <v>94</v>
      </c>
      <c r="E1383" s="2">
        <v>1</v>
      </c>
      <c r="F1383" t="s">
        <v>39</v>
      </c>
      <c r="G1383" s="2">
        <v>84.3107190495232</v>
      </c>
      <c r="H1383" s="2">
        <v>83.360087596699998</v>
      </c>
      <c r="I1383" s="2">
        <v>85.261350502346403</v>
      </c>
      <c r="J1383" s="2">
        <v>0</v>
      </c>
      <c r="K1383" s="2">
        <v>0</v>
      </c>
      <c r="L1383" s="2">
        <v>0</v>
      </c>
    </row>
    <row r="1384" spans="1:12" ht="15">
      <c r="A1384" s="2" t="s">
        <v>1556</v>
      </c>
      <c r="B1384" s="2" t="s">
        <v>75</v>
      </c>
      <c r="C1384" s="2" t="s">
        <v>71</v>
      </c>
      <c r="D1384" s="2" t="s">
        <v>94</v>
      </c>
      <c r="E1384" s="2">
        <v>2</v>
      </c>
      <c r="F1384" t="s">
        <v>39</v>
      </c>
      <c r="G1384" s="2">
        <v>86.301362829889399</v>
      </c>
      <c r="H1384" s="2">
        <v>84.671768448266207</v>
      </c>
      <c r="I1384" s="2">
        <v>87.930957211512506</v>
      </c>
      <c r="J1384" s="2">
        <v>0</v>
      </c>
      <c r="K1384" s="2">
        <v>0</v>
      </c>
      <c r="L1384" s="2">
        <v>0</v>
      </c>
    </row>
    <row r="1385" spans="1:12" ht="15">
      <c r="A1385" s="2" t="s">
        <v>1557</v>
      </c>
      <c r="B1385" s="2" t="s">
        <v>75</v>
      </c>
      <c r="C1385" s="2" t="s">
        <v>71</v>
      </c>
      <c r="D1385" s="2" t="s">
        <v>94</v>
      </c>
      <c r="E1385" s="2">
        <v>3</v>
      </c>
      <c r="F1385" t="s">
        <v>39</v>
      </c>
      <c r="G1385" s="2">
        <v>83.624231167063598</v>
      </c>
      <c r="H1385" s="2">
        <v>82.431491367225604</v>
      </c>
      <c r="I1385" s="2">
        <v>84.816970966901494</v>
      </c>
      <c r="J1385" s="2">
        <v>0</v>
      </c>
      <c r="K1385" s="2">
        <v>0</v>
      </c>
      <c r="L1385" s="2">
        <v>0</v>
      </c>
    </row>
    <row r="1386" spans="1:12" ht="15">
      <c r="A1386" s="2" t="s">
        <v>1558</v>
      </c>
      <c r="B1386" s="2" t="s">
        <v>75</v>
      </c>
      <c r="C1386" s="2" t="s">
        <v>71</v>
      </c>
      <c r="D1386" s="2" t="s">
        <v>94</v>
      </c>
      <c r="E1386" s="2">
        <v>4</v>
      </c>
      <c r="F1386" t="s">
        <v>39</v>
      </c>
      <c r="G1386" s="2">
        <v>83.022149090922099</v>
      </c>
      <c r="H1386" s="2">
        <v>81.913721559014903</v>
      </c>
      <c r="I1386" s="2">
        <v>84.130576622829196</v>
      </c>
      <c r="J1386" s="2">
        <v>0</v>
      </c>
      <c r="K1386" s="2">
        <v>0</v>
      </c>
      <c r="L1386" s="2">
        <v>0</v>
      </c>
    </row>
    <row r="1387" spans="1:12" ht="15">
      <c r="A1387" s="2" t="s">
        <v>1559</v>
      </c>
      <c r="B1387" s="2" t="s">
        <v>75</v>
      </c>
      <c r="C1387" s="2" t="s">
        <v>71</v>
      </c>
      <c r="D1387" s="2" t="s">
        <v>94</v>
      </c>
      <c r="E1387" s="2">
        <v>5</v>
      </c>
      <c r="F1387" t="s">
        <v>39</v>
      </c>
      <c r="G1387" s="2">
        <v>82.076960856889201</v>
      </c>
      <c r="H1387" s="2">
        <v>80.823336660765307</v>
      </c>
      <c r="I1387" s="2">
        <v>83.330585053013095</v>
      </c>
      <c r="J1387" s="2">
        <v>0</v>
      </c>
      <c r="K1387" s="2">
        <v>0</v>
      </c>
      <c r="L1387" s="2">
        <v>0</v>
      </c>
    </row>
    <row r="1388" spans="1:12" ht="15">
      <c r="A1388" s="2" t="s">
        <v>1560</v>
      </c>
      <c r="B1388" s="2" t="s">
        <v>75</v>
      </c>
      <c r="C1388" s="2" t="s">
        <v>58</v>
      </c>
      <c r="D1388" s="2" t="s">
        <v>94</v>
      </c>
      <c r="E1388" s="2">
        <v>0</v>
      </c>
      <c r="F1388" t="s">
        <v>39</v>
      </c>
      <c r="G1388" s="2">
        <v>80.687604529270203</v>
      </c>
      <c r="H1388" s="2">
        <v>80.243125622724094</v>
      </c>
      <c r="I1388" s="2">
        <v>81.132083435816398</v>
      </c>
      <c r="J1388" s="2">
        <v>6.4040010000000001</v>
      </c>
      <c r="K1388" s="2">
        <v>4.5520430000000003</v>
      </c>
      <c r="L1388" s="2">
        <v>8.2559579999999997</v>
      </c>
    </row>
    <row r="1389" spans="1:12" ht="15">
      <c r="A1389" s="2" t="s">
        <v>1561</v>
      </c>
      <c r="B1389" s="2" t="s">
        <v>75</v>
      </c>
      <c r="C1389" s="2" t="s">
        <v>58</v>
      </c>
      <c r="D1389" s="2" t="s">
        <v>94</v>
      </c>
      <c r="E1389" s="2">
        <v>1</v>
      </c>
      <c r="F1389" t="s">
        <v>39</v>
      </c>
      <c r="G1389" s="2">
        <v>83.665226873946096</v>
      </c>
      <c r="H1389" s="2">
        <v>82.561050746389697</v>
      </c>
      <c r="I1389" s="2">
        <v>84.769403001502596</v>
      </c>
      <c r="J1389" s="2">
        <v>0</v>
      </c>
      <c r="K1389" s="2">
        <v>0</v>
      </c>
      <c r="L1389" s="2">
        <v>0</v>
      </c>
    </row>
    <row r="1390" spans="1:12" ht="15">
      <c r="A1390" s="2" t="s">
        <v>1562</v>
      </c>
      <c r="B1390" s="2" t="s">
        <v>75</v>
      </c>
      <c r="C1390" s="2" t="s">
        <v>58</v>
      </c>
      <c r="D1390" s="2" t="s">
        <v>94</v>
      </c>
      <c r="E1390" s="2">
        <v>2</v>
      </c>
      <c r="F1390" t="s">
        <v>39</v>
      </c>
      <c r="G1390" s="2">
        <v>81.598088829568596</v>
      </c>
      <c r="H1390" s="2">
        <v>80.671581563949502</v>
      </c>
      <c r="I1390" s="2">
        <v>82.524596095187704</v>
      </c>
      <c r="J1390" s="2">
        <v>0</v>
      </c>
      <c r="K1390" s="2">
        <v>0</v>
      </c>
      <c r="L1390" s="2">
        <v>0</v>
      </c>
    </row>
    <row r="1391" spans="1:12" ht="15">
      <c r="A1391" s="2" t="s">
        <v>1563</v>
      </c>
      <c r="B1391" s="2" t="s">
        <v>75</v>
      </c>
      <c r="C1391" s="2" t="s">
        <v>58</v>
      </c>
      <c r="D1391" s="2" t="s">
        <v>94</v>
      </c>
      <c r="E1391" s="2">
        <v>3</v>
      </c>
      <c r="F1391" t="s">
        <v>39</v>
      </c>
      <c r="G1391" s="2">
        <v>80.557354858784905</v>
      </c>
      <c r="H1391" s="2">
        <v>79.608720090455094</v>
      </c>
      <c r="I1391" s="2">
        <v>81.505989627114801</v>
      </c>
      <c r="J1391" s="2">
        <v>0</v>
      </c>
      <c r="K1391" s="2">
        <v>0</v>
      </c>
      <c r="L1391" s="2">
        <v>0</v>
      </c>
    </row>
    <row r="1392" spans="1:12" ht="15">
      <c r="A1392" s="2" t="s">
        <v>1564</v>
      </c>
      <c r="B1392" s="2" t="s">
        <v>75</v>
      </c>
      <c r="C1392" s="2" t="s">
        <v>58</v>
      </c>
      <c r="D1392" s="2" t="s">
        <v>94</v>
      </c>
      <c r="E1392" s="2">
        <v>4</v>
      </c>
      <c r="F1392" t="s">
        <v>39</v>
      </c>
      <c r="G1392" s="2">
        <v>79.751151478468998</v>
      </c>
      <c r="H1392" s="2">
        <v>78.835026213479694</v>
      </c>
      <c r="I1392" s="2">
        <v>80.667276743458203</v>
      </c>
      <c r="J1392" s="2">
        <v>0</v>
      </c>
      <c r="K1392" s="2">
        <v>0</v>
      </c>
      <c r="L1392" s="2">
        <v>0</v>
      </c>
    </row>
    <row r="1393" spans="1:12" ht="15">
      <c r="A1393" s="2" t="s">
        <v>1565</v>
      </c>
      <c r="B1393" s="2" t="s">
        <v>75</v>
      </c>
      <c r="C1393" s="2" t="s">
        <v>58</v>
      </c>
      <c r="D1393" s="2" t="s">
        <v>94</v>
      </c>
      <c r="E1393" s="2">
        <v>5</v>
      </c>
      <c r="F1393" t="s">
        <v>39</v>
      </c>
      <c r="G1393" s="2">
        <v>78.226040881084202</v>
      </c>
      <c r="H1393" s="2">
        <v>77.111026733997704</v>
      </c>
      <c r="I1393" s="2">
        <v>79.3410550281707</v>
      </c>
      <c r="J1393" s="2">
        <v>0</v>
      </c>
      <c r="K1393" s="2">
        <v>0</v>
      </c>
      <c r="L1393" s="2">
        <v>0</v>
      </c>
    </row>
    <row r="1394" spans="1:12" ht="15">
      <c r="A1394" s="2" t="s">
        <v>1566</v>
      </c>
      <c r="B1394" s="2" t="s">
        <v>75</v>
      </c>
      <c r="C1394" s="2" t="s">
        <v>72</v>
      </c>
      <c r="D1394" s="2" t="s">
        <v>94</v>
      </c>
      <c r="E1394" s="2">
        <v>0</v>
      </c>
      <c r="F1394" t="s">
        <v>39</v>
      </c>
      <c r="G1394" s="2">
        <v>81.189854680528697</v>
      </c>
      <c r="H1394" s="2">
        <v>80.7389188772257</v>
      </c>
      <c r="I1394" s="2">
        <v>81.640790483831793</v>
      </c>
      <c r="J1394" s="2">
        <v>5.6813269999999996</v>
      </c>
      <c r="K1394" s="2">
        <v>0.6663521</v>
      </c>
      <c r="L1394" s="2">
        <v>10.696300000000001</v>
      </c>
    </row>
    <row r="1395" spans="1:12" ht="15">
      <c r="A1395" s="2" t="s">
        <v>1567</v>
      </c>
      <c r="B1395" s="2" t="s">
        <v>75</v>
      </c>
      <c r="C1395" s="2" t="s">
        <v>72</v>
      </c>
      <c r="D1395" s="2" t="s">
        <v>94</v>
      </c>
      <c r="E1395" s="2">
        <v>1</v>
      </c>
      <c r="F1395" t="s">
        <v>39</v>
      </c>
      <c r="G1395" s="2">
        <v>83.7441017481665</v>
      </c>
      <c r="H1395" s="2">
        <v>82.841012659299295</v>
      </c>
      <c r="I1395" s="2">
        <v>84.647190837033705</v>
      </c>
      <c r="J1395" s="2">
        <v>0</v>
      </c>
      <c r="K1395" s="2">
        <v>0</v>
      </c>
      <c r="L1395" s="2">
        <v>0</v>
      </c>
    </row>
    <row r="1396" spans="1:12" ht="15">
      <c r="A1396" s="2" t="s">
        <v>1568</v>
      </c>
      <c r="B1396" s="2" t="s">
        <v>75</v>
      </c>
      <c r="C1396" s="2" t="s">
        <v>72</v>
      </c>
      <c r="D1396" s="2" t="s">
        <v>94</v>
      </c>
      <c r="E1396" s="2">
        <v>2</v>
      </c>
      <c r="F1396" t="s">
        <v>39</v>
      </c>
      <c r="G1396" s="2">
        <v>82.775910380490302</v>
      </c>
      <c r="H1396" s="2">
        <v>81.869616464394795</v>
      </c>
      <c r="I1396" s="2">
        <v>83.682204296585894</v>
      </c>
      <c r="J1396" s="2">
        <v>0</v>
      </c>
      <c r="K1396" s="2">
        <v>0</v>
      </c>
      <c r="L1396" s="2">
        <v>0</v>
      </c>
    </row>
    <row r="1397" spans="1:12" ht="15">
      <c r="A1397" s="2" t="s">
        <v>1569</v>
      </c>
      <c r="B1397" s="2" t="s">
        <v>75</v>
      </c>
      <c r="C1397" s="2" t="s">
        <v>72</v>
      </c>
      <c r="D1397" s="2" t="s">
        <v>94</v>
      </c>
      <c r="E1397" s="2">
        <v>3</v>
      </c>
      <c r="F1397" t="s">
        <v>39</v>
      </c>
      <c r="G1397" s="2">
        <v>79.816768555853201</v>
      </c>
      <c r="H1397" s="2">
        <v>78.873943935197602</v>
      </c>
      <c r="I1397" s="2">
        <v>80.759593176508702</v>
      </c>
      <c r="J1397" s="2">
        <v>0</v>
      </c>
      <c r="K1397" s="2">
        <v>0</v>
      </c>
      <c r="L1397" s="2">
        <v>0</v>
      </c>
    </row>
    <row r="1398" spans="1:12" ht="15">
      <c r="A1398" s="2" t="s">
        <v>1570</v>
      </c>
      <c r="B1398" s="2" t="s">
        <v>75</v>
      </c>
      <c r="C1398" s="2" t="s">
        <v>72</v>
      </c>
      <c r="D1398" s="2" t="s">
        <v>94</v>
      </c>
      <c r="E1398" s="2">
        <v>4</v>
      </c>
      <c r="F1398" t="s">
        <v>39</v>
      </c>
      <c r="G1398" s="2">
        <v>80.912475175957496</v>
      </c>
      <c r="H1398" s="2">
        <v>79.770793182381396</v>
      </c>
      <c r="I1398" s="2">
        <v>82.054157169533596</v>
      </c>
      <c r="J1398" s="2">
        <v>0</v>
      </c>
      <c r="K1398" s="2">
        <v>0</v>
      </c>
      <c r="L1398" s="2">
        <v>0</v>
      </c>
    </row>
    <row r="1399" spans="1:12" ht="15">
      <c r="A1399" s="2" t="s">
        <v>1571</v>
      </c>
      <c r="B1399" s="2" t="s">
        <v>75</v>
      </c>
      <c r="C1399" s="2" t="s">
        <v>72</v>
      </c>
      <c r="D1399" s="2" t="s">
        <v>94</v>
      </c>
      <c r="E1399" s="2">
        <v>5</v>
      </c>
      <c r="F1399" t="s">
        <v>39</v>
      </c>
      <c r="G1399" s="2">
        <v>78.984856901871893</v>
      </c>
      <c r="H1399" s="2">
        <v>77.771962319687702</v>
      </c>
      <c r="I1399" s="2">
        <v>80.197751484056099</v>
      </c>
      <c r="J1399" s="2">
        <v>0</v>
      </c>
      <c r="K1399" s="2">
        <v>0</v>
      </c>
      <c r="L1399" s="2">
        <v>0</v>
      </c>
    </row>
    <row r="1400" spans="1:12" ht="15">
      <c r="A1400" s="2" t="s">
        <v>1572</v>
      </c>
      <c r="B1400" s="2" t="s">
        <v>75</v>
      </c>
      <c r="C1400" s="2" t="s">
        <v>53</v>
      </c>
      <c r="D1400" s="2" t="s">
        <v>94</v>
      </c>
      <c r="E1400" s="2">
        <v>0</v>
      </c>
      <c r="F1400" t="s">
        <v>39</v>
      </c>
      <c r="G1400" s="2">
        <v>82.033927569056502</v>
      </c>
      <c r="H1400" s="2">
        <v>81.591973897506506</v>
      </c>
      <c r="I1400" s="2">
        <v>82.475881240606498</v>
      </c>
      <c r="J1400" s="2">
        <v>4.7192550000000004</v>
      </c>
      <c r="K1400" s="2">
        <v>2.356506</v>
      </c>
      <c r="L1400" s="2">
        <v>7.0820040000000004</v>
      </c>
    </row>
    <row r="1401" spans="1:12" ht="15">
      <c r="A1401" s="2" t="s">
        <v>1573</v>
      </c>
      <c r="B1401" s="2" t="s">
        <v>75</v>
      </c>
      <c r="C1401" s="2" t="s">
        <v>53</v>
      </c>
      <c r="D1401" s="2" t="s">
        <v>94</v>
      </c>
      <c r="E1401" s="2">
        <v>1</v>
      </c>
      <c r="F1401" t="s">
        <v>39</v>
      </c>
      <c r="G1401" s="2">
        <v>83.534275848495696</v>
      </c>
      <c r="H1401" s="2">
        <v>82.497035403639302</v>
      </c>
      <c r="I1401" s="2">
        <v>84.571516293352104</v>
      </c>
      <c r="J1401" s="2">
        <v>0</v>
      </c>
      <c r="K1401" s="2">
        <v>0</v>
      </c>
      <c r="L1401" s="2">
        <v>0</v>
      </c>
    </row>
    <row r="1402" spans="1:12" ht="15">
      <c r="A1402" s="2" t="s">
        <v>1574</v>
      </c>
      <c r="B1402" s="2" t="s">
        <v>75</v>
      </c>
      <c r="C1402" s="2" t="s">
        <v>53</v>
      </c>
      <c r="D1402" s="2" t="s">
        <v>94</v>
      </c>
      <c r="E1402" s="2">
        <v>2</v>
      </c>
      <c r="F1402" t="s">
        <v>39</v>
      </c>
      <c r="G1402" s="2">
        <v>82.872787572824194</v>
      </c>
      <c r="H1402" s="2">
        <v>81.880059338994101</v>
      </c>
      <c r="I1402" s="2">
        <v>83.865515806654301</v>
      </c>
      <c r="J1402" s="2">
        <v>0</v>
      </c>
      <c r="K1402" s="2">
        <v>0</v>
      </c>
      <c r="L1402" s="2">
        <v>0</v>
      </c>
    </row>
    <row r="1403" spans="1:12" ht="15">
      <c r="A1403" s="2" t="s">
        <v>1575</v>
      </c>
      <c r="B1403" s="2" t="s">
        <v>75</v>
      </c>
      <c r="C1403" s="2" t="s">
        <v>53</v>
      </c>
      <c r="D1403" s="2" t="s">
        <v>94</v>
      </c>
      <c r="E1403" s="2">
        <v>3</v>
      </c>
      <c r="F1403" t="s">
        <v>39</v>
      </c>
      <c r="G1403" s="2">
        <v>82.683948278747096</v>
      </c>
      <c r="H1403" s="2">
        <v>81.732698228056805</v>
      </c>
      <c r="I1403" s="2">
        <v>83.635198329437301</v>
      </c>
      <c r="J1403" s="2">
        <v>0</v>
      </c>
      <c r="K1403" s="2">
        <v>0</v>
      </c>
      <c r="L1403" s="2">
        <v>0</v>
      </c>
    </row>
    <row r="1404" spans="1:12" ht="15">
      <c r="A1404" s="2" t="s">
        <v>1576</v>
      </c>
      <c r="B1404" s="2" t="s">
        <v>75</v>
      </c>
      <c r="C1404" s="2" t="s">
        <v>53</v>
      </c>
      <c r="D1404" s="2" t="s">
        <v>94</v>
      </c>
      <c r="E1404" s="2">
        <v>4</v>
      </c>
      <c r="F1404" t="s">
        <v>39</v>
      </c>
      <c r="G1404" s="2">
        <v>80.988604462807004</v>
      </c>
      <c r="H1404" s="2">
        <v>80.010652363606695</v>
      </c>
      <c r="I1404" s="2">
        <v>81.966556562007298</v>
      </c>
      <c r="J1404" s="2">
        <v>0</v>
      </c>
      <c r="K1404" s="2">
        <v>0</v>
      </c>
      <c r="L1404" s="2">
        <v>0</v>
      </c>
    </row>
    <row r="1405" spans="1:12" ht="15">
      <c r="A1405" s="2" t="s">
        <v>1577</v>
      </c>
      <c r="B1405" s="2" t="s">
        <v>75</v>
      </c>
      <c r="C1405" s="2" t="s">
        <v>53</v>
      </c>
      <c r="D1405" s="2" t="s">
        <v>94</v>
      </c>
      <c r="E1405" s="2">
        <v>5</v>
      </c>
      <c r="F1405" t="s">
        <v>39</v>
      </c>
      <c r="G1405" s="2">
        <v>79.756166639606505</v>
      </c>
      <c r="H1405" s="2">
        <v>78.769012532335395</v>
      </c>
      <c r="I1405" s="2">
        <v>80.7433207468776</v>
      </c>
      <c r="J1405" s="2">
        <v>0</v>
      </c>
      <c r="K1405" s="2">
        <v>0</v>
      </c>
      <c r="L1405" s="2">
        <v>0</v>
      </c>
    </row>
    <row r="1406" spans="1:12" ht="15">
      <c r="A1406" s="2" t="s">
        <v>1578</v>
      </c>
      <c r="B1406" s="2" t="s">
        <v>75</v>
      </c>
      <c r="C1406" s="2" t="s">
        <v>50</v>
      </c>
      <c r="D1406" s="2" t="s">
        <v>94</v>
      </c>
      <c r="E1406" s="2">
        <v>0</v>
      </c>
      <c r="F1406" t="s">
        <v>39</v>
      </c>
      <c r="G1406" s="2">
        <v>82.657682559385705</v>
      </c>
      <c r="H1406" s="2">
        <v>82.190435668840095</v>
      </c>
      <c r="I1406" s="2">
        <v>83.124929449931301</v>
      </c>
      <c r="J1406" s="2">
        <v>4.9691289999999997</v>
      </c>
      <c r="K1406" s="2">
        <v>-2.6532330000000002</v>
      </c>
      <c r="L1406" s="2">
        <v>12.59149</v>
      </c>
    </row>
    <row r="1407" spans="1:12" ht="15">
      <c r="A1407" s="2" t="s">
        <v>1579</v>
      </c>
      <c r="B1407" s="2" t="s">
        <v>75</v>
      </c>
      <c r="C1407" s="2" t="s">
        <v>50</v>
      </c>
      <c r="D1407" s="2" t="s">
        <v>94</v>
      </c>
      <c r="E1407" s="2">
        <v>1</v>
      </c>
      <c r="F1407" t="s">
        <v>39</v>
      </c>
      <c r="G1407" s="2">
        <v>83.362458222801607</v>
      </c>
      <c r="H1407" s="2">
        <v>82.264880226517107</v>
      </c>
      <c r="I1407" s="2">
        <v>84.460036219086206</v>
      </c>
      <c r="J1407" s="2">
        <v>0</v>
      </c>
      <c r="K1407" s="2">
        <v>0</v>
      </c>
      <c r="L1407" s="2">
        <v>0</v>
      </c>
    </row>
    <row r="1408" spans="1:12" ht="15">
      <c r="A1408" s="2" t="s">
        <v>1580</v>
      </c>
      <c r="B1408" s="2" t="s">
        <v>75</v>
      </c>
      <c r="C1408" s="2" t="s">
        <v>50</v>
      </c>
      <c r="D1408" s="2" t="s">
        <v>94</v>
      </c>
      <c r="E1408" s="2">
        <v>2</v>
      </c>
      <c r="F1408" t="s">
        <v>39</v>
      </c>
      <c r="G1408" s="2">
        <v>84.416127412131303</v>
      </c>
      <c r="H1408" s="2">
        <v>83.418044714614197</v>
      </c>
      <c r="I1408" s="2">
        <v>85.414210109648295</v>
      </c>
      <c r="J1408" s="2">
        <v>0</v>
      </c>
      <c r="K1408" s="2">
        <v>0</v>
      </c>
      <c r="L1408" s="2">
        <v>0</v>
      </c>
    </row>
    <row r="1409" spans="1:12" ht="15">
      <c r="A1409" s="2" t="s">
        <v>1581</v>
      </c>
      <c r="B1409" s="2" t="s">
        <v>75</v>
      </c>
      <c r="C1409" s="2" t="s">
        <v>50</v>
      </c>
      <c r="D1409" s="2" t="s">
        <v>94</v>
      </c>
      <c r="E1409" s="2">
        <v>3</v>
      </c>
      <c r="F1409" t="s">
        <v>39</v>
      </c>
      <c r="G1409" s="2">
        <v>84.409735553781502</v>
      </c>
      <c r="H1409" s="2">
        <v>83.450438620211997</v>
      </c>
      <c r="I1409" s="2">
        <v>85.369032487351006</v>
      </c>
      <c r="J1409" s="2">
        <v>0</v>
      </c>
      <c r="K1409" s="2">
        <v>0</v>
      </c>
      <c r="L1409" s="2">
        <v>0</v>
      </c>
    </row>
    <row r="1410" spans="1:12" ht="15">
      <c r="A1410" s="2" t="s">
        <v>1582</v>
      </c>
      <c r="B1410" s="2" t="s">
        <v>75</v>
      </c>
      <c r="C1410" s="2" t="s">
        <v>50</v>
      </c>
      <c r="D1410" s="2" t="s">
        <v>94</v>
      </c>
      <c r="E1410" s="2">
        <v>4</v>
      </c>
      <c r="F1410" t="s">
        <v>39</v>
      </c>
      <c r="G1410" s="2">
        <v>82.439594610137107</v>
      </c>
      <c r="H1410" s="2">
        <v>81.345941438416901</v>
      </c>
      <c r="I1410" s="2">
        <v>83.533247781857298</v>
      </c>
      <c r="J1410" s="2">
        <v>0</v>
      </c>
      <c r="K1410" s="2">
        <v>0</v>
      </c>
      <c r="L1410" s="2">
        <v>0</v>
      </c>
    </row>
    <row r="1411" spans="1:12" ht="15">
      <c r="A1411" s="2" t="s">
        <v>1583</v>
      </c>
      <c r="B1411" s="2" t="s">
        <v>75</v>
      </c>
      <c r="C1411" s="2" t="s">
        <v>50</v>
      </c>
      <c r="D1411" s="2" t="s">
        <v>94</v>
      </c>
      <c r="E1411" s="2">
        <v>5</v>
      </c>
      <c r="F1411" t="s">
        <v>39</v>
      </c>
      <c r="G1411" s="2">
        <v>79.395974539437503</v>
      </c>
      <c r="H1411" s="2">
        <v>78.342496983656702</v>
      </c>
      <c r="I1411" s="2">
        <v>80.449452095218305</v>
      </c>
      <c r="J1411" s="2">
        <v>0</v>
      </c>
      <c r="K1411" s="2">
        <v>0</v>
      </c>
      <c r="L1411" s="2">
        <v>0</v>
      </c>
    </row>
    <row r="1412" spans="1:12" ht="15">
      <c r="A1412" s="2" t="s">
        <v>1584</v>
      </c>
      <c r="B1412" s="2" t="s">
        <v>75</v>
      </c>
      <c r="C1412" s="2" t="s">
        <v>65</v>
      </c>
      <c r="D1412" s="2" t="s">
        <v>94</v>
      </c>
      <c r="E1412" s="2">
        <v>0</v>
      </c>
      <c r="F1412" t="s">
        <v>39</v>
      </c>
      <c r="G1412" s="2">
        <v>79.990032675544597</v>
      </c>
      <c r="H1412" s="2">
        <v>79.659820648730502</v>
      </c>
      <c r="I1412" s="2">
        <v>80.320244702358806</v>
      </c>
      <c r="J1412" s="2">
        <v>4.5747109999999997</v>
      </c>
      <c r="K1412" s="2">
        <v>2.0661459999999998</v>
      </c>
      <c r="L1412" s="2">
        <v>7.0832759999999997</v>
      </c>
    </row>
    <row r="1413" spans="1:12" ht="15">
      <c r="A1413" s="2" t="s">
        <v>1585</v>
      </c>
      <c r="B1413" s="2" t="s">
        <v>75</v>
      </c>
      <c r="C1413" s="2" t="s">
        <v>65</v>
      </c>
      <c r="D1413" s="2" t="s">
        <v>94</v>
      </c>
      <c r="E1413" s="2">
        <v>1</v>
      </c>
      <c r="F1413" t="s">
        <v>39</v>
      </c>
      <c r="G1413" s="2">
        <v>82.190956218785303</v>
      </c>
      <c r="H1413" s="2">
        <v>81.4805737633326</v>
      </c>
      <c r="I1413" s="2">
        <v>82.901338674238005</v>
      </c>
      <c r="J1413" s="2">
        <v>0</v>
      </c>
      <c r="K1413" s="2">
        <v>0</v>
      </c>
      <c r="L1413" s="2">
        <v>0</v>
      </c>
    </row>
    <row r="1414" spans="1:12" ht="15">
      <c r="A1414" s="2" t="s">
        <v>1586</v>
      </c>
      <c r="B1414" s="2" t="s">
        <v>75</v>
      </c>
      <c r="C1414" s="2" t="s">
        <v>65</v>
      </c>
      <c r="D1414" s="2" t="s">
        <v>94</v>
      </c>
      <c r="E1414" s="2">
        <v>2</v>
      </c>
      <c r="F1414" t="s">
        <v>39</v>
      </c>
      <c r="G1414" s="2">
        <v>80.769758514186705</v>
      </c>
      <c r="H1414" s="2">
        <v>80.061955350866498</v>
      </c>
      <c r="I1414" s="2">
        <v>81.477561677506998</v>
      </c>
      <c r="J1414" s="2">
        <v>0</v>
      </c>
      <c r="K1414" s="2">
        <v>0</v>
      </c>
      <c r="L1414" s="2">
        <v>0</v>
      </c>
    </row>
    <row r="1415" spans="1:12" ht="15">
      <c r="A1415" s="2" t="s">
        <v>1587</v>
      </c>
      <c r="B1415" s="2" t="s">
        <v>75</v>
      </c>
      <c r="C1415" s="2" t="s">
        <v>65</v>
      </c>
      <c r="D1415" s="2" t="s">
        <v>94</v>
      </c>
      <c r="E1415" s="2">
        <v>3</v>
      </c>
      <c r="F1415" t="s">
        <v>39</v>
      </c>
      <c r="G1415" s="2">
        <v>79.392716231467901</v>
      </c>
      <c r="H1415" s="2">
        <v>78.675862494958693</v>
      </c>
      <c r="I1415" s="2">
        <v>80.109569967976995</v>
      </c>
      <c r="J1415" s="2">
        <v>0</v>
      </c>
      <c r="K1415" s="2">
        <v>0</v>
      </c>
      <c r="L1415" s="2">
        <v>0</v>
      </c>
    </row>
    <row r="1416" spans="1:12" ht="15">
      <c r="A1416" s="2" t="s">
        <v>1588</v>
      </c>
      <c r="B1416" s="2" t="s">
        <v>75</v>
      </c>
      <c r="C1416" s="2" t="s">
        <v>65</v>
      </c>
      <c r="D1416" s="2" t="s">
        <v>94</v>
      </c>
      <c r="E1416" s="2">
        <v>4</v>
      </c>
      <c r="F1416" t="s">
        <v>39</v>
      </c>
      <c r="G1416" s="2">
        <v>79.598384680164699</v>
      </c>
      <c r="H1416" s="2">
        <v>78.829633985112693</v>
      </c>
      <c r="I1416" s="2">
        <v>80.367135375216705</v>
      </c>
      <c r="J1416" s="2">
        <v>0</v>
      </c>
      <c r="K1416" s="2">
        <v>0</v>
      </c>
      <c r="L1416" s="2">
        <v>0</v>
      </c>
    </row>
    <row r="1417" spans="1:12" ht="15">
      <c r="A1417" s="2" t="s">
        <v>1589</v>
      </c>
      <c r="B1417" s="2" t="s">
        <v>75</v>
      </c>
      <c r="C1417" s="2" t="s">
        <v>65</v>
      </c>
      <c r="D1417" s="2" t="s">
        <v>94</v>
      </c>
      <c r="E1417" s="2">
        <v>5</v>
      </c>
      <c r="F1417" t="s">
        <v>39</v>
      </c>
      <c r="G1417" s="2">
        <v>78.214603708227799</v>
      </c>
      <c r="H1417" s="2">
        <v>77.394482928492295</v>
      </c>
      <c r="I1417" s="2">
        <v>79.034724487963203</v>
      </c>
      <c r="J1417" s="2">
        <v>0</v>
      </c>
      <c r="K1417" s="2">
        <v>0</v>
      </c>
      <c r="L1417" s="2">
        <v>0</v>
      </c>
    </row>
    <row r="1418" spans="1:12" ht="15">
      <c r="A1418" s="2" t="s">
        <v>1590</v>
      </c>
      <c r="B1418" s="2" t="s">
        <v>75</v>
      </c>
      <c r="C1418" s="2" t="s">
        <v>57</v>
      </c>
      <c r="D1418" s="2" t="s">
        <v>94</v>
      </c>
      <c r="E1418" s="2">
        <v>0</v>
      </c>
      <c r="F1418" t="s">
        <v>39</v>
      </c>
      <c r="G1418" s="2">
        <v>81.366478071401602</v>
      </c>
      <c r="H1418" s="2">
        <v>81.034956959456593</v>
      </c>
      <c r="I1418" s="2">
        <v>81.697999183346596</v>
      </c>
      <c r="J1418" s="2">
        <v>6.3434330000000001</v>
      </c>
      <c r="K1418" s="2">
        <v>3.8375729999999999</v>
      </c>
      <c r="L1418" s="2">
        <v>8.8492940000000004</v>
      </c>
    </row>
    <row r="1419" spans="1:12" ht="15">
      <c r="A1419" s="2" t="s">
        <v>1591</v>
      </c>
      <c r="B1419" s="2" t="s">
        <v>75</v>
      </c>
      <c r="C1419" s="2" t="s">
        <v>57</v>
      </c>
      <c r="D1419" s="2" t="s">
        <v>94</v>
      </c>
      <c r="E1419" s="2">
        <v>1</v>
      </c>
      <c r="F1419" t="s">
        <v>39</v>
      </c>
      <c r="G1419" s="2">
        <v>83.712746256806199</v>
      </c>
      <c r="H1419" s="2">
        <v>82.970125714542704</v>
      </c>
      <c r="I1419" s="2">
        <v>84.455366799069694</v>
      </c>
      <c r="J1419" s="2">
        <v>0</v>
      </c>
      <c r="K1419" s="2">
        <v>0</v>
      </c>
      <c r="L1419" s="2">
        <v>0</v>
      </c>
    </row>
    <row r="1420" spans="1:12" ht="15">
      <c r="A1420" s="2" t="s">
        <v>1592</v>
      </c>
      <c r="B1420" s="2" t="s">
        <v>75</v>
      </c>
      <c r="C1420" s="2" t="s">
        <v>57</v>
      </c>
      <c r="D1420" s="2" t="s">
        <v>94</v>
      </c>
      <c r="E1420" s="2">
        <v>2</v>
      </c>
      <c r="F1420" t="s">
        <v>39</v>
      </c>
      <c r="G1420" s="2">
        <v>82.770416840107004</v>
      </c>
      <c r="H1420" s="2">
        <v>82.087781935239704</v>
      </c>
      <c r="I1420" s="2">
        <v>83.453051744974303</v>
      </c>
      <c r="J1420" s="2">
        <v>0</v>
      </c>
      <c r="K1420" s="2">
        <v>0</v>
      </c>
      <c r="L1420" s="2">
        <v>0</v>
      </c>
    </row>
    <row r="1421" spans="1:12" ht="15">
      <c r="A1421" s="2" t="s">
        <v>1593</v>
      </c>
      <c r="B1421" s="2" t="s">
        <v>75</v>
      </c>
      <c r="C1421" s="2" t="s">
        <v>57</v>
      </c>
      <c r="D1421" s="2" t="s">
        <v>94</v>
      </c>
      <c r="E1421" s="2">
        <v>3</v>
      </c>
      <c r="F1421" t="s">
        <v>39</v>
      </c>
      <c r="G1421" s="2">
        <v>81.045051582714294</v>
      </c>
      <c r="H1421" s="2">
        <v>80.357930123397793</v>
      </c>
      <c r="I1421" s="2">
        <v>81.732173042030794</v>
      </c>
      <c r="J1421" s="2">
        <v>0</v>
      </c>
      <c r="K1421" s="2">
        <v>0</v>
      </c>
      <c r="L1421" s="2">
        <v>0</v>
      </c>
    </row>
    <row r="1422" spans="1:12" ht="15">
      <c r="A1422" s="2" t="s">
        <v>1594</v>
      </c>
      <c r="B1422" s="2" t="s">
        <v>75</v>
      </c>
      <c r="C1422" s="2" t="s">
        <v>57</v>
      </c>
      <c r="D1422" s="2" t="s">
        <v>94</v>
      </c>
      <c r="E1422" s="2">
        <v>4</v>
      </c>
      <c r="F1422" t="s">
        <v>39</v>
      </c>
      <c r="G1422" s="2">
        <v>80.761269665257899</v>
      </c>
      <c r="H1422" s="2">
        <v>79.9933966387742</v>
      </c>
      <c r="I1422" s="2">
        <v>81.529142691741598</v>
      </c>
      <c r="J1422" s="2">
        <v>0</v>
      </c>
      <c r="K1422" s="2">
        <v>0</v>
      </c>
      <c r="L1422" s="2">
        <v>0</v>
      </c>
    </row>
    <row r="1423" spans="1:12" ht="15">
      <c r="A1423" s="2" t="s">
        <v>1595</v>
      </c>
      <c r="B1423" s="2" t="s">
        <v>75</v>
      </c>
      <c r="C1423" s="2" t="s">
        <v>57</v>
      </c>
      <c r="D1423" s="2" t="s">
        <v>94</v>
      </c>
      <c r="E1423" s="2">
        <v>5</v>
      </c>
      <c r="F1423" t="s">
        <v>39</v>
      </c>
      <c r="G1423" s="2">
        <v>78.435216062376895</v>
      </c>
      <c r="H1423" s="2">
        <v>77.612413946251394</v>
      </c>
      <c r="I1423" s="2">
        <v>79.258018178502397</v>
      </c>
      <c r="J1423" s="2">
        <v>0</v>
      </c>
      <c r="K1423" s="2">
        <v>0</v>
      </c>
      <c r="L1423" s="2">
        <v>0</v>
      </c>
    </row>
    <row r="1424" spans="1:12" ht="15">
      <c r="A1424" s="2" t="s">
        <v>1596</v>
      </c>
      <c r="B1424" s="2" t="s">
        <v>75</v>
      </c>
      <c r="C1424" s="2" t="s">
        <v>70</v>
      </c>
      <c r="D1424" s="2" t="s">
        <v>94</v>
      </c>
      <c r="E1424" s="2">
        <v>0</v>
      </c>
      <c r="F1424" t="s">
        <v>39</v>
      </c>
      <c r="G1424" s="2">
        <v>81.103384974205596</v>
      </c>
      <c r="H1424" s="2">
        <v>80.565508648805107</v>
      </c>
      <c r="I1424" s="2">
        <v>81.6412612996061</v>
      </c>
      <c r="J1424" s="2">
        <v>5.5484559999999998</v>
      </c>
      <c r="K1424" s="2">
        <v>0.43562220000000001</v>
      </c>
      <c r="L1424" s="2">
        <v>10.661289999999999</v>
      </c>
    </row>
    <row r="1425" spans="1:12" ht="15">
      <c r="A1425" s="2" t="s">
        <v>1597</v>
      </c>
      <c r="B1425" s="2" t="s">
        <v>75</v>
      </c>
      <c r="C1425" s="2" t="s">
        <v>70</v>
      </c>
      <c r="D1425" s="2" t="s">
        <v>94</v>
      </c>
      <c r="E1425" s="2">
        <v>1</v>
      </c>
      <c r="F1425" t="s">
        <v>39</v>
      </c>
      <c r="G1425" s="2">
        <v>82.540832725630906</v>
      </c>
      <c r="H1425" s="2">
        <v>81.325254312752406</v>
      </c>
      <c r="I1425" s="2">
        <v>83.756411138509307</v>
      </c>
      <c r="J1425" s="2">
        <v>0</v>
      </c>
      <c r="K1425" s="2">
        <v>0</v>
      </c>
      <c r="L1425" s="2">
        <v>0</v>
      </c>
    </row>
    <row r="1426" spans="1:12" ht="15">
      <c r="A1426" s="2" t="s">
        <v>1598</v>
      </c>
      <c r="B1426" s="2" t="s">
        <v>75</v>
      </c>
      <c r="C1426" s="2" t="s">
        <v>70</v>
      </c>
      <c r="D1426" s="2" t="s">
        <v>94</v>
      </c>
      <c r="E1426" s="2">
        <v>2</v>
      </c>
      <c r="F1426" t="s">
        <v>39</v>
      </c>
      <c r="G1426" s="2">
        <v>83.365658576554395</v>
      </c>
      <c r="H1426" s="2">
        <v>82.317226129641099</v>
      </c>
      <c r="I1426" s="2">
        <v>84.414091023467805</v>
      </c>
      <c r="J1426" s="2">
        <v>0</v>
      </c>
      <c r="K1426" s="2">
        <v>0</v>
      </c>
      <c r="L1426" s="2">
        <v>0</v>
      </c>
    </row>
    <row r="1427" spans="1:12" ht="15">
      <c r="A1427" s="2" t="s">
        <v>1599</v>
      </c>
      <c r="B1427" s="2" t="s">
        <v>75</v>
      </c>
      <c r="C1427" s="2" t="s">
        <v>70</v>
      </c>
      <c r="D1427" s="2" t="s">
        <v>94</v>
      </c>
      <c r="E1427" s="2">
        <v>3</v>
      </c>
      <c r="F1427" t="s">
        <v>39</v>
      </c>
      <c r="G1427" s="2">
        <v>80.514111011574798</v>
      </c>
      <c r="H1427" s="2">
        <v>79.113771571158296</v>
      </c>
      <c r="I1427" s="2">
        <v>81.914450451991399</v>
      </c>
      <c r="J1427" s="2">
        <v>0</v>
      </c>
      <c r="K1427" s="2">
        <v>0</v>
      </c>
      <c r="L1427" s="2">
        <v>0</v>
      </c>
    </row>
    <row r="1428" spans="1:12" ht="15">
      <c r="A1428" s="2" t="s">
        <v>1600</v>
      </c>
      <c r="B1428" s="2" t="s">
        <v>75</v>
      </c>
      <c r="C1428" s="2" t="s">
        <v>70</v>
      </c>
      <c r="D1428" s="2" t="s">
        <v>94</v>
      </c>
      <c r="E1428" s="2">
        <v>4</v>
      </c>
      <c r="F1428" t="s">
        <v>39</v>
      </c>
      <c r="G1428" s="2">
        <v>80.699663585253205</v>
      </c>
      <c r="H1428" s="2">
        <v>79.516417011261396</v>
      </c>
      <c r="I1428" s="2">
        <v>81.882910159245</v>
      </c>
      <c r="J1428" s="2">
        <v>0</v>
      </c>
      <c r="K1428" s="2">
        <v>0</v>
      </c>
      <c r="L1428" s="2">
        <v>0</v>
      </c>
    </row>
    <row r="1429" spans="1:12" ht="15">
      <c r="A1429" s="2" t="s">
        <v>1601</v>
      </c>
      <c r="B1429" s="2" t="s">
        <v>75</v>
      </c>
      <c r="C1429" s="2" t="s">
        <v>70</v>
      </c>
      <c r="D1429" s="2" t="s">
        <v>94</v>
      </c>
      <c r="E1429" s="2">
        <v>5</v>
      </c>
      <c r="F1429" t="s">
        <v>39</v>
      </c>
      <c r="G1429" s="2">
        <v>78.268656047666994</v>
      </c>
      <c r="H1429" s="2">
        <v>77.114815825656507</v>
      </c>
      <c r="I1429" s="2">
        <v>79.422496269677495</v>
      </c>
      <c r="J1429" s="2">
        <v>0</v>
      </c>
      <c r="K1429" s="2">
        <v>0</v>
      </c>
      <c r="L1429" s="2">
        <v>0</v>
      </c>
    </row>
    <row r="1430" spans="1:12" ht="15">
      <c r="A1430" s="2" t="s">
        <v>1602</v>
      </c>
      <c r="B1430" s="2" t="s">
        <v>75</v>
      </c>
      <c r="C1430" s="2" t="s">
        <v>62</v>
      </c>
      <c r="D1430" s="2" t="s">
        <v>94</v>
      </c>
      <c r="E1430" s="2">
        <v>0</v>
      </c>
      <c r="F1430" t="s">
        <v>39</v>
      </c>
      <c r="G1430" s="2">
        <v>82.159931106411705</v>
      </c>
      <c r="H1430" s="2">
        <v>81.715042447930699</v>
      </c>
      <c r="I1430" s="2">
        <v>82.604819764892795</v>
      </c>
      <c r="J1430" s="2">
        <v>6.6726049999999999</v>
      </c>
      <c r="K1430" s="2">
        <v>3.3841869999999998</v>
      </c>
      <c r="L1430" s="2">
        <v>9.9610240000000001</v>
      </c>
    </row>
    <row r="1431" spans="1:12" ht="15">
      <c r="A1431" s="2" t="s">
        <v>1603</v>
      </c>
      <c r="B1431" s="2" t="s">
        <v>75</v>
      </c>
      <c r="C1431" s="2" t="s">
        <v>62</v>
      </c>
      <c r="D1431" s="2" t="s">
        <v>94</v>
      </c>
      <c r="E1431" s="2">
        <v>1</v>
      </c>
      <c r="F1431" t="s">
        <v>39</v>
      </c>
      <c r="G1431" s="2">
        <v>84.103076772719206</v>
      </c>
      <c r="H1431" s="2">
        <v>83.129663013870001</v>
      </c>
      <c r="I1431" s="2">
        <v>85.076490531568297</v>
      </c>
      <c r="J1431" s="2">
        <v>0</v>
      </c>
      <c r="K1431" s="2">
        <v>0</v>
      </c>
      <c r="L1431" s="2">
        <v>0</v>
      </c>
    </row>
    <row r="1432" spans="1:12" ht="15">
      <c r="A1432" s="2" t="s">
        <v>1604</v>
      </c>
      <c r="B1432" s="2" t="s">
        <v>75</v>
      </c>
      <c r="C1432" s="2" t="s">
        <v>62</v>
      </c>
      <c r="D1432" s="2" t="s">
        <v>94</v>
      </c>
      <c r="E1432" s="2">
        <v>2</v>
      </c>
      <c r="F1432" t="s">
        <v>39</v>
      </c>
      <c r="G1432" s="2">
        <v>84.026433255900002</v>
      </c>
      <c r="H1432" s="2">
        <v>83.055159429003496</v>
      </c>
      <c r="I1432" s="2">
        <v>84.997707082796495</v>
      </c>
      <c r="J1432" s="2">
        <v>0</v>
      </c>
      <c r="K1432" s="2">
        <v>0</v>
      </c>
      <c r="L1432" s="2">
        <v>0</v>
      </c>
    </row>
    <row r="1433" spans="1:12" ht="15">
      <c r="A1433" s="2" t="s">
        <v>1605</v>
      </c>
      <c r="B1433" s="2" t="s">
        <v>75</v>
      </c>
      <c r="C1433" s="2" t="s">
        <v>62</v>
      </c>
      <c r="D1433" s="2" t="s">
        <v>94</v>
      </c>
      <c r="E1433" s="2">
        <v>3</v>
      </c>
      <c r="F1433" t="s">
        <v>39</v>
      </c>
      <c r="G1433" s="2">
        <v>82.268180194973993</v>
      </c>
      <c r="H1433" s="2">
        <v>81.291345066347205</v>
      </c>
      <c r="I1433" s="2">
        <v>83.245015323600896</v>
      </c>
      <c r="J1433" s="2">
        <v>0</v>
      </c>
      <c r="K1433" s="2">
        <v>0</v>
      </c>
      <c r="L1433" s="2">
        <v>0</v>
      </c>
    </row>
    <row r="1434" spans="1:12" ht="15">
      <c r="A1434" s="2" t="s">
        <v>1606</v>
      </c>
      <c r="B1434" s="2" t="s">
        <v>75</v>
      </c>
      <c r="C1434" s="2" t="s">
        <v>62</v>
      </c>
      <c r="D1434" s="2" t="s">
        <v>94</v>
      </c>
      <c r="E1434" s="2">
        <v>4</v>
      </c>
      <c r="F1434" t="s">
        <v>39</v>
      </c>
      <c r="G1434" s="2">
        <v>81.100230180390497</v>
      </c>
      <c r="H1434" s="2">
        <v>80.103966031809406</v>
      </c>
      <c r="I1434" s="2">
        <v>82.096494328971602</v>
      </c>
      <c r="J1434" s="2">
        <v>0</v>
      </c>
      <c r="K1434" s="2">
        <v>0</v>
      </c>
      <c r="L1434" s="2">
        <v>0</v>
      </c>
    </row>
    <row r="1435" spans="1:12" ht="15">
      <c r="A1435" s="2" t="s">
        <v>1607</v>
      </c>
      <c r="B1435" s="2" t="s">
        <v>75</v>
      </c>
      <c r="C1435" s="2" t="s">
        <v>62</v>
      </c>
      <c r="D1435" s="2" t="s">
        <v>94</v>
      </c>
      <c r="E1435" s="2">
        <v>5</v>
      </c>
      <c r="F1435" t="s">
        <v>39</v>
      </c>
      <c r="G1435" s="2">
        <v>78.827691611637505</v>
      </c>
      <c r="H1435" s="2">
        <v>77.755579000180205</v>
      </c>
      <c r="I1435" s="2">
        <v>79.899804223094804</v>
      </c>
      <c r="J1435" s="2">
        <v>0</v>
      </c>
      <c r="K1435" s="2">
        <v>0</v>
      </c>
      <c r="L1435" s="2">
        <v>0</v>
      </c>
    </row>
    <row r="1436" spans="1:12" ht="15">
      <c r="A1436" s="2" t="s">
        <v>1608</v>
      </c>
      <c r="B1436" s="2" t="s">
        <v>75</v>
      </c>
      <c r="C1436" s="2" t="s">
        <v>49</v>
      </c>
      <c r="D1436" s="2" t="s">
        <v>94</v>
      </c>
      <c r="E1436" s="2">
        <v>0</v>
      </c>
      <c r="F1436" t="s">
        <v>39</v>
      </c>
      <c r="G1436" s="2">
        <v>80.747138955447994</v>
      </c>
      <c r="H1436" s="2">
        <v>80.305235853202902</v>
      </c>
      <c r="I1436" s="2">
        <v>81.189042057693001</v>
      </c>
      <c r="J1436" s="2">
        <v>8.0479190000000003</v>
      </c>
      <c r="K1436" s="2">
        <v>4.130204</v>
      </c>
      <c r="L1436" s="2">
        <v>11.965630000000001</v>
      </c>
    </row>
    <row r="1437" spans="1:12" ht="15">
      <c r="A1437" s="2" t="s">
        <v>1609</v>
      </c>
      <c r="B1437" s="2" t="s">
        <v>75</v>
      </c>
      <c r="C1437" s="2" t="s">
        <v>49</v>
      </c>
      <c r="D1437" s="2" t="s">
        <v>94</v>
      </c>
      <c r="E1437" s="2">
        <v>1</v>
      </c>
      <c r="F1437" t="s">
        <v>39</v>
      </c>
      <c r="G1437" s="2">
        <v>84.579579506728294</v>
      </c>
      <c r="H1437" s="2">
        <v>83.543662931134705</v>
      </c>
      <c r="I1437" s="2">
        <v>85.615496082321798</v>
      </c>
      <c r="J1437" s="2">
        <v>0</v>
      </c>
      <c r="K1437" s="2">
        <v>0</v>
      </c>
      <c r="L1437" s="2">
        <v>0</v>
      </c>
    </row>
    <row r="1438" spans="1:12" ht="15">
      <c r="A1438" s="2" t="s">
        <v>1610</v>
      </c>
      <c r="B1438" s="2" t="s">
        <v>75</v>
      </c>
      <c r="C1438" s="2" t="s">
        <v>49</v>
      </c>
      <c r="D1438" s="2" t="s">
        <v>94</v>
      </c>
      <c r="E1438" s="2">
        <v>2</v>
      </c>
      <c r="F1438" t="s">
        <v>39</v>
      </c>
      <c r="G1438" s="2">
        <v>81.525118771498498</v>
      </c>
      <c r="H1438" s="2">
        <v>80.547879836918099</v>
      </c>
      <c r="I1438" s="2">
        <v>82.502357706078897</v>
      </c>
      <c r="J1438" s="2">
        <v>0</v>
      </c>
      <c r="K1438" s="2">
        <v>0</v>
      </c>
      <c r="L1438" s="2">
        <v>0</v>
      </c>
    </row>
    <row r="1439" spans="1:12" ht="15">
      <c r="A1439" s="2" t="s">
        <v>1611</v>
      </c>
      <c r="B1439" s="2" t="s">
        <v>75</v>
      </c>
      <c r="C1439" s="2" t="s">
        <v>49</v>
      </c>
      <c r="D1439" s="2" t="s">
        <v>94</v>
      </c>
      <c r="E1439" s="2">
        <v>3</v>
      </c>
      <c r="F1439" t="s">
        <v>39</v>
      </c>
      <c r="G1439" s="2">
        <v>81.3159233857305</v>
      </c>
      <c r="H1439" s="2">
        <v>80.404908835822297</v>
      </c>
      <c r="I1439" s="2">
        <v>82.226937935638702</v>
      </c>
      <c r="J1439" s="2">
        <v>0</v>
      </c>
      <c r="K1439" s="2">
        <v>0</v>
      </c>
      <c r="L1439" s="2">
        <v>0</v>
      </c>
    </row>
    <row r="1440" spans="1:12" ht="15">
      <c r="A1440" s="2" t="s">
        <v>1612</v>
      </c>
      <c r="B1440" s="2" t="s">
        <v>75</v>
      </c>
      <c r="C1440" s="2" t="s">
        <v>49</v>
      </c>
      <c r="D1440" s="2" t="s">
        <v>94</v>
      </c>
      <c r="E1440" s="2">
        <v>4</v>
      </c>
      <c r="F1440" t="s">
        <v>39</v>
      </c>
      <c r="G1440" s="2">
        <v>79.659503732677393</v>
      </c>
      <c r="H1440" s="2">
        <v>78.714012757953896</v>
      </c>
      <c r="I1440" s="2">
        <v>80.604994707400905</v>
      </c>
      <c r="J1440" s="2">
        <v>0</v>
      </c>
      <c r="K1440" s="2">
        <v>0</v>
      </c>
      <c r="L1440" s="2">
        <v>0</v>
      </c>
    </row>
    <row r="1441" spans="1:12" ht="15">
      <c r="A1441" s="2" t="s">
        <v>1613</v>
      </c>
      <c r="B1441" s="2" t="s">
        <v>75</v>
      </c>
      <c r="C1441" s="2" t="s">
        <v>49</v>
      </c>
      <c r="D1441" s="2" t="s">
        <v>94</v>
      </c>
      <c r="E1441" s="2">
        <v>5</v>
      </c>
      <c r="F1441" t="s">
        <v>39</v>
      </c>
      <c r="G1441" s="2">
        <v>77.2980114817924</v>
      </c>
      <c r="H1441" s="2">
        <v>76.262806930384897</v>
      </c>
      <c r="I1441" s="2">
        <v>78.333216033199804</v>
      </c>
      <c r="J1441" s="2">
        <v>0</v>
      </c>
      <c r="K1441" s="2">
        <v>0</v>
      </c>
      <c r="L1441" s="2">
        <v>0</v>
      </c>
    </row>
    <row r="1442" spans="1:12" ht="15">
      <c r="B1442" s="2"/>
      <c r="C1442" s="2"/>
      <c r="D1442" s="2"/>
      <c r="E1442" s="2"/>
      <c r="G1442" s="52"/>
      <c r="H1442" s="52"/>
      <c r="I1442" s="52"/>
    </row>
    <row r="1443" spans="1:12" ht="15">
      <c r="B1443" s="2"/>
      <c r="C1443" s="2"/>
      <c r="D1443" s="2"/>
      <c r="E1443" s="2"/>
      <c r="G1443" s="52"/>
      <c r="H1443" s="52"/>
      <c r="I1443" s="52"/>
    </row>
    <row r="1444" spans="1:12" ht="15">
      <c r="B1444" s="2"/>
      <c r="C1444" s="2"/>
      <c r="D1444" s="2"/>
      <c r="E1444" s="2"/>
      <c r="G1444" s="52"/>
      <c r="H1444" s="52"/>
      <c r="I1444" s="52"/>
    </row>
    <row r="1445" spans="1:12" ht="15">
      <c r="B1445" s="2"/>
      <c r="C1445" s="2"/>
      <c r="D1445" s="2"/>
      <c r="E1445" s="2"/>
      <c r="G1445" s="52"/>
      <c r="H1445" s="52"/>
      <c r="I1445" s="52"/>
    </row>
    <row r="1446" spans="1:12" ht="15">
      <c r="B1446" s="2"/>
      <c r="C1446" s="2"/>
      <c r="D1446" s="2"/>
      <c r="E1446" s="2"/>
      <c r="G1446" s="52"/>
      <c r="H1446" s="52"/>
      <c r="I1446" s="52"/>
    </row>
    <row r="1447" spans="1:12" ht="15">
      <c r="B1447" s="2"/>
      <c r="C1447" s="2"/>
      <c r="D1447" s="2"/>
      <c r="E1447" s="2"/>
      <c r="G1447" s="52"/>
      <c r="H1447" s="52"/>
      <c r="I1447" s="52"/>
    </row>
    <row r="1448" spans="1:12" ht="15">
      <c r="B1448" s="2"/>
      <c r="C1448" s="2"/>
      <c r="D1448" s="2"/>
      <c r="E1448" s="2"/>
      <c r="G1448" s="52"/>
      <c r="H1448" s="52"/>
      <c r="I1448" s="52"/>
    </row>
    <row r="1449" spans="1:12" ht="15">
      <c r="B1449" s="2"/>
      <c r="C1449" s="2"/>
      <c r="D1449" s="2"/>
      <c r="E1449" s="2"/>
      <c r="G1449" s="52"/>
      <c r="H1449" s="52"/>
      <c r="I1449" s="52"/>
    </row>
    <row r="1450" spans="1:12" ht="15">
      <c r="B1450" s="2"/>
      <c r="C1450" s="2"/>
      <c r="D1450" s="2"/>
      <c r="E1450" s="2"/>
      <c r="G1450" s="52"/>
      <c r="H1450" s="52"/>
      <c r="I1450" s="52"/>
    </row>
    <row r="1451" spans="1:12" ht="15">
      <c r="B1451" s="2"/>
      <c r="C1451" s="2"/>
      <c r="D1451" s="2"/>
      <c r="E1451" s="2"/>
      <c r="G1451" s="52"/>
      <c r="H1451" s="52"/>
      <c r="I1451" s="52"/>
    </row>
    <row r="1452" spans="1:12" ht="15">
      <c r="B1452" s="2"/>
      <c r="C1452" s="2"/>
      <c r="D1452" s="2"/>
      <c r="E1452" s="2"/>
      <c r="G1452" s="52"/>
      <c r="H1452" s="52"/>
      <c r="I1452" s="5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1:M47"/>
  <sheetViews>
    <sheetView showGridLines="0" showRowColHeaders="0" topLeftCell="A4" zoomScaleNormal="100" workbookViewId="0"/>
  </sheetViews>
  <sheetFormatPr defaultRowHeight="12.75"/>
  <cols>
    <col min="1" max="1" width="2.125" style="143" customWidth="1"/>
    <col min="2" max="2" width="9" style="143" customWidth="1"/>
    <col min="3" max="16384" width="9" style="143"/>
  </cols>
  <sheetData>
    <row r="11" spans="2:13">
      <c r="B11" s="140" t="s">
        <v>140</v>
      </c>
      <c r="C11" s="140"/>
      <c r="D11" s="141"/>
      <c r="E11" s="141"/>
      <c r="F11" s="141"/>
      <c r="G11" s="141"/>
      <c r="H11" s="141"/>
      <c r="I11" s="141"/>
      <c r="J11" s="141"/>
      <c r="K11" s="141"/>
      <c r="L11" s="141"/>
      <c r="M11" s="142" t="s">
        <v>139</v>
      </c>
    </row>
    <row r="12" spans="2:13">
      <c r="B12" s="140"/>
      <c r="C12" s="140"/>
      <c r="D12" s="141"/>
      <c r="E12" s="141"/>
      <c r="F12" s="141"/>
      <c r="G12" s="141"/>
      <c r="H12" s="141"/>
      <c r="I12" s="141"/>
      <c r="J12" s="141"/>
      <c r="K12" s="141"/>
      <c r="L12" s="141"/>
    </row>
    <row r="13" spans="2:13">
      <c r="B13" s="140" t="s">
        <v>141</v>
      </c>
      <c r="C13" s="140"/>
      <c r="D13" s="141"/>
      <c r="E13" s="141"/>
      <c r="F13" s="141"/>
      <c r="G13" s="141"/>
      <c r="H13" s="141"/>
      <c r="I13" s="141"/>
      <c r="J13" s="141"/>
      <c r="K13" s="141"/>
      <c r="L13" s="141"/>
    </row>
    <row r="14" spans="2:13">
      <c r="B14" s="144" t="s">
        <v>142</v>
      </c>
      <c r="C14" s="144"/>
    </row>
    <row r="15" spans="2:13">
      <c r="B15" s="144" t="s">
        <v>143</v>
      </c>
      <c r="C15" s="144"/>
    </row>
    <row r="16" spans="2:13">
      <c r="B16" s="144" t="s">
        <v>144</v>
      </c>
      <c r="C16" s="144"/>
    </row>
    <row r="17" spans="2:12" s="141" customFormat="1">
      <c r="B17" s="144" t="s">
        <v>145</v>
      </c>
      <c r="C17" s="144"/>
      <c r="D17" s="143"/>
      <c r="E17" s="143"/>
      <c r="F17" s="143"/>
      <c r="G17" s="143"/>
      <c r="H17" s="143"/>
      <c r="I17" s="143"/>
      <c r="J17" s="143"/>
      <c r="K17" s="143"/>
      <c r="L17" s="143"/>
    </row>
    <row r="18" spans="2:12" s="141" customFormat="1" ht="12.75" customHeight="1">
      <c r="B18" s="144"/>
      <c r="C18" s="144"/>
      <c r="D18" s="143"/>
      <c r="E18" s="143"/>
      <c r="F18" s="143"/>
      <c r="G18" s="143"/>
      <c r="H18" s="143"/>
      <c r="I18" s="143"/>
      <c r="J18" s="143"/>
      <c r="K18" s="143"/>
      <c r="L18" s="143"/>
    </row>
    <row r="19" spans="2:12" s="141" customFormat="1">
      <c r="B19" s="140" t="s">
        <v>146</v>
      </c>
      <c r="C19" s="140"/>
    </row>
    <row r="20" spans="2:12">
      <c r="B20" s="145">
        <v>1</v>
      </c>
      <c r="C20" s="144" t="s">
        <v>147</v>
      </c>
    </row>
    <row r="21" spans="2:12">
      <c r="B21" s="146"/>
      <c r="C21" s="144" t="s">
        <v>148</v>
      </c>
    </row>
    <row r="22" spans="2:12">
      <c r="B22" s="145">
        <v>2</v>
      </c>
      <c r="C22" s="144" t="s">
        <v>149</v>
      </c>
    </row>
    <row r="23" spans="2:12">
      <c r="B23" s="145">
        <v>3</v>
      </c>
      <c r="C23" s="144" t="s">
        <v>150</v>
      </c>
    </row>
    <row r="24" spans="2:12">
      <c r="B24" s="145">
        <v>4</v>
      </c>
      <c r="C24" s="144" t="s">
        <v>151</v>
      </c>
    </row>
    <row r="25" spans="2:12" s="141" customFormat="1">
      <c r="B25" s="145">
        <v>5</v>
      </c>
      <c r="C25" s="144" t="s">
        <v>152</v>
      </c>
      <c r="D25" s="143"/>
      <c r="E25" s="143"/>
      <c r="F25" s="143"/>
      <c r="G25" s="143"/>
      <c r="H25" s="143"/>
      <c r="I25" s="143"/>
      <c r="J25" s="143"/>
      <c r="K25" s="143"/>
      <c r="L25" s="143"/>
    </row>
    <row r="26" spans="2:12">
      <c r="B26" s="145"/>
      <c r="C26" s="144" t="s">
        <v>153</v>
      </c>
    </row>
    <row r="27" spans="2:12">
      <c r="B27" s="145">
        <v>6</v>
      </c>
      <c r="C27" s="144" t="s">
        <v>154</v>
      </c>
    </row>
    <row r="28" spans="2:12">
      <c r="B28" s="144"/>
      <c r="C28" s="144" t="s">
        <v>155</v>
      </c>
    </row>
    <row r="33" spans="2:11">
      <c r="B33" s="147" t="s">
        <v>156</v>
      </c>
      <c r="I33" s="147" t="s">
        <v>157</v>
      </c>
    </row>
    <row r="36" spans="2:11">
      <c r="K36" s="141"/>
    </row>
    <row r="37" spans="2:11" s="141" customFormat="1"/>
    <row r="38" spans="2:11">
      <c r="B38" s="148"/>
    </row>
    <row r="39" spans="2:11">
      <c r="B39" s="149"/>
    </row>
    <row r="40" spans="2:11">
      <c r="B40" s="148"/>
    </row>
    <row r="41" spans="2:11">
      <c r="B41" s="148"/>
    </row>
    <row r="42" spans="2:11">
      <c r="B42" s="148"/>
    </row>
    <row r="43" spans="2:11">
      <c r="B43" s="148"/>
    </row>
    <row r="44" spans="2:11">
      <c r="B44" s="148"/>
    </row>
    <row r="45" spans="2:11">
      <c r="B45" s="148"/>
    </row>
    <row r="46" spans="2:11">
      <c r="B46" s="148"/>
    </row>
    <row r="47" spans="2:11">
      <c r="B47" s="148"/>
    </row>
  </sheetData>
  <sheetProtection password="C3EC" sheet="1" objects="1" scenarios="1"/>
  <pageMargins left="0.70866141732283472" right="0.70866141732283472" top="0.74803149606299213" bottom="0.74803149606299213" header="0.31496062992125984" footer="0.31496062992125984"/>
  <pageSetup paperSize="9" scale="6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F13:P22"/>
  <sheetViews>
    <sheetView showGridLines="0" showRowColHeaders="0" zoomScaleNormal="100" workbookViewId="0"/>
  </sheetViews>
  <sheetFormatPr defaultRowHeight="12.75"/>
  <cols>
    <col min="1" max="16384" width="9" style="65"/>
  </cols>
  <sheetData>
    <row r="13" spans="6:16">
      <c r="F13" s="172" t="s">
        <v>165</v>
      </c>
      <c r="G13" s="172"/>
      <c r="H13" s="172"/>
      <c r="I13" s="172"/>
      <c r="J13" s="172"/>
      <c r="K13" s="172"/>
      <c r="L13" s="172"/>
      <c r="M13" s="172"/>
      <c r="N13" s="172"/>
      <c r="O13" s="172"/>
      <c r="P13" s="172"/>
    </row>
    <row r="14" spans="6:16">
      <c r="F14" s="172"/>
      <c r="G14" s="172"/>
      <c r="H14" s="172"/>
      <c r="I14" s="172"/>
      <c r="J14" s="172"/>
      <c r="K14" s="172"/>
      <c r="L14" s="172"/>
      <c r="M14" s="172"/>
      <c r="N14" s="172"/>
      <c r="O14" s="172"/>
      <c r="P14" s="172"/>
    </row>
    <row r="16" spans="6:16" ht="14.25">
      <c r="F16" s="153" t="s">
        <v>1616</v>
      </c>
      <c r="G16" s="152"/>
      <c r="H16" s="152"/>
    </row>
    <row r="17" spans="6:16" ht="14.25">
      <c r="F17" s="153" t="s">
        <v>1617</v>
      </c>
      <c r="G17" s="152"/>
      <c r="H17" s="152"/>
      <c r="I17" s="152"/>
    </row>
    <row r="18" spans="6:16" ht="14.25">
      <c r="F18" s="153" t="s">
        <v>1618</v>
      </c>
      <c r="G18" s="152"/>
      <c r="H18" s="152"/>
      <c r="I18" s="152"/>
      <c r="J18" s="152"/>
    </row>
    <row r="19" spans="6:16" ht="14.25">
      <c r="F19" s="153" t="s">
        <v>1619</v>
      </c>
      <c r="G19" s="152"/>
      <c r="H19" s="152"/>
    </row>
    <row r="21" spans="6:16" ht="12.75" customHeight="1">
      <c r="F21" s="173" t="s">
        <v>166</v>
      </c>
      <c r="G21" s="173"/>
      <c r="H21" s="173"/>
      <c r="I21" s="173"/>
      <c r="J21" s="173"/>
      <c r="K21" s="173"/>
      <c r="L21" s="173"/>
      <c r="M21" s="173"/>
      <c r="N21" s="173"/>
      <c r="O21" s="173"/>
      <c r="P21" s="173"/>
    </row>
    <row r="22" spans="6:16">
      <c r="F22" s="173"/>
      <c r="G22" s="173"/>
      <c r="H22" s="173"/>
      <c r="I22" s="173"/>
      <c r="J22" s="173"/>
      <c r="K22" s="173"/>
      <c r="L22" s="173"/>
      <c r="M22" s="173"/>
      <c r="N22" s="173"/>
      <c r="O22" s="173"/>
      <c r="P22" s="173"/>
    </row>
  </sheetData>
  <sheetProtection algorithmName="SHA-512" hashValue="F6Abz2lDrFkwHQQBaQ6lyu4AtlknHO8UYA644n/kxvE/Rqh19ybQ0xLNnOWRGTzPNXNj9eoUhP85ixZbaleG1g==" saltValue="SLSBkOjeD3iL3soXuHKEgg==" spinCount="100000" sheet="1" objects="1" scenarios="1"/>
  <mergeCells count="2">
    <mergeCell ref="F13:P14"/>
    <mergeCell ref="F21:P22"/>
  </mergeCells>
  <hyperlinks>
    <hyperlink ref="F21:O22" r:id="rId1" display="A comprehensive description of all the data sources and methods used in this publication, can be found by clicking here, or on the image to the left."/>
    <hyperlink ref="F16:H16" r:id="rId2" display="• Public Health Mortality (PHM)- data which is supplied by the Office for National Statistics (ONS)"/>
    <hyperlink ref="F17:I17" r:id="rId3" display="• Mid year population estimates (MYE)- data which is supplied by the Office for National Statistics (ONS)"/>
    <hyperlink ref="F18:J18" r:id="rId4" display="• Welsh Index of Multiple Deprivation (WIMD) 2014- data which is supplied by Welsh Government (WG)"/>
    <hyperlink ref="F19:H19" r:id="rId5" display="• Welsh Health Survey (WHS)- data which is supplied by Welsh Government (WG)"/>
  </hyperlinks>
  <pageMargins left="0.70866141732283472" right="0.70866141732283472" top="0.74803149606299213" bottom="0.74803149606299213" header="0.31496062992125984" footer="0.31496062992125984"/>
  <pageSetup paperSize="9" scale="86" orientation="landscape"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showRowColHeaders="0" tabSelected="1" workbookViewId="0">
      <selection activeCell="P25" sqref="P25"/>
    </sheetView>
  </sheetViews>
  <sheetFormatPr defaultRowHeight="12.75"/>
  <cols>
    <col min="1" max="16384" width="9" style="65"/>
  </cols>
  <sheetData/>
  <sheetProtection password="C3EC" sheet="1" objects="1" scenarios="1"/>
  <pageMargins left="0.70866141732283472" right="0.70866141732283472" top="0.74803149606299213" bottom="0.74803149606299213" header="0.31496062992125984" footer="0.31496062992125984"/>
  <pageSetup paperSize="9" scale="86"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0:W41"/>
  <sheetViews>
    <sheetView showGridLines="0" showRowColHeaders="0" zoomScaleNormal="100" workbookViewId="0">
      <selection activeCell="X12" sqref="X12"/>
    </sheetView>
  </sheetViews>
  <sheetFormatPr defaultRowHeight="12.75"/>
  <cols>
    <col min="1" max="1" width="9.125" style="72" customWidth="1"/>
    <col min="2" max="2" width="7" style="72" customWidth="1"/>
    <col min="3" max="3" width="5.5" style="72" customWidth="1"/>
    <col min="4" max="4" width="2.125" style="72" customWidth="1"/>
    <col min="5" max="5" width="7.375" style="72" bestFit="1" customWidth="1"/>
    <col min="6" max="6" width="5.875" style="72" customWidth="1"/>
    <col min="7" max="7" width="10.75" style="72" customWidth="1"/>
    <col min="8" max="8" width="5" style="72" customWidth="1"/>
    <col min="9" max="9" width="9.875" style="72" bestFit="1" customWidth="1"/>
    <col min="10" max="10" width="5" style="72" customWidth="1"/>
    <col min="11" max="11" width="10.75" style="72" customWidth="1"/>
    <col min="12" max="12" width="5" style="72" customWidth="1"/>
    <col min="13" max="13" width="10.5" style="72" customWidth="1"/>
    <col min="14" max="14" width="5.375" style="72" customWidth="1"/>
    <col min="15" max="15" width="11.625" style="72" customWidth="1"/>
    <col min="16" max="16" width="7.5" style="72" customWidth="1"/>
    <col min="17" max="17" width="8.75" style="72" customWidth="1"/>
    <col min="18" max="19" width="9" style="72"/>
    <col min="20" max="20" width="12" style="72" customWidth="1"/>
    <col min="21" max="21" width="5.875" style="72" bestFit="1" customWidth="1"/>
    <col min="22" max="22" width="4.875" style="72" customWidth="1"/>
    <col min="23" max="16384" width="9" style="72"/>
  </cols>
  <sheetData>
    <row r="10" spans="1:23">
      <c r="B10" s="73"/>
      <c r="C10" s="73"/>
      <c r="D10" s="73"/>
      <c r="E10" s="73"/>
      <c r="F10" s="73"/>
      <c r="G10" s="73"/>
      <c r="H10" s="73"/>
      <c r="I10" s="74"/>
      <c r="J10" s="74"/>
    </row>
    <row r="11" spans="1:23" ht="15">
      <c r="B11" s="75"/>
      <c r="C11" s="76"/>
      <c r="D11" s="76"/>
      <c r="E11" s="76"/>
      <c r="F11" s="76"/>
      <c r="G11" s="76"/>
      <c r="H11" s="76"/>
      <c r="I11" s="76"/>
      <c r="J11" s="76"/>
      <c r="S11" s="77"/>
      <c r="T11" s="78"/>
      <c r="U11" s="79"/>
      <c r="V11" s="79"/>
      <c r="W11" s="80"/>
    </row>
    <row r="12" spans="1:23" s="83" customFormat="1" ht="15">
      <c r="A12" s="81"/>
      <c r="B12" s="82"/>
      <c r="C12" s="82"/>
      <c r="D12" s="82"/>
      <c r="E12" s="82"/>
      <c r="F12" s="82"/>
      <c r="G12" s="82"/>
      <c r="H12" s="82"/>
      <c r="I12" s="82"/>
      <c r="J12" s="82"/>
      <c r="K12" s="82"/>
      <c r="S12" s="81"/>
      <c r="T12" s="81"/>
      <c r="U12" s="81"/>
      <c r="V12" s="81"/>
    </row>
    <row r="13" spans="1:23" ht="15">
      <c r="B13" s="82"/>
      <c r="C13" s="82"/>
      <c r="D13" s="82"/>
      <c r="E13" s="82"/>
      <c r="F13" s="82"/>
      <c r="G13" s="82"/>
      <c r="H13" s="82"/>
      <c r="I13" s="82"/>
      <c r="J13" s="82"/>
      <c r="K13" s="82"/>
      <c r="S13" s="78"/>
      <c r="T13" s="78"/>
      <c r="U13" s="84"/>
      <c r="V13" s="84"/>
      <c r="W13" s="85"/>
    </row>
    <row r="14" spans="1:23" ht="15">
      <c r="B14" s="82"/>
      <c r="C14" s="82"/>
      <c r="D14" s="82"/>
      <c r="E14" s="82"/>
      <c r="F14" s="82"/>
      <c r="G14" s="82"/>
      <c r="H14" s="82"/>
      <c r="I14" s="82"/>
      <c r="J14" s="82"/>
      <c r="K14" s="82"/>
      <c r="S14" s="78"/>
      <c r="T14" s="78"/>
      <c r="U14" s="78"/>
      <c r="V14" s="78"/>
      <c r="W14" s="85"/>
    </row>
    <row r="15" spans="1:23" ht="15">
      <c r="B15" s="82"/>
      <c r="C15" s="82"/>
      <c r="D15" s="82"/>
      <c r="E15" s="82"/>
      <c r="F15" s="82"/>
      <c r="G15" s="82"/>
      <c r="H15" s="82"/>
      <c r="I15" s="82"/>
      <c r="J15" s="82"/>
      <c r="K15" s="82"/>
      <c r="S15" s="78"/>
      <c r="T15" s="78"/>
      <c r="U15" s="78"/>
      <c r="V15" s="78"/>
    </row>
    <row r="16" spans="1:23" ht="15">
      <c r="B16" s="82"/>
      <c r="C16" s="82"/>
      <c r="D16" s="82"/>
      <c r="E16" s="82"/>
      <c r="F16" s="82"/>
      <c r="G16" s="82"/>
      <c r="H16" s="82"/>
      <c r="I16" s="82"/>
      <c r="J16" s="82"/>
      <c r="K16" s="82"/>
      <c r="S16" s="86"/>
    </row>
    <row r="17" spans="2:20" ht="15">
      <c r="B17" s="82"/>
      <c r="C17" s="82"/>
      <c r="D17" s="82"/>
      <c r="E17" s="82"/>
      <c r="F17" s="82"/>
      <c r="G17" s="82"/>
      <c r="H17" s="82"/>
      <c r="I17" s="82"/>
      <c r="J17" s="82"/>
      <c r="K17" s="82"/>
      <c r="S17" s="86"/>
    </row>
    <row r="18" spans="2:20" ht="15">
      <c r="B18" s="82"/>
      <c r="C18" s="82"/>
      <c r="D18" s="82"/>
      <c r="E18" s="82"/>
      <c r="F18" s="82"/>
      <c r="G18" s="82"/>
      <c r="H18" s="82"/>
      <c r="I18" s="82"/>
      <c r="J18" s="82"/>
      <c r="K18" s="82"/>
      <c r="S18" s="86"/>
    </row>
    <row r="19" spans="2:20" ht="15">
      <c r="B19" s="82"/>
      <c r="C19" s="82"/>
      <c r="D19" s="82"/>
      <c r="E19" s="82"/>
      <c r="F19" s="82"/>
      <c r="G19" s="82"/>
      <c r="H19" s="82"/>
      <c r="I19" s="82"/>
      <c r="J19" s="82"/>
      <c r="K19" s="82"/>
      <c r="S19" s="86"/>
    </row>
    <row r="20" spans="2:20" ht="15">
      <c r="B20" s="82"/>
      <c r="C20" s="82"/>
      <c r="D20" s="82"/>
      <c r="E20" s="82"/>
      <c r="F20" s="82"/>
      <c r="G20" s="82"/>
      <c r="H20" s="82"/>
      <c r="I20" s="82"/>
      <c r="J20" s="82"/>
      <c r="K20" s="82"/>
      <c r="S20" s="86"/>
    </row>
    <row r="21" spans="2:20" ht="15">
      <c r="B21" s="82"/>
      <c r="C21" s="87"/>
      <c r="D21" s="87"/>
      <c r="E21" s="87"/>
      <c r="F21" s="87"/>
      <c r="G21" s="87"/>
      <c r="H21" s="87"/>
      <c r="I21" s="87"/>
      <c r="J21" s="82"/>
      <c r="K21" s="82"/>
      <c r="S21" s="86"/>
    </row>
    <row r="22" spans="2:20" ht="15">
      <c r="B22" s="82"/>
      <c r="C22" s="87"/>
      <c r="D22" s="87"/>
      <c r="E22" s="87"/>
      <c r="F22" s="87"/>
      <c r="G22" s="87"/>
      <c r="H22" s="87"/>
      <c r="I22" s="87"/>
      <c r="J22" s="82"/>
      <c r="K22" s="82"/>
      <c r="S22" s="86"/>
    </row>
    <row r="23" spans="2:20">
      <c r="C23" s="88"/>
      <c r="D23" s="88"/>
      <c r="E23" s="88"/>
      <c r="F23" s="88"/>
      <c r="G23" s="89"/>
      <c r="H23" s="89"/>
      <c r="I23" s="89"/>
      <c r="J23" s="90"/>
    </row>
    <row r="26" spans="2:20">
      <c r="B26" s="91"/>
      <c r="C26" s="91"/>
      <c r="D26" s="91"/>
      <c r="E26" s="91"/>
      <c r="F26" s="91"/>
      <c r="G26" s="91"/>
      <c r="H26" s="91"/>
      <c r="I26" s="91"/>
    </row>
    <row r="27" spans="2:20" ht="15">
      <c r="B27" s="91"/>
      <c r="C27" s="92"/>
      <c r="D27" s="92"/>
      <c r="E27" s="92"/>
      <c r="F27" s="92"/>
      <c r="G27" s="92"/>
      <c r="H27" s="92"/>
      <c r="I27" s="91"/>
    </row>
    <row r="28" spans="2:20" ht="15">
      <c r="B28" s="91"/>
      <c r="C28" s="93"/>
      <c r="D28" s="93"/>
      <c r="E28" s="94"/>
      <c r="F28" s="94"/>
      <c r="G28" s="94"/>
      <c r="H28" s="94"/>
      <c r="I28" s="91"/>
    </row>
    <row r="29" spans="2:20" ht="15">
      <c r="B29" s="91"/>
      <c r="C29" s="93"/>
      <c r="D29" s="93"/>
      <c r="E29" s="94"/>
      <c r="F29" s="94"/>
      <c r="G29" s="94"/>
      <c r="H29" s="94"/>
      <c r="I29" s="91"/>
    </row>
    <row r="30" spans="2:20" ht="24.75" customHeight="1">
      <c r="B30" s="91"/>
      <c r="C30" s="95"/>
      <c r="D30" s="96"/>
      <c r="E30" s="157" t="str">
        <f>'Sii data controls'!B59</f>
        <v>Comparison of life expectancy (LE) and healthy life expectancy (HLE) at birth, with Slope Index of Inequality (SII), Cardiff, 2005-09 and 2010-14</v>
      </c>
      <c r="F30" s="157"/>
      <c r="G30" s="157"/>
      <c r="H30" s="157"/>
      <c r="I30" s="157"/>
      <c r="J30" s="157"/>
      <c r="K30" s="157"/>
      <c r="L30" s="157"/>
      <c r="M30" s="157"/>
      <c r="N30" s="157"/>
      <c r="O30" s="157"/>
      <c r="P30" s="97"/>
      <c r="Q30" s="65"/>
      <c r="R30" s="65"/>
      <c r="S30" s="65"/>
      <c r="T30" s="65"/>
    </row>
    <row r="31" spans="2:20" ht="4.5" customHeight="1">
      <c r="C31" s="96"/>
      <c r="D31" s="96"/>
      <c r="E31" s="98"/>
      <c r="F31" s="98"/>
      <c r="G31" s="98"/>
      <c r="H31" s="99"/>
      <c r="I31" s="99"/>
      <c r="J31" s="100"/>
      <c r="K31" s="100"/>
      <c r="L31" s="100"/>
      <c r="M31" s="100"/>
      <c r="N31" s="100"/>
      <c r="O31" s="100"/>
      <c r="P31" s="89"/>
      <c r="Q31" s="65"/>
      <c r="R31" s="65"/>
      <c r="S31" s="65"/>
      <c r="T31" s="65"/>
    </row>
    <row r="32" spans="2:20" ht="36.75" customHeight="1">
      <c r="C32" s="96"/>
      <c r="D32" s="96"/>
      <c r="E32" s="101"/>
      <c r="F32" s="158" t="s">
        <v>136</v>
      </c>
      <c r="G32" s="158"/>
      <c r="H32" s="159" t="s">
        <v>172</v>
      </c>
      <c r="I32" s="160"/>
      <c r="J32" s="158" t="s">
        <v>162</v>
      </c>
      <c r="K32" s="158"/>
      <c r="L32" s="159" t="s">
        <v>173</v>
      </c>
      <c r="M32" s="160"/>
      <c r="N32" s="161" t="s">
        <v>161</v>
      </c>
      <c r="O32" s="161"/>
      <c r="Q32" s="65"/>
      <c r="R32" s="65"/>
      <c r="S32" s="65"/>
      <c r="T32" s="65"/>
    </row>
    <row r="33" spans="2:23" s="102" customFormat="1" ht="16.5" customHeight="1">
      <c r="C33" s="103"/>
      <c r="D33" s="103"/>
      <c r="E33" s="104" t="s">
        <v>12</v>
      </c>
      <c r="F33" s="105"/>
      <c r="G33" s="105"/>
      <c r="Q33" s="65"/>
      <c r="R33" s="65"/>
      <c r="S33" s="65"/>
      <c r="T33" s="65"/>
    </row>
    <row r="34" spans="2:23" s="102" customFormat="1" ht="15" customHeight="1">
      <c r="C34" s="103"/>
      <c r="D34" s="103"/>
      <c r="E34" s="106" t="s">
        <v>108</v>
      </c>
      <c r="F34" s="107">
        <f>'Sii data controls'!H7</f>
        <v>76.992641394550205</v>
      </c>
      <c r="G34" s="108" t="str">
        <f>"("&amp;FIXED('Sii data controls'!I7,1)&amp;" to "&amp;FIXED('Sii data controls'!J7,1)&amp;")"</f>
        <v>(76.7 to 77.3)</v>
      </c>
      <c r="H34" s="109">
        <f>'Sii data controls'!M7</f>
        <v>11.78135</v>
      </c>
      <c r="I34" s="110" t="str">
        <f>"("&amp;FIXED('Sii data controls'!N7,1)&amp;" to "&amp;FIXED('Sii data controls'!O7,1)&amp;")"</f>
        <v>(9.2 to 14.3)</v>
      </c>
      <c r="J34" s="109">
        <f>'Sii data controls'!H17</f>
        <v>63.7617716772222</v>
      </c>
      <c r="K34" s="111" t="str">
        <f>"("&amp;FIXED('Sii data controls'!I17,1)&amp;" to "&amp;FIXED('Sii data controls'!J17,1)&amp;")"</f>
        <v>(62.8 to 64.7)</v>
      </c>
      <c r="L34" s="109">
        <f>'Sii data controls'!M17</f>
        <v>20.562889999999999</v>
      </c>
      <c r="M34" s="111" t="str">
        <f>"("&amp;FIXED('Sii data controls'!N17,1)&amp;" to "&amp;FIXED('Sii data controls'!O17,1)&amp;")"</f>
        <v>(9.7 to 31.4)</v>
      </c>
      <c r="N34" s="109">
        <f>'Sii data controls'!H27</f>
        <v>82.815410047401585</v>
      </c>
      <c r="O34" s="111" t="str">
        <f>"("&amp;FIXED('Sii data controls'!I27,1)&amp;" to "&amp;FIXED('Sii data controls'!J27,1)&amp;")"</f>
        <v>(81.5 to 84.1)</v>
      </c>
      <c r="Q34" s="65"/>
      <c r="R34" s="65"/>
      <c r="S34" s="65"/>
      <c r="T34" s="65"/>
    </row>
    <row r="35" spans="2:23" s="102" customFormat="1" ht="15" customHeight="1">
      <c r="C35" s="103"/>
      <c r="D35" s="103"/>
      <c r="E35" s="106" t="s">
        <v>111</v>
      </c>
      <c r="F35" s="107">
        <f>'Sii data controls'!H8</f>
        <v>78.174215872285103</v>
      </c>
      <c r="G35" s="108" t="str">
        <f>"("&amp;FIXED('Sii data controls'!I8,1)&amp;" to "&amp;FIXED('Sii data controls'!J8,1)&amp;")"</f>
        <v>(77.9 to 78.5)</v>
      </c>
      <c r="H35" s="109">
        <f>'Sii data controls'!M8</f>
        <v>10.96143</v>
      </c>
      <c r="I35" s="110" t="str">
        <f>"("&amp;FIXED('Sii data controls'!N8,1)&amp;" to "&amp;FIXED('Sii data controls'!O8,1)&amp;")"</f>
        <v>(9.4 to 12.6)</v>
      </c>
      <c r="J35" s="109">
        <f>'Sii data controls'!H18</f>
        <v>65.321167371750505</v>
      </c>
      <c r="K35" s="111" t="str">
        <f>"("&amp;FIXED('Sii data controls'!I18,1)&amp;" to "&amp;FIXED('Sii data controls'!J18,1)&amp;")"</f>
        <v>(64.4 to 66.3)</v>
      </c>
      <c r="L35" s="109">
        <f>'Sii data controls'!M18</f>
        <v>24.36261</v>
      </c>
      <c r="M35" s="111" t="str">
        <f>"("&amp;FIXED('Sii data controls'!N18,1)&amp;" to "&amp;FIXED('Sii data controls'!O18,1)&amp;")"</f>
        <v>(17.4 to 31.3)</v>
      </c>
      <c r="N35" s="109">
        <f>'Sii data controls'!H28</f>
        <v>83.558455486738879</v>
      </c>
      <c r="O35" s="111" t="str">
        <f>"("&amp;FIXED('Sii data controls'!I28,1)&amp;" to "&amp;FIXED('Sii data controls'!J28,1)&amp;")"</f>
        <v>(82.3 to 84.8)</v>
      </c>
      <c r="Q35" s="65"/>
      <c r="R35" s="65"/>
      <c r="S35" s="65"/>
      <c r="T35" s="65"/>
      <c r="W35" s="112"/>
    </row>
    <row r="36" spans="2:23" s="113" customFormat="1" ht="16.5" customHeight="1">
      <c r="C36" s="114"/>
      <c r="D36" s="114"/>
      <c r="E36" s="104" t="s">
        <v>13</v>
      </c>
      <c r="F36" s="115"/>
      <c r="G36" s="116"/>
      <c r="H36" s="117"/>
      <c r="I36" s="118"/>
      <c r="J36" s="117"/>
      <c r="K36" s="116"/>
      <c r="L36" s="117"/>
      <c r="M36" s="116"/>
      <c r="N36" s="119"/>
      <c r="O36" s="120"/>
      <c r="Q36" s="121"/>
      <c r="R36" s="121"/>
      <c r="S36" s="121"/>
      <c r="T36" s="121"/>
    </row>
    <row r="37" spans="2:23" s="102" customFormat="1" ht="15" customHeight="1">
      <c r="C37" s="103"/>
      <c r="D37" s="103"/>
      <c r="E37" s="106" t="s">
        <v>108</v>
      </c>
      <c r="F37" s="107">
        <f>'Sii data controls'!H10</f>
        <v>81.714315842164595</v>
      </c>
      <c r="G37" s="108" t="str">
        <f>"("&amp;FIXED('Sii data controls'!I10,1)&amp;" to "&amp;FIXED('Sii data controls'!J10,1)&amp;")"</f>
        <v>(81.4 to 82.0)</v>
      </c>
      <c r="H37" s="109">
        <f>'Sii data controls'!M10</f>
        <v>9.4286390000000004</v>
      </c>
      <c r="I37" s="110" t="str">
        <f>"("&amp;FIXED('Sii data controls'!N10,1)&amp;" to "&amp;FIXED('Sii data controls'!O10,1)&amp;")"</f>
        <v>(6.9 to 11.9)</v>
      </c>
      <c r="J37" s="109">
        <f>'Sii data controls'!H20</f>
        <v>66.012083775599606</v>
      </c>
      <c r="K37" s="111" t="str">
        <f>"("&amp;FIXED('Sii data controls'!I20,1)&amp;" to "&amp;FIXED('Sii data controls'!J20,1)&amp;")"</f>
        <v>(65.0 to 67.1)</v>
      </c>
      <c r="L37" s="109">
        <f>'Sii data controls'!M20</f>
        <v>21.6889</v>
      </c>
      <c r="M37" s="111" t="str">
        <f>"("&amp;FIXED('Sii data controls'!N20,1)&amp;" to "&amp;FIXED('Sii data controls'!O20,1)&amp;")"</f>
        <v>(17.0 to 26.4)</v>
      </c>
      <c r="N37" s="109">
        <f>'Sii data controls'!H30</f>
        <v>80.783988821622572</v>
      </c>
      <c r="O37" s="111" t="str">
        <f>"("&amp;FIXED('Sii data controls'!I30,1)&amp;" to "&amp;FIXED('Sii data controls'!J30,1)&amp;")"</f>
        <v>(79.5 to 82.1)</v>
      </c>
      <c r="Q37" s="65"/>
      <c r="R37" s="65"/>
      <c r="S37" s="65"/>
      <c r="T37" s="65"/>
    </row>
    <row r="38" spans="2:23" s="102" customFormat="1" ht="15" customHeight="1">
      <c r="E38" s="122" t="s">
        <v>111</v>
      </c>
      <c r="F38" s="109">
        <f>'Sii data controls'!H11</f>
        <v>82.689424220905593</v>
      </c>
      <c r="G38" s="108" t="str">
        <f>"("&amp;FIXED('Sii data controls'!I11,1)&amp;" to "&amp;FIXED('Sii data controls'!J11,1)&amp;")"</f>
        <v>(82.4 to 83.0)</v>
      </c>
      <c r="H38" s="109">
        <f>'Sii data controls'!M11</f>
        <v>9.2256889999999991</v>
      </c>
      <c r="I38" s="110" t="str">
        <f>"("&amp;FIXED('Sii data controls'!N11,1)&amp;" to "&amp;FIXED('Sii data controls'!O11,1)&amp;")"</f>
        <v>(5.0 to 13.4)</v>
      </c>
      <c r="J38" s="109">
        <f>'Sii data controls'!H21</f>
        <v>67.067630768689298</v>
      </c>
      <c r="K38" s="111" t="str">
        <f>"("&amp;FIXED('Sii data controls'!I21,1)&amp;" to "&amp;FIXED('Sii data controls'!J21,1)&amp;")"</f>
        <v>(66.0 to 68.1)</v>
      </c>
      <c r="L38" s="109">
        <f>'Sii data controls'!M21</f>
        <v>21.776499999999999</v>
      </c>
      <c r="M38" s="123" t="str">
        <f>"("&amp;FIXED('Sii data controls'!N21,1)&amp;" to "&amp;FIXED('Sii data controls'!O21,1)&amp;")"</f>
        <v>(13.8 to 29.7)</v>
      </c>
      <c r="N38" s="109">
        <f>'Sii data controls'!H31</f>
        <v>81.107870082052429</v>
      </c>
      <c r="O38" s="111" t="str">
        <f>"("&amp;FIXED('Sii data controls'!I31,1)&amp;" to "&amp;FIXED('Sii data controls'!J31,1)&amp;")"</f>
        <v>(79.9 to 82.4)</v>
      </c>
      <c r="Q38" s="65"/>
      <c r="R38" s="65"/>
      <c r="S38" s="65"/>
      <c r="T38" s="65"/>
    </row>
    <row r="39" spans="2:23" ht="6" customHeight="1">
      <c r="B39" s="91"/>
      <c r="C39" s="91"/>
      <c r="D39" s="91"/>
      <c r="E39" s="99"/>
      <c r="F39" s="99"/>
      <c r="G39" s="99"/>
      <c r="H39" s="99"/>
      <c r="I39" s="99"/>
      <c r="J39" s="100"/>
      <c r="K39" s="100"/>
      <c r="L39" s="100"/>
      <c r="M39" s="100"/>
      <c r="N39" s="100"/>
      <c r="O39" s="100"/>
      <c r="Q39" s="65"/>
      <c r="R39" s="65"/>
      <c r="S39" s="65"/>
      <c r="T39" s="65"/>
    </row>
    <row r="40" spans="2:23">
      <c r="E40" s="124" t="s">
        <v>159</v>
      </c>
    </row>
    <row r="41" spans="2:23">
      <c r="E41" s="124" t="s">
        <v>138</v>
      </c>
      <c r="M41" s="125"/>
      <c r="N41" s="86"/>
      <c r="O41" s="86"/>
      <c r="P41" s="86"/>
      <c r="Q41" s="86"/>
    </row>
  </sheetData>
  <sheetProtection algorithmName="SHA-512" hashValue="aJXvDhqKEnBFIZOEwf2Gj2fJqePsJTj0+YWzyB30zLwy5zaJ7dtiM9Esc9lyCTnSDkylJB0mU3JA3Mjg79L4/g==" saltValue="5FoPR1ATBvxbq+u333Pxeg==" spinCount="100000" sheet="1" objects="1" scenarios="1"/>
  <mergeCells count="6">
    <mergeCell ref="E30:O30"/>
    <mergeCell ref="F32:G32"/>
    <mergeCell ref="H32:I32"/>
    <mergeCell ref="J32:K32"/>
    <mergeCell ref="L32:M32"/>
    <mergeCell ref="N32:O32"/>
  </mergeCells>
  <pageMargins left="0.55118110236220474" right="0.55118110236220474" top="0.59055118110236227" bottom="0.59055118110236227" header="0.51181102362204722" footer="0.51181102362204722"/>
  <pageSetup paperSize="9" scale="8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List Box 1">
              <controlPr defaultSize="0" autoLine="0" autoPict="0">
                <anchor moveWithCells="1">
                  <from>
                    <xdr:col>0</xdr:col>
                    <xdr:colOff>180975</xdr:colOff>
                    <xdr:row>10</xdr:row>
                    <xdr:rowOff>161925</xdr:rowOff>
                  </from>
                  <to>
                    <xdr:col>2</xdr:col>
                    <xdr:colOff>219075</xdr:colOff>
                    <xdr:row>29</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D32:L49"/>
  <sheetViews>
    <sheetView showGridLines="0" showRowColHeaders="0" zoomScaleNormal="100" workbookViewId="0">
      <selection activeCell="T18" sqref="T18"/>
    </sheetView>
  </sheetViews>
  <sheetFormatPr defaultRowHeight="12.75"/>
  <cols>
    <col min="1" max="1" width="11.625" style="65" customWidth="1"/>
    <col min="2" max="2" width="9" style="65"/>
    <col min="3" max="3" width="2.625" style="65" customWidth="1"/>
    <col min="4" max="4" width="16.375" style="65" bestFit="1" customWidth="1"/>
    <col min="5" max="5" width="4.375" style="65" customWidth="1"/>
    <col min="6" max="6" width="11.75" style="65" customWidth="1"/>
    <col min="7" max="7" width="4.5" style="65" bestFit="1" customWidth="1"/>
    <col min="8" max="8" width="10.75" style="65" customWidth="1"/>
    <col min="9" max="9" width="8.25" style="65" customWidth="1"/>
    <col min="10" max="10" width="13.75" style="65" customWidth="1"/>
    <col min="11" max="16384" width="9" style="65"/>
  </cols>
  <sheetData>
    <row r="32" spans="4:12" ht="26.25" customHeight="1">
      <c r="D32" s="157" t="str">
        <f>'Fifth data controls'!B48</f>
        <v>Life expectancy and healthy life expectancy at birth by deprivation fifth, males, Newport, 2005-09 and 2010-14</v>
      </c>
      <c r="E32" s="157"/>
      <c r="F32" s="157"/>
      <c r="G32" s="157"/>
      <c r="H32" s="157"/>
      <c r="I32" s="157"/>
      <c r="J32" s="157"/>
      <c r="L32" s="126"/>
    </row>
    <row r="33" spans="4:10" ht="4.5" customHeight="1">
      <c r="D33" s="98"/>
      <c r="E33" s="98"/>
      <c r="F33" s="98"/>
      <c r="G33" s="100"/>
      <c r="H33" s="100"/>
      <c r="I33" s="100"/>
      <c r="J33" s="127"/>
    </row>
    <row r="34" spans="4:10" ht="40.5" customHeight="1">
      <c r="D34" s="101"/>
      <c r="E34" s="158" t="s">
        <v>136</v>
      </c>
      <c r="F34" s="158"/>
      <c r="G34" s="158" t="s">
        <v>162</v>
      </c>
      <c r="H34" s="158"/>
      <c r="I34" s="161" t="s">
        <v>163</v>
      </c>
      <c r="J34" s="161"/>
    </row>
    <row r="35" spans="4:10" ht="16.5" customHeight="1">
      <c r="D35" s="128" t="s">
        <v>108</v>
      </c>
      <c r="E35" s="105"/>
      <c r="F35" s="105"/>
      <c r="G35" s="102"/>
      <c r="H35" s="102"/>
      <c r="I35" s="102"/>
    </row>
    <row r="36" spans="4:10" ht="15" customHeight="1">
      <c r="D36" s="106" t="s">
        <v>99</v>
      </c>
      <c r="E36" s="107">
        <f>'Fifth data controls'!H9</f>
        <v>72.767928493927897</v>
      </c>
      <c r="F36" s="108" t="str">
        <f>"("&amp;FIXED('Fifth data controls'!I9,1)&amp;" to "&amp;FIXED('Fifth data controls'!J9,1)&amp;")"</f>
        <v>(71.6 to 73.9)</v>
      </c>
      <c r="G36" s="109">
        <f>'Fifth data controls'!H21</f>
        <v>52.827928380931702</v>
      </c>
      <c r="H36" s="111" t="str">
        <f>"("&amp;FIXED('Fifth data controls'!I21,1)&amp;" to "&amp;FIXED('Fifth data controls'!J21,1)&amp;")"</f>
        <v>(49.4 to 56.3)</v>
      </c>
      <c r="I36" s="109">
        <f>'Fifth data controls'!$H$31</f>
        <v>72.597818124422659</v>
      </c>
      <c r="J36" s="111" t="str">
        <f>"("&amp;FIXED('Fifth data controls'!I31,1)&amp;" to "&amp;FIXED('Fifth data controls'!J31,1)&amp;")"</f>
        <v>(67.9 to 77.3)</v>
      </c>
    </row>
    <row r="37" spans="4:10" ht="15" customHeight="1">
      <c r="D37" s="106" t="s">
        <v>110</v>
      </c>
      <c r="E37" s="107">
        <f>'Fifth data controls'!H10</f>
        <v>74.364737231601296</v>
      </c>
      <c r="F37" s="108" t="str">
        <f>"("&amp;FIXED('Fifth data controls'!I10,1)&amp;" to "&amp;FIXED('Fifth data controls'!J10,1)&amp;")"</f>
        <v>(73.3 to 75.4)</v>
      </c>
      <c r="G37" s="109">
        <f>'Fifth data controls'!H22</f>
        <v>59.617199629950299</v>
      </c>
      <c r="H37" s="111" t="str">
        <f>"("&amp;FIXED('Fifth data controls'!I22,1)&amp;" to "&amp;FIXED('Fifth data controls'!J22,1)&amp;")"</f>
        <v>(56.7 to 62.5)</v>
      </c>
      <c r="I37" s="109">
        <f>'Fifth data controls'!$H$32</f>
        <v>80.168641548854907</v>
      </c>
      <c r="J37" s="111" t="str">
        <f>"("&amp;FIXED('Fifth data controls'!I32,1)&amp;" to "&amp;FIXED('Fifth data controls'!J32,1)&amp;")"</f>
        <v>(76.3 to 84.0)</v>
      </c>
    </row>
    <row r="38" spans="4:10" ht="15" customHeight="1">
      <c r="D38" s="106" t="s">
        <v>98</v>
      </c>
      <c r="E38" s="107">
        <f>'Fifth data controls'!H11</f>
        <v>77.161612533455795</v>
      </c>
      <c r="F38" s="108" t="str">
        <f>"("&amp;FIXED('Fifth data controls'!I11,1)&amp;" to "&amp;FIXED('Fifth data controls'!J11,1)&amp;")"</f>
        <v>(76.2 to 78.1)</v>
      </c>
      <c r="G38" s="109">
        <f>'Fifth data controls'!H23</f>
        <v>64.313504181279697</v>
      </c>
      <c r="H38" s="111" t="str">
        <f>"("&amp;FIXED('Fifth data controls'!I23,1)&amp;" to "&amp;FIXED('Fifth data controls'!J23,1)&amp;")"</f>
        <v>(61.1 to 67.5)</v>
      </c>
      <c r="I38" s="109">
        <f>'Fifth data controls'!$H$33</f>
        <v>83.349092987649271</v>
      </c>
      <c r="J38" s="111" t="str">
        <f>"("&amp;FIXED('Fifth data controls'!I33,1)&amp;" to "&amp;FIXED('Fifth data controls'!J33,1)&amp;")"</f>
        <v>(79.2 to 87.5)</v>
      </c>
    </row>
    <row r="39" spans="4:10" ht="15" customHeight="1">
      <c r="D39" s="106" t="s">
        <v>109</v>
      </c>
      <c r="E39" s="107">
        <f>'Fifth data controls'!H12</f>
        <v>78.853151519445206</v>
      </c>
      <c r="F39" s="108" t="str">
        <f>"("&amp;FIXED('Fifth data controls'!I12,1)&amp;" to "&amp;FIXED('Fifth data controls'!J12,1)&amp;")"</f>
        <v>(77.8 to 79.9)</v>
      </c>
      <c r="G39" s="109">
        <f>'Fifth data controls'!H24</f>
        <v>67.702819979620898</v>
      </c>
      <c r="H39" s="111" t="str">
        <f>"("&amp;FIXED('Fifth data controls'!I24,1)&amp;" to "&amp;FIXED('Fifth data controls'!J24,1)&amp;")"</f>
        <v>(65.0 to 70.4)</v>
      </c>
      <c r="I39" s="109">
        <f>'Fifth data controls'!$H$34</f>
        <v>85.859371090482497</v>
      </c>
      <c r="J39" s="111" t="str">
        <f>"("&amp;FIXED('Fifth data controls'!I34,1)&amp;" to "&amp;FIXED('Fifth data controls'!J34,1)&amp;")"</f>
        <v>(82.4 to 89.3)</v>
      </c>
    </row>
    <row r="40" spans="4:10" ht="15" customHeight="1">
      <c r="D40" s="106" t="s">
        <v>97</v>
      </c>
      <c r="E40" s="107">
        <f>'Fifth data controls'!H13</f>
        <v>81.1312347820204</v>
      </c>
      <c r="F40" s="108" t="str">
        <f>"("&amp;FIXED('Fifth data controls'!I13,1)&amp;" to "&amp;FIXED('Fifth data controls'!J13,1)&amp;")"</f>
        <v>(80.1 to 82.1)</v>
      </c>
      <c r="G40" s="109">
        <f>'Fifth data controls'!H25</f>
        <v>70.680041263401307</v>
      </c>
      <c r="H40" s="111" t="str">
        <f>"("&amp;FIXED('Fifth data controls'!I25,1)&amp;" to "&amp;FIXED('Fifth data controls'!J25,1)&amp;")"</f>
        <v>(68.1 to 73.3)</v>
      </c>
      <c r="I40" s="109">
        <f>'Fifth data controls'!$H$35</f>
        <v>87.118162879316614</v>
      </c>
      <c r="J40" s="111" t="str">
        <f>"("&amp;FIXED('Fifth data controls'!I35,1)&amp;" to "&amp;FIXED('Fifth data controls'!J35,1)&amp;")"</f>
        <v>(83.9 to 90.3)</v>
      </c>
    </row>
    <row r="41" spans="4:10" ht="16.5" customHeight="1">
      <c r="D41" s="129" t="s">
        <v>111</v>
      </c>
      <c r="E41" s="109"/>
      <c r="F41" s="130"/>
      <c r="G41" s="131"/>
      <c r="H41" s="130"/>
      <c r="I41" s="109"/>
      <c r="J41" s="130"/>
    </row>
    <row r="42" spans="4:10" ht="15" customHeight="1">
      <c r="D42" s="106" t="s">
        <v>99</v>
      </c>
      <c r="E42" s="109">
        <f>'Fifth data controls'!Z9</f>
        <v>73.793671428542595</v>
      </c>
      <c r="F42" s="108" t="str">
        <f>"("&amp;FIXED('Fifth data controls'!AA9,1)&amp;" to "&amp;FIXED('Fifth data controls'!AB9,1)&amp;")"</f>
        <v>(72.8 to 74.8)</v>
      </c>
      <c r="G42" s="132">
        <f>'Fifth data controls'!Z21</f>
        <v>58.864284944781701</v>
      </c>
      <c r="H42" s="111" t="str">
        <f>"("&amp;FIXED('Fifth data controls'!AA21,1)&amp;" to "&amp;FIXED('Fifth data controls'!AB21,1)&amp;")"</f>
        <v>(55.9 to 61.8)</v>
      </c>
      <c r="I42" s="109">
        <f>'Fifth data controls'!Z31</f>
        <v>79.768744128393692</v>
      </c>
      <c r="J42" s="111" t="str">
        <f>"("&amp;FIXED('Fifth data controls'!AA31,1)&amp;" to "&amp;FIXED('Fifth data controls'!AB31,1)&amp;")"</f>
        <v>(75.8 to 83.7)</v>
      </c>
    </row>
    <row r="43" spans="4:10" ht="15" customHeight="1">
      <c r="D43" s="106" t="s">
        <v>110</v>
      </c>
      <c r="E43" s="109">
        <f>'Fifth data controls'!Z10</f>
        <v>76.958218282440598</v>
      </c>
      <c r="F43" s="108" t="str">
        <f>"("&amp;FIXED('Fifth data controls'!AA10,1)&amp;" to "&amp;FIXED('Fifth data controls'!AB10,1)&amp;")"</f>
        <v>(75.9 to 78.0)</v>
      </c>
      <c r="G43" s="132">
        <f>'Fifth data controls'!Z22</f>
        <v>61.524582284707101</v>
      </c>
      <c r="H43" s="111" t="str">
        <f>"("&amp;FIXED('Fifth data controls'!AA22,1)&amp;" to "&amp;FIXED('Fifth data controls'!AB22,1)&amp;")"</f>
        <v>(58.6 to 64.5)</v>
      </c>
      <c r="I43" s="109">
        <f>'Fifth data controls'!Z32</f>
        <v>79.945434883781658</v>
      </c>
      <c r="J43" s="111" t="str">
        <f>"("&amp;FIXED('Fifth data controls'!AA32,1)&amp;" to "&amp;FIXED('Fifth data controls'!AB32,1)&amp;")"</f>
        <v>(76.1 to 83.8)</v>
      </c>
    </row>
    <row r="44" spans="4:10" ht="15" customHeight="1">
      <c r="D44" s="106" t="s">
        <v>98</v>
      </c>
      <c r="E44" s="109">
        <f>'Fifth data controls'!Z11</f>
        <v>77.216998776434295</v>
      </c>
      <c r="F44" s="108" t="str">
        <f>"("&amp;FIXED('Fifth data controls'!AA11,1)&amp;" to "&amp;FIXED('Fifth data controls'!AB11,1)&amp;")"</f>
        <v>(76.3 to 78.1)</v>
      </c>
      <c r="G44" s="132">
        <f>'Fifth data controls'!Z23</f>
        <v>64.734177172764603</v>
      </c>
      <c r="H44" s="111" t="str">
        <f>"("&amp;FIXED('Fifth data controls'!AA23,1)&amp;" to "&amp;FIXED('Fifth data controls'!AB23,1)&amp;")"</f>
        <v>(62.1 to 67.4)</v>
      </c>
      <c r="I44" s="109">
        <f>'Fifth data controls'!Z33</f>
        <v>83.834101556043251</v>
      </c>
      <c r="J44" s="111" t="str">
        <f>"("&amp;FIXED('Fifth data controls'!AA33,1)&amp;" to "&amp;FIXED('Fifth data controls'!AB33,1)&amp;")"</f>
        <v>(80.4 to 87.2)</v>
      </c>
    </row>
    <row r="45" spans="4:10" ht="15" customHeight="1">
      <c r="D45" s="106" t="s">
        <v>109</v>
      </c>
      <c r="E45" s="109">
        <f>'Fifth data controls'!Z12</f>
        <v>79.629551141132495</v>
      </c>
      <c r="F45" s="108" t="str">
        <f>"("&amp;FIXED('Fifth data controls'!AA12,1)&amp;" to "&amp;FIXED('Fifth data controls'!AB12,1)&amp;")"</f>
        <v>(78.7 to 80.6)</v>
      </c>
      <c r="G45" s="132">
        <f>'Fifth data controls'!Z24</f>
        <v>67.011621134081693</v>
      </c>
      <c r="H45" s="111" t="str">
        <f>"("&amp;FIXED('Fifth data controls'!AA24,1)&amp;" to "&amp;FIXED('Fifth data controls'!AB24,1)&amp;")"</f>
        <v>(64.6 to 69.4)</v>
      </c>
      <c r="I45" s="109">
        <f>'Fifth data controls'!Z34</f>
        <v>84.154211814295863</v>
      </c>
      <c r="J45" s="111" t="str">
        <f>"("&amp;FIXED('Fifth data controls'!AA34,1)&amp;" to "&amp;FIXED('Fifth data controls'!AB34,1)&amp;")"</f>
        <v>(81.1 to 87.2)</v>
      </c>
    </row>
    <row r="46" spans="4:10" ht="15" customHeight="1">
      <c r="D46" s="106" t="s">
        <v>97</v>
      </c>
      <c r="E46" s="109">
        <f>'Fifth data controls'!Z13</f>
        <v>82.407504108355099</v>
      </c>
      <c r="F46" s="108" t="str">
        <f>"("&amp;FIXED('Fifth data controls'!AA13,1)&amp;" to "&amp;FIXED('Fifth data controls'!AB13,1)&amp;")"</f>
        <v>(81.5 to 83.3)</v>
      </c>
      <c r="G46" s="132">
        <f>'Fifth data controls'!Z25</f>
        <v>74.369450822755098</v>
      </c>
      <c r="H46" s="111" t="str">
        <f>"("&amp;FIXED('Fifth data controls'!AA25,1)&amp;" to "&amp;FIXED('Fifth data controls'!AB25,1)&amp;")"</f>
        <v>(72.0 to 76.7)</v>
      </c>
      <c r="I46" s="109">
        <f>'Fifth data controls'!Z35</f>
        <v>90.245969256597064</v>
      </c>
      <c r="J46" s="111" t="str">
        <f>"("&amp;FIXED('Fifth data controls'!AA35,1)&amp;" to "&amp;FIXED('Fifth data controls'!AB35,1)&amp;")"</f>
        <v>(87.4 to 93.1)</v>
      </c>
    </row>
    <row r="47" spans="4:10" ht="6" customHeight="1">
      <c r="D47" s="99"/>
      <c r="E47" s="99"/>
      <c r="F47" s="99"/>
      <c r="G47" s="100"/>
      <c r="H47" s="100"/>
      <c r="I47" s="100"/>
      <c r="J47" s="127"/>
    </row>
    <row r="48" spans="4:10" ht="12.75" customHeight="1">
      <c r="D48" s="124" t="s">
        <v>160</v>
      </c>
      <c r="E48" s="133"/>
      <c r="F48" s="133"/>
      <c r="G48" s="133"/>
      <c r="H48" s="133"/>
      <c r="I48" s="133"/>
      <c r="J48" s="133"/>
    </row>
    <row r="49" spans="4:10">
      <c r="D49" s="162" t="s">
        <v>138</v>
      </c>
      <c r="E49" s="162"/>
      <c r="F49" s="162"/>
      <c r="G49" s="162"/>
      <c r="H49" s="162"/>
      <c r="I49" s="162"/>
      <c r="J49" s="162"/>
    </row>
  </sheetData>
  <sheetProtection algorithmName="SHA-512" hashValue="wktFHS9kXG2Fn3i6P8fuIjXUdb0puCubf9Y7spc4C3UqS3ozw/dIGutPAKb4P3HgTTccJM7zC8osS+bFiMmwdg==" saltValue="XekBnbrfW+Ocim67ioA9Pw==" spinCount="100000" sheet="1" objects="1" scenarios="1"/>
  <mergeCells count="5">
    <mergeCell ref="D49:J49"/>
    <mergeCell ref="D32:J32"/>
    <mergeCell ref="E34:F34"/>
    <mergeCell ref="G34:H34"/>
    <mergeCell ref="I34:J34"/>
  </mergeCells>
  <pageMargins left="0.70866141732283472" right="0.70866141732283472" top="0.74803149606299213" bottom="0.74803149606299213" header="0.31496062992125984" footer="0.31496062992125984"/>
  <pageSetup paperSize="9" scale="8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List Box 1">
              <controlPr defaultSize="0" autoLine="0" autoPict="0">
                <anchor moveWithCells="1">
                  <from>
                    <xdr:col>0</xdr:col>
                    <xdr:colOff>180975</xdr:colOff>
                    <xdr:row>11</xdr:row>
                    <xdr:rowOff>133350</xdr:rowOff>
                  </from>
                  <to>
                    <xdr:col>1</xdr:col>
                    <xdr:colOff>561975</xdr:colOff>
                    <xdr:row>13</xdr:row>
                    <xdr:rowOff>95250</xdr:rowOff>
                  </to>
                </anchor>
              </controlPr>
            </control>
          </mc:Choice>
        </mc:AlternateContent>
        <mc:AlternateContent xmlns:mc="http://schemas.openxmlformats.org/markup-compatibility/2006">
          <mc:Choice Requires="x14">
            <control shapeId="11266" r:id="rId5" name="List Box 2">
              <controlPr defaultSize="0" autoLine="0" autoPict="0">
                <anchor moveWithCells="1">
                  <from>
                    <xdr:col>0</xdr:col>
                    <xdr:colOff>180975</xdr:colOff>
                    <xdr:row>14</xdr:row>
                    <xdr:rowOff>28575</xdr:rowOff>
                  </from>
                  <to>
                    <xdr:col>1</xdr:col>
                    <xdr:colOff>561975</xdr:colOff>
                    <xdr:row>34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K9:Q46"/>
  <sheetViews>
    <sheetView showGridLines="0" showRowColHeaders="0" zoomScaleNormal="100" workbookViewId="0"/>
  </sheetViews>
  <sheetFormatPr defaultRowHeight="12.75"/>
  <cols>
    <col min="1" max="1" width="3.125" style="65" customWidth="1"/>
    <col min="2" max="9" width="9" style="65"/>
    <col min="10" max="10" width="12.25" style="65" customWidth="1"/>
    <col min="11" max="11" width="17.25" style="65" customWidth="1"/>
    <col min="12" max="12" width="5" style="65" bestFit="1" customWidth="1"/>
    <col min="13" max="13" width="12" style="65" bestFit="1" customWidth="1"/>
    <col min="14" max="14" width="5" style="65" customWidth="1"/>
    <col min="15" max="15" width="13.375" style="65" customWidth="1"/>
    <col min="16" max="16" width="5" style="65" bestFit="1" customWidth="1"/>
    <col min="17" max="17" width="12" style="65" bestFit="1" customWidth="1"/>
    <col min="18" max="16384" width="9" style="65"/>
  </cols>
  <sheetData>
    <row r="9" spans="11:17" ht="9" customHeight="1"/>
    <row r="10" spans="11:17" ht="8.25" customHeight="1"/>
    <row r="11" spans="11:17" ht="26.25" customHeight="1">
      <c r="K11" s="157" t="str">
        <f>'Area chart controls'!B50</f>
        <v>Life expectancy and healthy life expectancy at birth, females, Wales health boards and local authorities, 2005-09</v>
      </c>
      <c r="L11" s="157"/>
      <c r="M11" s="157"/>
      <c r="N11" s="157"/>
      <c r="O11" s="157"/>
      <c r="P11" s="157"/>
      <c r="Q11" s="157"/>
    </row>
    <row r="12" spans="11:17" ht="4.5" customHeight="1">
      <c r="K12" s="98"/>
      <c r="L12" s="98"/>
      <c r="M12" s="98"/>
      <c r="N12" s="100"/>
      <c r="O12" s="100"/>
      <c r="P12" s="100"/>
      <c r="Q12" s="127"/>
    </row>
    <row r="13" spans="11:17" ht="46.5" customHeight="1">
      <c r="K13" s="101"/>
      <c r="L13" s="158" t="s">
        <v>136</v>
      </c>
      <c r="M13" s="158"/>
      <c r="N13" s="158" t="s">
        <v>137</v>
      </c>
      <c r="O13" s="158"/>
      <c r="P13" s="161" t="s">
        <v>161</v>
      </c>
      <c r="Q13" s="161"/>
    </row>
    <row r="14" spans="11:17" ht="15" customHeight="1">
      <c r="K14" s="106" t="str">
        <f>'Area chart controls'!D10</f>
        <v>Isle of Anglesey</v>
      </c>
      <c r="L14" s="107">
        <f>'Area chart controls'!U10</f>
        <v>82.283982686483199</v>
      </c>
      <c r="M14" s="108" t="str">
        <f>"("&amp;FIXED('Area chart controls'!V10,1)&amp;" to "&amp;FIXED('Area chart controls'!W10,1)&amp;")"</f>
        <v>(81.7 to 82.9)</v>
      </c>
      <c r="N14" s="134">
        <f>'Area chart controls'!AE10</f>
        <v>68.749456559081693</v>
      </c>
      <c r="O14" s="108" t="str">
        <f>"("&amp;FIXED('Area chart controls'!AF10,1)&amp;" to "&amp;FIXED('Area chart controls'!AG10,1)&amp;")"</f>
        <v>(67.6 to 69.9)</v>
      </c>
      <c r="P14" s="109">
        <f>'Area chart controls'!AB52</f>
        <v>83.551445025491176</v>
      </c>
      <c r="Q14" s="108" t="str">
        <f>"("&amp;FIXED('Area chart controls'!AC52,1)&amp;" to "&amp;FIXED('Area chart controls'!AD52,1)&amp;")"</f>
        <v>(82.1 to 85.0)</v>
      </c>
    </row>
    <row r="15" spans="11:17" ht="15" customHeight="1">
      <c r="K15" s="106" t="str">
        <f>'Area chart controls'!D11</f>
        <v>Gwynedd</v>
      </c>
      <c r="L15" s="107">
        <f>'Area chart controls'!U11</f>
        <v>82.179790838490305</v>
      </c>
      <c r="M15" s="108" t="str">
        <f>"("&amp;FIXED('Area chart controls'!V11,1)&amp;" to "&amp;FIXED('Area chart controls'!W11,1)&amp;")"</f>
        <v>(81.7 to 82.6)</v>
      </c>
      <c r="N15" s="134">
        <f>'Area chart controls'!AE11</f>
        <v>68.566539282318104</v>
      </c>
      <c r="O15" s="108" t="str">
        <f>"("&amp;FIXED('Area chart controls'!AF11,1)&amp;" to "&amp;FIXED('Area chart controls'!AG11,1)&amp;")"</f>
        <v>(67.3 to 69.8)</v>
      </c>
      <c r="P15" s="109">
        <f>'Area chart controls'!AB53</f>
        <v>83.434794105370003</v>
      </c>
      <c r="Q15" s="108" t="str">
        <f>"("&amp;FIXED('Area chart controls'!AC53,1)&amp;" to "&amp;FIXED('Area chart controls'!AD53,1)&amp;")"</f>
        <v>(81.9 to 85.0)</v>
      </c>
    </row>
    <row r="16" spans="11:17" ht="15" customHeight="1">
      <c r="K16" s="106" t="str">
        <f>'Area chart controls'!D12</f>
        <v>Conwy</v>
      </c>
      <c r="L16" s="107">
        <f>'Area chart controls'!U12</f>
        <v>81.660579277314497</v>
      </c>
      <c r="M16" s="108" t="str">
        <f>"("&amp;FIXED('Area chart controls'!V12,1)&amp;" to "&amp;FIXED('Area chart controls'!W12,1)&amp;")"</f>
        <v>(81.2 to 82.2)</v>
      </c>
      <c r="N16" s="134">
        <f>'Area chart controls'!AE12</f>
        <v>69.154596897122701</v>
      </c>
      <c r="O16" s="108" t="str">
        <f>"("&amp;FIXED('Area chart controls'!AF12,1)&amp;" to "&amp;FIXED('Area chart controls'!AG12,1)&amp;")"</f>
        <v>(68.0 to 70.3)</v>
      </c>
      <c r="P16" s="109">
        <f>'Area chart controls'!AB54</f>
        <v>84.685410646277418</v>
      </c>
      <c r="Q16" s="108" t="str">
        <f>"("&amp;FIXED('Area chart controls'!AC54,1)&amp;" to "&amp;FIXED('Area chart controls'!AD54,1)&amp;")"</f>
        <v>(83.2 to 86.1)</v>
      </c>
    </row>
    <row r="17" spans="11:17" ht="15" customHeight="1">
      <c r="K17" s="106" t="str">
        <f>'Area chart controls'!D13</f>
        <v>Denbighshire</v>
      </c>
      <c r="L17" s="107">
        <f>'Area chart controls'!U13</f>
        <v>80.443768185658598</v>
      </c>
      <c r="M17" s="108" t="str">
        <f>"("&amp;FIXED('Area chart controls'!V13,1)&amp;" to "&amp;FIXED('Area chart controls'!W13,1)&amp;")"</f>
        <v>(79.9 to 81.0)</v>
      </c>
      <c r="N17" s="134">
        <f>'Area chart controls'!AE13</f>
        <v>67.285042557394902</v>
      </c>
      <c r="O17" s="108" t="str">
        <f>"("&amp;FIXED('Area chart controls'!AF13,1)&amp;" to "&amp;FIXED('Area chart controls'!AG13,1)&amp;")"</f>
        <v>(66.1 to 68.5)</v>
      </c>
      <c r="P17" s="109">
        <f>'Area chart controls'!AB55</f>
        <v>83.642330630392308</v>
      </c>
      <c r="Q17" s="108" t="str">
        <f>"("&amp;FIXED('Area chart controls'!AC55,1)&amp;" to "&amp;FIXED('Area chart controls'!AD55,1)&amp;")"</f>
        <v>(82.1 to 85.1)</v>
      </c>
    </row>
    <row r="18" spans="11:17" ht="15" customHeight="1">
      <c r="K18" s="106" t="str">
        <f>'Area chart controls'!D14</f>
        <v>Flintshire</v>
      </c>
      <c r="L18" s="107">
        <f>'Area chart controls'!U14</f>
        <v>81.6049917003172</v>
      </c>
      <c r="M18" s="108" t="str">
        <f>"("&amp;FIXED('Area chart controls'!V14,1)&amp;" to "&amp;FIXED('Area chart controls'!W14,1)&amp;")"</f>
        <v>(81.2 to 82.0)</v>
      </c>
      <c r="N18" s="134">
        <f>'Area chart controls'!AE14</f>
        <v>67.748751441223504</v>
      </c>
      <c r="O18" s="108" t="str">
        <f>"("&amp;FIXED('Area chart controls'!AF14,1)&amp;" to "&amp;FIXED('Area chart controls'!AG14,1)&amp;")"</f>
        <v>(66.5 to 69.0)</v>
      </c>
      <c r="P18" s="109">
        <f>'Area chart controls'!AB56</f>
        <v>83.020352100544557</v>
      </c>
      <c r="Q18" s="108" t="str">
        <f>"("&amp;FIXED('Area chart controls'!AC56,1)&amp;" to "&amp;FIXED('Area chart controls'!AD56,1)&amp;")"</f>
        <v>(81.5 to 84.5)</v>
      </c>
    </row>
    <row r="19" spans="11:17" ht="15" customHeight="1">
      <c r="K19" s="106" t="str">
        <f>'Area chart controls'!D15</f>
        <v>Wrexham</v>
      </c>
      <c r="L19" s="107">
        <f>'Area chart controls'!U15</f>
        <v>80.747138955447994</v>
      </c>
      <c r="M19" s="108" t="str">
        <f>"("&amp;FIXED('Area chart controls'!V15,1)&amp;" to "&amp;FIXED('Area chart controls'!W15,1)&amp;")"</f>
        <v>(80.3 to 81.2)</v>
      </c>
      <c r="N19" s="134">
        <f>'Area chart controls'!AE15</f>
        <v>65.972167918391193</v>
      </c>
      <c r="O19" s="108" t="str">
        <f>"("&amp;FIXED('Area chart controls'!AF15,1)&amp;" to "&amp;FIXED('Area chart controls'!AG15,1)&amp;")"</f>
        <v>(64.8 to 67.2)</v>
      </c>
      <c r="P19" s="109">
        <f>'Area chart controls'!AB57</f>
        <v>81.702173936826611</v>
      </c>
      <c r="Q19" s="108" t="str">
        <f>"("&amp;FIXED('Area chart controls'!AC57,1)&amp;" to "&amp;FIXED('Area chart controls'!AD57,1)&amp;")"</f>
        <v>(80.2 to 83.2)</v>
      </c>
    </row>
    <row r="20" spans="11:17" ht="18" customHeight="1">
      <c r="K20" s="106" t="str">
        <f>'Area chart controls'!D16</f>
        <v>Powys</v>
      </c>
      <c r="L20" s="107">
        <f>'Area chart controls'!U16</f>
        <v>82.657682559385705</v>
      </c>
      <c r="M20" s="108" t="str">
        <f>"("&amp;FIXED('Area chart controls'!V16,1)&amp;" to "&amp;FIXED('Area chart controls'!W16,1)&amp;")"</f>
        <v>(82.2 to 83.1)</v>
      </c>
      <c r="N20" s="134">
        <f>'Area chart controls'!AE16</f>
        <v>67.4972500742536</v>
      </c>
      <c r="O20" s="108" t="str">
        <f>"("&amp;FIXED('Area chart controls'!AF16,1)&amp;" to "&amp;FIXED('Area chart controls'!AG16,1)&amp;")"</f>
        <v>(66.2 to 68.8)</v>
      </c>
      <c r="P20" s="109">
        <f>'Area chart controls'!AB58</f>
        <v>81.658773854154404</v>
      </c>
      <c r="Q20" s="108" t="str">
        <f>"("&amp;FIXED('Area chart controls'!AC58,1)&amp;" to "&amp;FIXED('Area chart controls'!AD58,1)&amp;")"</f>
        <v>(80.1 to 83.2)</v>
      </c>
    </row>
    <row r="21" spans="11:17" ht="18" customHeight="1">
      <c r="K21" s="106" t="str">
        <f>'Area chart controls'!D17</f>
        <v>Ceredigion</v>
      </c>
      <c r="L21" s="107">
        <f>'Area chart controls'!U17</f>
        <v>83.678877303719403</v>
      </c>
      <c r="M21" s="108" t="str">
        <f>"("&amp;FIXED('Area chart controls'!V17,1)&amp;" to "&amp;FIXED('Area chart controls'!W17,1)&amp;")"</f>
        <v>(83.1 to 84.3)</v>
      </c>
      <c r="N21" s="134">
        <f>'Area chart controls'!AE17</f>
        <v>69.194946886438601</v>
      </c>
      <c r="O21" s="108" t="str">
        <f>"("&amp;FIXED('Area chart controls'!AF17,1)&amp;" to "&amp;FIXED('Area chart controls'!AG17,1)&amp;")"</f>
        <v>(68.0 to 70.4)</v>
      </c>
      <c r="P21" s="109">
        <f>'Area chart controls'!AB59</f>
        <v>82.691055516065092</v>
      </c>
      <c r="Q21" s="108" t="str">
        <f>"("&amp;FIXED('Area chart controls'!AC59,1)&amp;" to "&amp;FIXED('Area chart controls'!AD59,1)&amp;")"</f>
        <v>(81.2 to 84.2)</v>
      </c>
    </row>
    <row r="22" spans="11:17" ht="15" customHeight="1">
      <c r="K22" s="106" t="str">
        <f>'Area chart controls'!D18</f>
        <v>Pembrokeshire</v>
      </c>
      <c r="L22" s="107">
        <f>'Area chart controls'!U18</f>
        <v>82.033927569056502</v>
      </c>
      <c r="M22" s="108" t="str">
        <f>"("&amp;FIXED('Area chart controls'!V18,1)&amp;" to "&amp;FIXED('Area chart controls'!W18,1)&amp;")"</f>
        <v>(81.6 to 82.5)</v>
      </c>
      <c r="N22" s="134">
        <f>'Area chart controls'!AE18</f>
        <v>67.348692028807505</v>
      </c>
      <c r="O22" s="108" t="str">
        <f>"("&amp;FIXED('Area chart controls'!AF18,1)&amp;" to "&amp;FIXED('Area chart controls'!AG18,1)&amp;")"</f>
        <v>(66.1 to 68.6)</v>
      </c>
      <c r="P22" s="109">
        <f>'Area chart controls'!AB60</f>
        <v>82.098582896830209</v>
      </c>
      <c r="Q22" s="108" t="str">
        <f>"("&amp;FIXED('Area chart controls'!AC60,1)&amp;" to "&amp;FIXED('Area chart controls'!AD60,1)&amp;")"</f>
        <v>(80.5 to 83.6)</v>
      </c>
    </row>
    <row r="23" spans="11:17" ht="15" customHeight="1">
      <c r="K23" s="106" t="str">
        <f>'Area chart controls'!D19</f>
        <v>Carmarthenshire</v>
      </c>
      <c r="L23" s="107">
        <f>'Area chart controls'!U19</f>
        <v>81.328422538140202</v>
      </c>
      <c r="M23" s="108" t="str">
        <f>"("&amp;FIXED('Area chart controls'!V19,1)&amp;" to "&amp;FIXED('Area chart controls'!W19,1)&amp;")"</f>
        <v>(81.0 to 81.7)</v>
      </c>
      <c r="N23" s="134">
        <f>'Area chart controls'!AE19</f>
        <v>63.265228431268497</v>
      </c>
      <c r="O23" s="108" t="str">
        <f>"("&amp;FIXED('Area chart controls'!AF19,1)&amp;" to "&amp;FIXED('Area chart controls'!AG19,1)&amp;")"</f>
        <v>(62.0 to 64.5)</v>
      </c>
      <c r="P23" s="109">
        <f>'Area chart controls'!AB61</f>
        <v>77.789813766029098</v>
      </c>
      <c r="Q23" s="108" t="str">
        <f>"("&amp;FIXED('Area chart controls'!AC61,1)&amp;" to "&amp;FIXED('Area chart controls'!AD61,1)&amp;")"</f>
        <v>(76.2 to 79.4)</v>
      </c>
    </row>
    <row r="24" spans="11:17" ht="18" customHeight="1">
      <c r="K24" s="106" t="str">
        <f>'Area chart controls'!D20</f>
        <v>Swansea</v>
      </c>
      <c r="L24" s="107">
        <f>'Area chart controls'!U20</f>
        <v>81.366478071401602</v>
      </c>
      <c r="M24" s="108" t="str">
        <f>"("&amp;FIXED('Area chart controls'!V20,1)&amp;" to "&amp;FIXED('Area chart controls'!W20,1)&amp;")"</f>
        <v>(81.0 to 81.7)</v>
      </c>
      <c r="N24" s="134">
        <f>'Area chart controls'!AE20</f>
        <v>65.750387204672194</v>
      </c>
      <c r="O24" s="108" t="str">
        <f>"("&amp;FIXED('Area chart controls'!AF20,1)&amp;" to "&amp;FIXED('Area chart controls'!AG20,1)&amp;")"</f>
        <v>(64.7 to 66.8)</v>
      </c>
      <c r="P24" s="109">
        <f>'Area chart controls'!AB62</f>
        <v>80.807709468479388</v>
      </c>
      <c r="Q24" s="108" t="str">
        <f>"("&amp;FIXED('Area chart controls'!AC62,1)&amp;" to "&amp;FIXED('Area chart controls'!AD62,1)&amp;")"</f>
        <v>(79.5 to 82.1)</v>
      </c>
    </row>
    <row r="25" spans="11:17" ht="15" customHeight="1">
      <c r="K25" s="106" t="str">
        <f>'Area chart controls'!D21</f>
        <v>Neath Port Talbot</v>
      </c>
      <c r="L25" s="107">
        <f>'Area chart controls'!U21</f>
        <v>80.687604529270203</v>
      </c>
      <c r="M25" s="108" t="str">
        <f>"("&amp;FIXED('Area chart controls'!V21,1)&amp;" to "&amp;FIXED('Area chart controls'!W21,1)&amp;")"</f>
        <v>(80.2 to 81.1)</v>
      </c>
      <c r="N25" s="134">
        <f>'Area chart controls'!AE21</f>
        <v>62.789485657996501</v>
      </c>
      <c r="O25" s="108" t="str">
        <f>"("&amp;FIXED('Area chart controls'!AF21,1)&amp;" to "&amp;FIXED('Area chart controls'!AG21,1)&amp;")"</f>
        <v>(61.5 to 64.1)</v>
      </c>
      <c r="P25" s="109">
        <f>'Area chart controls'!AB63</f>
        <v>77.818006897477062</v>
      </c>
      <c r="Q25" s="108" t="str">
        <f>"("&amp;FIXED('Area chart controls'!AC63,1)&amp;" to "&amp;FIXED('Area chart controls'!AD63,1)&amp;")"</f>
        <v>(76.2 to 79.4)</v>
      </c>
    </row>
    <row r="26" spans="11:17" ht="15" customHeight="1">
      <c r="K26" s="106" t="str">
        <f>'Area chart controls'!D22</f>
        <v>Bridgend</v>
      </c>
      <c r="L26" s="107">
        <f>'Area chart controls'!U22</f>
        <v>80.823355040930196</v>
      </c>
      <c r="M26" s="108" t="str">
        <f>"("&amp;FIXED('Area chart controls'!V22,1)&amp;" to "&amp;FIXED('Area chart controls'!W22,1)&amp;")"</f>
        <v>(80.4 to 81.3)</v>
      </c>
      <c r="N26" s="134">
        <f>'Area chart controls'!AE22</f>
        <v>64.369299406471796</v>
      </c>
      <c r="O26" s="108" t="str">
        <f>"("&amp;FIXED('Area chart controls'!AF22,1)&amp;" to "&amp;FIXED('Area chart controls'!AG22,1)&amp;")"</f>
        <v>(63.1 to 65.6)</v>
      </c>
      <c r="P26" s="109">
        <f>'Area chart controls'!AB64</f>
        <v>79.641954202314651</v>
      </c>
      <c r="Q26" s="108" t="str">
        <f>"("&amp;FIXED('Area chart controls'!AC64,1)&amp;" to "&amp;FIXED('Area chart controls'!AD64,1)&amp;")"</f>
        <v>(78.1 to 81.2)</v>
      </c>
    </row>
    <row r="27" spans="11:17" ht="18" customHeight="1">
      <c r="K27" s="106" t="str">
        <f>'Area chart controls'!D23</f>
        <v>Vale of Glamorgan</v>
      </c>
      <c r="L27" s="107">
        <f>'Area chart controls'!U23</f>
        <v>82.159931106411705</v>
      </c>
      <c r="M27" s="108" t="str">
        <f>"("&amp;FIXED('Area chart controls'!V23,1)&amp;" to "&amp;FIXED('Area chart controls'!W23,1)&amp;")"</f>
        <v>(81.7 to 82.6)</v>
      </c>
      <c r="N27" s="134">
        <f>'Area chart controls'!AE23</f>
        <v>67.030802522251804</v>
      </c>
      <c r="O27" s="108" t="str">
        <f>"("&amp;FIXED('Area chart controls'!AF23,1)&amp;" to "&amp;FIXED('Area chart controls'!AG23,1)&amp;")"</f>
        <v>(65.7 to 68.3)</v>
      </c>
      <c r="P27" s="109">
        <f>'Area chart controls'!AB65</f>
        <v>81.5857579474294</v>
      </c>
      <c r="Q27" s="108" t="str">
        <f>"("&amp;FIXED('Area chart controls'!AC65,1)&amp;" to "&amp;FIXED('Area chart controls'!AD65,1)&amp;")"</f>
        <v>(80.0 to 83.2)</v>
      </c>
    </row>
    <row r="28" spans="11:17" ht="15" customHeight="1">
      <c r="K28" s="106" t="str">
        <f>'Area chart controls'!D24</f>
        <v>Cardiff</v>
      </c>
      <c r="L28" s="107">
        <f>'Area chart controls'!U24</f>
        <v>81.714315842164595</v>
      </c>
      <c r="M28" s="108" t="str">
        <f>"("&amp;FIXED('Area chart controls'!V24,1)&amp;" to "&amp;FIXED('Area chart controls'!W24,1)&amp;")"</f>
        <v>(81.4 to 82.0)</v>
      </c>
      <c r="N28" s="134">
        <f>'Area chart controls'!AE24</f>
        <v>66.012083775599606</v>
      </c>
      <c r="O28" s="108" t="str">
        <f>"("&amp;FIXED('Area chart controls'!AF24,1)&amp;" to "&amp;FIXED('Area chart controls'!AG24,1)&amp;")"</f>
        <v>(65.0 to 67.1)</v>
      </c>
      <c r="P28" s="109">
        <f>'Area chart controls'!AB66</f>
        <v>80.783988821622572</v>
      </c>
      <c r="Q28" s="108" t="str">
        <f>"("&amp;FIXED('Area chart controls'!AC66,1)&amp;" to "&amp;FIXED('Area chart controls'!AD66,1)&amp;")"</f>
        <v>(79.5 to 82.1)</v>
      </c>
    </row>
    <row r="29" spans="11:17" ht="18" customHeight="1">
      <c r="K29" s="106" t="str">
        <f>'Area chart controls'!D25</f>
        <v>Rhondda Cynon Taf</v>
      </c>
      <c r="L29" s="107">
        <f>'Area chart controls'!U25</f>
        <v>79.990032675544597</v>
      </c>
      <c r="M29" s="108" t="str">
        <f>"("&amp;FIXED('Area chart controls'!V25,1)&amp;" to "&amp;FIXED('Area chart controls'!W25,1)&amp;")"</f>
        <v>(79.7 to 80.3)</v>
      </c>
      <c r="N29" s="134">
        <f>'Area chart controls'!AE25</f>
        <v>60.8103053122977</v>
      </c>
      <c r="O29" s="108" t="str">
        <f>"("&amp;FIXED('Area chart controls'!AF25,1)&amp;" to "&amp;FIXED('Area chart controls'!AG25,1)&amp;")"</f>
        <v>(59.7 to 61.9)</v>
      </c>
      <c r="P29" s="109">
        <f>'Area chart controls'!AB67</f>
        <v>76.022353383647598</v>
      </c>
      <c r="Q29" s="108" t="str">
        <f>"("&amp;FIXED('Area chart controls'!AC67,1)&amp;" to "&amp;FIXED('Area chart controls'!AD67,1)&amp;")"</f>
        <v>(74.6 to 77.4)</v>
      </c>
    </row>
    <row r="30" spans="11:17" ht="15" customHeight="1">
      <c r="K30" s="106" t="str">
        <f>'Area chart controls'!D26</f>
        <v>Merthyr Tydfil</v>
      </c>
      <c r="L30" s="107">
        <f>'Area chart controls'!U26</f>
        <v>79.674724278684906</v>
      </c>
      <c r="M30" s="108" t="str">
        <f>"("&amp;FIXED('Area chart controls'!V26,1)&amp;" to "&amp;FIXED('Area chart controls'!W26,1)&amp;")"</f>
        <v>(79.0 to 80.4)</v>
      </c>
      <c r="N30" s="134">
        <f>'Area chart controls'!AE26</f>
        <v>59.690990504879501</v>
      </c>
      <c r="O30" s="108" t="str">
        <f>"("&amp;FIXED('Area chart controls'!AF26,1)&amp;" to "&amp;FIXED('Area chart controls'!AG26,1)&amp;")"</f>
        <v>(58.4 to 61.0)</v>
      </c>
      <c r="P30" s="109">
        <f>'Area chart controls'!AB68</f>
        <v>74.918352144016666</v>
      </c>
      <c r="Q30" s="108" t="str">
        <f>"("&amp;FIXED('Area chart controls'!AC68,1)&amp;" to "&amp;FIXED('Area chart controls'!AD68,1)&amp;")"</f>
        <v>(73.3 to 76.6)</v>
      </c>
    </row>
    <row r="31" spans="11:17" ht="18" customHeight="1">
      <c r="K31" s="106" t="str">
        <f>'Area chart controls'!D27</f>
        <v>Caerphilly</v>
      </c>
      <c r="L31" s="107">
        <f>'Area chart controls'!U27</f>
        <v>80.761771581124293</v>
      </c>
      <c r="M31" s="108" t="str">
        <f>"("&amp;FIXED('Area chart controls'!V27,1)&amp;" to "&amp;FIXED('Area chart controls'!W27,1)&amp;")"</f>
        <v>(80.4 to 81.1)</v>
      </c>
      <c r="N31" s="134">
        <f>'Area chart controls'!AE27</f>
        <v>61.106731118871103</v>
      </c>
      <c r="O31" s="108" t="str">
        <f>"("&amp;FIXED('Area chart controls'!AF27,1)&amp;" to "&amp;FIXED('Area chart controls'!AG27,1)&amp;")"</f>
        <v>(59.8 to 62.4)</v>
      </c>
      <c r="P31" s="109">
        <f>'Area chart controls'!AB69</f>
        <v>75.662940426573073</v>
      </c>
      <c r="Q31" s="108" t="str">
        <f>"("&amp;FIXED('Area chart controls'!AC69,1)&amp;" to "&amp;FIXED('Area chart controls'!AD69,1)&amp;")"</f>
        <v>(74.1 to 77.3)</v>
      </c>
    </row>
    <row r="32" spans="11:17" ht="15" customHeight="1">
      <c r="K32" s="106" t="str">
        <f>'Area chart controls'!D28</f>
        <v>Blaenau Gwent</v>
      </c>
      <c r="L32" s="107">
        <f>'Area chart controls'!U28</f>
        <v>78.945305232545394</v>
      </c>
      <c r="M32" s="108" t="str">
        <f>"("&amp;FIXED('Area chart controls'!V28,1)&amp;" to "&amp;FIXED('Area chart controls'!W28,1)&amp;")"</f>
        <v>(78.3 to 79.6)</v>
      </c>
      <c r="N32" s="134">
        <f>'Area chart controls'!AE28</f>
        <v>59.851443297764298</v>
      </c>
      <c r="O32" s="108" t="str">
        <f>"("&amp;FIXED('Area chart controls'!AF28,1)&amp;" to "&amp;FIXED('Area chart controls'!AG28,1)&amp;")"</f>
        <v>(58.5 to 61.2)</v>
      </c>
      <c r="P32" s="109">
        <f>'Area chart controls'!AB70</f>
        <v>75.813809474119807</v>
      </c>
      <c r="Q32" s="108" t="str">
        <f>"("&amp;FIXED('Area chart controls'!AC70,1)&amp;" to "&amp;FIXED('Area chart controls'!AD70,1)&amp;")"</f>
        <v>(74.2 to 77.5)</v>
      </c>
    </row>
    <row r="33" spans="11:17" ht="15" customHeight="1">
      <c r="K33" s="106" t="str">
        <f>'Area chart controls'!D29</f>
        <v>Torfaen</v>
      </c>
      <c r="L33" s="107">
        <f>'Area chart controls'!U29</f>
        <v>81.103384974205596</v>
      </c>
      <c r="M33" s="108" t="str">
        <f>"("&amp;FIXED('Area chart controls'!V29,1)&amp;" to "&amp;FIXED('Area chart controls'!W29,1)&amp;")"</f>
        <v>(80.6 to 81.6)</v>
      </c>
      <c r="N33" s="134">
        <f>'Area chart controls'!AE29</f>
        <v>62.628897434965097</v>
      </c>
      <c r="O33" s="108" t="str">
        <f>"("&amp;FIXED('Area chart controls'!AF29,1)&amp;" to "&amp;FIXED('Area chart controls'!AG29,1)&amp;")"</f>
        <v>(61.2 to 64.0)</v>
      </c>
      <c r="P33" s="109">
        <f>'Area chart controls'!AB71</f>
        <v>77.221064761826909</v>
      </c>
      <c r="Q33" s="108" t="str">
        <f>"("&amp;FIXED('Area chart controls'!AC71,1)&amp;" to "&amp;FIXED('Area chart controls'!AD71,1)&amp;")"</f>
        <v>(75.5 to 79.0)</v>
      </c>
    </row>
    <row r="34" spans="11:17" ht="15" customHeight="1">
      <c r="K34" s="106" t="str">
        <f>'Area chart controls'!D30</f>
        <v>Monmouthshire</v>
      </c>
      <c r="L34" s="107">
        <f>'Area chart controls'!U30</f>
        <v>83.700358522898497</v>
      </c>
      <c r="M34" s="108" t="str">
        <f>"("&amp;FIXED('Area chart controls'!V30,1)&amp;" to "&amp;FIXED('Area chart controls'!W30,1)&amp;")"</f>
        <v>(83.2 to 84.2)</v>
      </c>
      <c r="N34" s="134">
        <f>'Area chart controls'!AE30</f>
        <v>69.743800476989193</v>
      </c>
      <c r="O34" s="108" t="str">
        <f>"("&amp;FIXED('Area chart controls'!AF30,1)&amp;" to "&amp;FIXED('Area chart controls'!AG30,1)&amp;")"</f>
        <v>(68.5 to 71.0)</v>
      </c>
      <c r="P34" s="109">
        <f>'Area chart controls'!AB72</f>
        <v>83.325569576752628</v>
      </c>
      <c r="Q34" s="108" t="str">
        <f>"("&amp;FIXED('Area chart controls'!AC72,1)&amp;" to "&amp;FIXED('Area chart controls'!AD72,1)&amp;")"</f>
        <v>(81.8 to 84.9)</v>
      </c>
    </row>
    <row r="35" spans="11:17" ht="15" customHeight="1">
      <c r="K35" s="106" t="str">
        <f>'Area chart controls'!D31</f>
        <v>Newport</v>
      </c>
      <c r="L35" s="107">
        <f>'Area chart controls'!U31</f>
        <v>81.189854680528697</v>
      </c>
      <c r="M35" s="108" t="str">
        <f>"("&amp;FIXED('Area chart controls'!V31,1)&amp;" to "&amp;FIXED('Area chart controls'!W31,1)&amp;")"</f>
        <v>(80.7 to 81.6)</v>
      </c>
      <c r="N35" s="134">
        <f>'Area chart controls'!AE31</f>
        <v>64.240403372023195</v>
      </c>
      <c r="O35" s="108" t="str">
        <f>"("&amp;FIXED('Area chart controls'!AF31,1)&amp;" to "&amp;FIXED('Area chart controls'!AG31,1)&amp;")"</f>
        <v>(62.9 to 65.6)</v>
      </c>
      <c r="P35" s="109">
        <f>'Area chart controls'!AB73</f>
        <v>79.12368315573498</v>
      </c>
      <c r="Q35" s="108" t="str">
        <f>"("&amp;FIXED('Area chart controls'!AC73,1)&amp;" to "&amp;FIXED('Area chart controls'!AD73,1)&amp;")"</f>
        <v>(77.5 to 80.8)</v>
      </c>
    </row>
    <row r="36" spans="11:17" ht="19.5" customHeight="1">
      <c r="K36" s="106" t="str">
        <f>'Area chart controls'!D33</f>
        <v>Betsi Cadwaladr UHB</v>
      </c>
      <c r="L36" s="109">
        <f>'Area chart controls'!U33</f>
        <v>81.502449822502896</v>
      </c>
      <c r="M36" s="108" t="str">
        <f>"("&amp;FIXED('Area chart controls'!V33,1)&amp;" to "&amp;FIXED('Area chart controls'!W33,1)&amp;")"</f>
        <v>(81.3 to 81.7)</v>
      </c>
      <c r="N36" s="135">
        <f>'Area chart controls'!AE33</f>
        <v>67.922408959218799</v>
      </c>
      <c r="O36" s="108" t="str">
        <f>"("&amp;FIXED('Area chart controls'!AF33,1)&amp;" to "&amp;FIXED('Area chart controls'!AG33,1)&amp;")"</f>
        <v>(67.4 to 68.4)</v>
      </c>
      <c r="P36" s="109">
        <f>'Area chart controls'!AB43</f>
        <v>83.337874023592065</v>
      </c>
      <c r="Q36" s="108" t="str">
        <f>"("&amp;FIXED('Area chart controls'!AC43,1)&amp;" to "&amp;FIXED('Area chart controls'!AD43,1)&amp;")"</f>
        <v>(82.7 to 83.9)</v>
      </c>
    </row>
    <row r="37" spans="11:17" ht="15" customHeight="1">
      <c r="K37" s="106" t="str">
        <f>'Area chart controls'!D34</f>
        <v>Powys THB</v>
      </c>
      <c r="L37" s="109">
        <f>'Area chart controls'!U34</f>
        <v>82.657682559385705</v>
      </c>
      <c r="M37" s="108" t="str">
        <f>"("&amp;FIXED('Area chart controls'!V34,1)&amp;" to "&amp;FIXED('Area chart controls'!W34,1)&amp;")"</f>
        <v>(82.2 to 83.1)</v>
      </c>
      <c r="N37" s="135">
        <f>'Area chart controls'!AE34</f>
        <v>67.4972500742536</v>
      </c>
      <c r="O37" s="108" t="str">
        <f>"("&amp;FIXED('Area chart controls'!AF34,1)&amp;" to "&amp;FIXED('Area chart controls'!AG34,1)&amp;")"</f>
        <v>(66.2 to 68.8)</v>
      </c>
      <c r="P37" s="109">
        <f>'Area chart controls'!AB44</f>
        <v>81.658773854154404</v>
      </c>
      <c r="Q37" s="108" t="str">
        <f>"("&amp;FIXED('Area chart controls'!AC44,1)&amp;" to "&amp;FIXED('Area chart controls'!AD44,1)&amp;")"</f>
        <v>(80.1 to 83.2)</v>
      </c>
    </row>
    <row r="38" spans="11:17" ht="15" customHeight="1">
      <c r="K38" s="106" t="str">
        <f>'Area chart controls'!D35</f>
        <v>Hywel Dda UHB</v>
      </c>
      <c r="L38" s="109">
        <f>'Area chart controls'!U35</f>
        <v>81.986523575151693</v>
      </c>
      <c r="M38" s="108" t="str">
        <f>"("&amp;FIXED('Area chart controls'!V35,1)&amp;" to "&amp;FIXED('Area chart controls'!W35,1)&amp;")"</f>
        <v>(81.7 to 82.2)</v>
      </c>
      <c r="N38" s="135">
        <f>'Area chart controls'!AE35</f>
        <v>65.724324534903005</v>
      </c>
      <c r="O38" s="108" t="str">
        <f>"("&amp;FIXED('Area chart controls'!AF35,1)&amp;" to "&amp;FIXED('Area chart controls'!AG35,1)&amp;")"</f>
        <v>(65.0 to 66.5)</v>
      </c>
      <c r="P38" s="109">
        <f>'Area chart controls'!AB45</f>
        <v>80.164790100726506</v>
      </c>
      <c r="Q38" s="108" t="str">
        <f>"("&amp;FIXED('Area chart controls'!AC45,1)&amp;" to "&amp;FIXED('Area chart controls'!AD45,1)&amp;")"</f>
        <v>(79.3 to 81.1)</v>
      </c>
    </row>
    <row r="39" spans="11:17" ht="15" customHeight="1">
      <c r="K39" s="106" t="str">
        <f>'Area chart controls'!D36</f>
        <v>ABM UHB</v>
      </c>
      <c r="L39" s="109">
        <f>'Area chart controls'!U36</f>
        <v>81.035021522219594</v>
      </c>
      <c r="M39" s="108" t="str">
        <f>"("&amp;FIXED('Area chart controls'!V36,1)&amp;" to "&amp;FIXED('Area chart controls'!W36,1)&amp;")"</f>
        <v>(80.8 to 81.3)</v>
      </c>
      <c r="N39" s="135">
        <f>'Area chart controls'!AE36</f>
        <v>64.542979533212502</v>
      </c>
      <c r="O39" s="108" t="str">
        <f>"("&amp;FIXED('Area chart controls'!AF36,1)&amp;" to "&amp;FIXED('Area chart controls'!AG36,1)&amp;")"</f>
        <v>(63.8 to 65.2)</v>
      </c>
      <c r="P39" s="109">
        <f>'Area chart controls'!AB46</f>
        <v>79.648253706596449</v>
      </c>
      <c r="Q39" s="108" t="str">
        <f>"("&amp;FIXED('Area chart controls'!AC46,1)&amp;" to "&amp;FIXED('Area chart controls'!AD46,1)&amp;")"</f>
        <v>(78.8 to 80.5)</v>
      </c>
    </row>
    <row r="40" spans="11:17" ht="15" customHeight="1">
      <c r="K40" s="106" t="str">
        <f>'Area chart controls'!D37</f>
        <v>Cardiff and Vale UHB</v>
      </c>
      <c r="L40" s="109">
        <f>'Area chart controls'!U37</f>
        <v>81.857878136048697</v>
      </c>
      <c r="M40" s="108" t="str">
        <f>"("&amp;FIXED('Area chart controls'!V37,1)&amp;" to "&amp;FIXED('Area chart controls'!W37,1)&amp;")"</f>
        <v>(81.6 to 82.1)</v>
      </c>
      <c r="N40" s="135">
        <f>'Area chart controls'!AE37</f>
        <v>66.325108722737994</v>
      </c>
      <c r="O40" s="108" t="str">
        <f>"("&amp;FIXED('Area chart controls'!AF37,1)&amp;" to "&amp;FIXED('Area chart controls'!AG37,1)&amp;")"</f>
        <v>(65.5 to 67.1)</v>
      </c>
      <c r="P40" s="109">
        <f>'Area chart controls'!AB47</f>
        <v>81.024710428610106</v>
      </c>
      <c r="Q40" s="108" t="str">
        <f>"("&amp;FIXED('Area chart controls'!AC47,1)&amp;" to "&amp;FIXED('Area chart controls'!AD47,1)&amp;")"</f>
        <v>(80.0 to 82.0)</v>
      </c>
    </row>
    <row r="41" spans="11:17" ht="15" customHeight="1">
      <c r="K41" s="106" t="str">
        <f>'Area chart controls'!D38</f>
        <v>Cwm Taf UHB</v>
      </c>
      <c r="L41" s="109">
        <f>'Area chart controls'!U38</f>
        <v>79.927028394593904</v>
      </c>
      <c r="M41" s="108" t="str">
        <f>"("&amp;FIXED('Area chart controls'!V38,1)&amp;" to "&amp;FIXED('Area chart controls'!W38,1)&amp;")"</f>
        <v>(79.6 to 80.2)</v>
      </c>
      <c r="N41" s="135">
        <f>'Area chart controls'!AE38</f>
        <v>60.618254529647899</v>
      </c>
      <c r="O41" s="108" t="str">
        <f>"("&amp;FIXED('Area chart controls'!AF38,1)&amp;" to "&amp;FIXED('Area chart controls'!AG38,1)&amp;")"</f>
        <v>(59.8 to 61.5)</v>
      </c>
      <c r="P41" s="109">
        <f>'Area chart controls'!AB48</f>
        <v>75.841997065598392</v>
      </c>
      <c r="Q41" s="108" t="str">
        <f>"("&amp;FIXED('Area chart controls'!AC48,1)&amp;" to "&amp;FIXED('Area chart controls'!AD48,1)&amp;")"</f>
        <v>(74.8 to 76.9)</v>
      </c>
    </row>
    <row r="42" spans="11:17" ht="15" customHeight="1">
      <c r="K42" s="106" t="str">
        <f>'Area chart controls'!D39</f>
        <v>Aneurin Bevan UHB</v>
      </c>
      <c r="L42" s="109">
        <f>'Area chart controls'!U39</f>
        <v>81.154408039890001</v>
      </c>
      <c r="M42" s="108" t="str">
        <f>"("&amp;FIXED('Area chart controls'!V39,1)&amp;" to "&amp;FIXED('Area chart controls'!W39,1)&amp;")"</f>
        <v>(80.9 to 81.4)</v>
      </c>
      <c r="N42" s="135">
        <f>'Area chart controls'!AE39</f>
        <v>63.402766850549803</v>
      </c>
      <c r="O42" s="108" t="str">
        <f>"("&amp;FIXED('Area chart controls'!AF39,1)&amp;" to "&amp;FIXED('Area chart controls'!AG39,1)&amp;")"</f>
        <v>(62.8 to 64.0)</v>
      </c>
      <c r="P42" s="109">
        <f>'Area chart controls'!AB49</f>
        <v>78.126091215384506</v>
      </c>
      <c r="Q42" s="108" t="str">
        <f>"("&amp;FIXED('Area chart controls'!AC49,1)&amp;" to "&amp;FIXED('Area chart controls'!AD49,1)&amp;")"</f>
        <v>(77.4 to 78.9)</v>
      </c>
    </row>
    <row r="43" spans="11:17" ht="18" customHeight="1">
      <c r="K43" s="136" t="str">
        <f>'Area chart controls'!D7</f>
        <v>Wales</v>
      </c>
      <c r="L43" s="137">
        <f>'Area chart controls'!U7</f>
        <v>81.377534389502102</v>
      </c>
      <c r="M43" s="138" t="str">
        <f>"("&amp;FIXED('Area chart controls'!V7,1)&amp;" to "&amp;FIXED('Area chart controls'!W7,1)&amp;")"</f>
        <v>(81.3 to 81.5)</v>
      </c>
      <c r="N43" s="139">
        <f>'Area chart controls'!AE7</f>
        <v>65.297775005530099</v>
      </c>
      <c r="O43" s="138" t="str">
        <f>"("&amp;FIXED('Area chart controls'!AF7,1)&amp;" to "&amp;FIXED('Area chart controls'!AG7,1)&amp;")"</f>
        <v>(65.0 to 65.6)</v>
      </c>
      <c r="P43" s="137">
        <f>'Area chart controls'!AB42</f>
        <v>80.240542424143129</v>
      </c>
      <c r="Q43" s="138" t="str">
        <f>"("&amp;FIXED('Area chart controls'!AC42,1)&amp;" to "&amp;FIXED('Area chart controls'!AD42,1)&amp;")"</f>
        <v>(79.9 to 80.6)</v>
      </c>
    </row>
    <row r="44" spans="11:17" ht="6" customHeight="1">
      <c r="K44" s="99"/>
      <c r="L44" s="99"/>
      <c r="M44" s="99"/>
      <c r="N44" s="100"/>
      <c r="O44" s="100"/>
      <c r="P44" s="100"/>
      <c r="Q44" s="127"/>
    </row>
    <row r="45" spans="11:17">
      <c r="K45" s="124" t="s">
        <v>160</v>
      </c>
    </row>
    <row r="46" spans="11:17">
      <c r="K46" s="163" t="s">
        <v>138</v>
      </c>
      <c r="L46" s="163"/>
      <c r="M46" s="163"/>
      <c r="N46" s="163"/>
      <c r="O46" s="163"/>
      <c r="P46" s="163"/>
      <c r="Q46" s="163"/>
    </row>
  </sheetData>
  <sheetProtection algorithmName="SHA-512" hashValue="1HOQLCtCf+tmviBo/yRbR1QCgCYoeI60CHVQYJl07RpbCt25npVaUtEFLr4HfWH8gRxNGE90mXnAmY2GVC0G+A==" saltValue="X6eS7MQ5rIMJer6RR2nvjg==" spinCount="100000" sheet="1" objects="1" scenarios="1"/>
  <mergeCells count="5">
    <mergeCell ref="L13:M13"/>
    <mergeCell ref="N13:O13"/>
    <mergeCell ref="P13:Q13"/>
    <mergeCell ref="K11:Q11"/>
    <mergeCell ref="K46:Q46"/>
  </mergeCells>
  <pageMargins left="0.70866141732283472" right="0.70866141732283472" top="0.74803149606299213" bottom="0.74803149606299213" header="0.31496062992125984" footer="0.31496062992125984"/>
  <pageSetup paperSize="9" scale="8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from>
                    <xdr:col>0</xdr:col>
                    <xdr:colOff>180975</xdr:colOff>
                    <xdr:row>11</xdr:row>
                    <xdr:rowOff>47625</xdr:rowOff>
                  </from>
                  <to>
                    <xdr:col>2</xdr:col>
                    <xdr:colOff>523875</xdr:colOff>
                    <xdr:row>12</xdr:row>
                    <xdr:rowOff>276225</xdr:rowOff>
                  </to>
                </anchor>
              </controlPr>
            </control>
          </mc:Choice>
        </mc:AlternateContent>
        <mc:AlternateContent xmlns:mc="http://schemas.openxmlformats.org/markup-compatibility/2006">
          <mc:Choice Requires="x14">
            <control shapeId="7170" r:id="rId5" name="List Box 2">
              <controlPr defaultSize="0" autoLine="0" autoPict="0">
                <anchor>
                  <from>
                    <xdr:col>0</xdr:col>
                    <xdr:colOff>180975</xdr:colOff>
                    <xdr:row>12</xdr:row>
                    <xdr:rowOff>371475</xdr:rowOff>
                  </from>
                  <to>
                    <xdr:col>2</xdr:col>
                    <xdr:colOff>523875</xdr:colOff>
                    <xdr:row>13</xdr:row>
                    <xdr:rowOff>66675</xdr:rowOff>
                  </to>
                </anchor>
              </controlPr>
            </control>
          </mc:Choice>
        </mc:AlternateContent>
        <mc:AlternateContent xmlns:mc="http://schemas.openxmlformats.org/markup-compatibility/2006">
          <mc:Choice Requires="x14">
            <control shapeId="7171" r:id="rId6" name="List Box 3">
              <controlPr defaultSize="0" autoLine="0" autoPict="0">
                <anchor>
                  <from>
                    <xdr:col>0</xdr:col>
                    <xdr:colOff>180975</xdr:colOff>
                    <xdr:row>13</xdr:row>
                    <xdr:rowOff>161925</xdr:rowOff>
                  </from>
                  <to>
                    <xdr:col>2</xdr:col>
                    <xdr:colOff>523875</xdr:colOff>
                    <xdr:row>15</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59"/>
  <sheetViews>
    <sheetView topLeftCell="A10" zoomScale="85" workbookViewId="0">
      <selection activeCell="F37" sqref="F37"/>
    </sheetView>
  </sheetViews>
  <sheetFormatPr defaultRowHeight="12.75"/>
  <cols>
    <col min="1" max="1" width="25.25" style="1" bestFit="1" customWidth="1"/>
    <col min="2" max="2" width="17.625" style="1" bestFit="1" customWidth="1"/>
    <col min="3" max="3" width="21.5" style="1" bestFit="1" customWidth="1"/>
    <col min="4" max="4" width="16.75" style="1" bestFit="1" customWidth="1"/>
    <col min="5" max="5" width="9.375" style="1" bestFit="1" customWidth="1"/>
    <col min="6" max="6" width="7.5" style="1" customWidth="1"/>
    <col min="7" max="7" width="37.625" style="1" bestFit="1" customWidth="1"/>
    <col min="8" max="8" width="5.375" style="1" bestFit="1" customWidth="1"/>
    <col min="9" max="10" width="5" style="1" bestFit="1" customWidth="1"/>
    <col min="11" max="11" width="5.375" style="1" bestFit="1" customWidth="1"/>
    <col min="12" max="12" width="5.125" style="1" bestFit="1" customWidth="1"/>
    <col min="13" max="13" width="5.75" style="1" customWidth="1"/>
    <col min="14" max="14" width="5" style="1" customWidth="1"/>
    <col min="15" max="17" width="5.5" style="1" customWidth="1"/>
    <col min="18" max="22" width="6" style="1" customWidth="1"/>
    <col min="23" max="23" width="4.125" style="1" bestFit="1" customWidth="1"/>
    <col min="24" max="24" width="3.75" style="1" bestFit="1" customWidth="1"/>
    <col min="25" max="25" width="4.125" style="1" bestFit="1" customWidth="1"/>
    <col min="26" max="26" width="5.375" style="1" bestFit="1" customWidth="1"/>
    <col min="27" max="27" width="5.125" style="1" bestFit="1" customWidth="1"/>
    <col min="28" max="28" width="6.375" style="1" customWidth="1"/>
    <col min="29" max="30" width="4.625" style="1" bestFit="1" customWidth="1"/>
    <col min="31" max="31" width="5.375" style="1" bestFit="1" customWidth="1"/>
    <col min="32" max="32" width="5.125" style="1" bestFit="1" customWidth="1"/>
    <col min="33" max="33" width="5.375" style="1" customWidth="1"/>
    <col min="34" max="34" width="4.5" style="1" bestFit="1" customWidth="1"/>
    <col min="35" max="35" width="4.125" style="1" bestFit="1" customWidth="1"/>
    <col min="36" max="36" width="5.375" style="1" bestFit="1" customWidth="1"/>
    <col min="37" max="37" width="5.125" style="1" bestFit="1" customWidth="1"/>
    <col min="38" max="16384" width="9" style="1"/>
  </cols>
  <sheetData>
    <row r="1" spans="1:32">
      <c r="A1" s="39" t="s">
        <v>28</v>
      </c>
      <c r="B1" s="1">
        <v>20</v>
      </c>
      <c r="C1" s="1">
        <v>1</v>
      </c>
      <c r="D1" s="1">
        <v>1</v>
      </c>
    </row>
    <row r="2" spans="1:32">
      <c r="A2" s="39" t="s">
        <v>29</v>
      </c>
      <c r="B2" s="1" t="str">
        <f>INDEX(A7:A35,B1,1)</f>
        <v xml:space="preserve">  Cardiff</v>
      </c>
      <c r="C2" s="1" t="str">
        <f>INDEX(A37:B37,C1,1)</f>
        <v>Life expectancy at birth</v>
      </c>
      <c r="D2" s="1" t="str">
        <f>INDEX(A39:B41,D1,1)</f>
        <v>Males</v>
      </c>
      <c r="E2" s="1" t="str">
        <f>INDEX(A40:B41,D1,1)</f>
        <v>Females</v>
      </c>
    </row>
    <row r="3" spans="1:32">
      <c r="A3" s="39" t="s">
        <v>30</v>
      </c>
      <c r="B3" s="1" t="str">
        <f>INDEX(A7:B35,B1,2)</f>
        <v>Cardiff</v>
      </c>
      <c r="C3" s="1" t="str">
        <f>INDEX(A37:B37,C1,2)</f>
        <v>LE</v>
      </c>
      <c r="D3" s="1" t="str">
        <f>INDEX(A39:B41,D1,2)</f>
        <v>males</v>
      </c>
      <c r="E3" s="1" t="str">
        <f>INDEX(A40:B41,D1,2)</f>
        <v>females</v>
      </c>
    </row>
    <row r="4" spans="1:32">
      <c r="A4" s="39" t="s">
        <v>31</v>
      </c>
      <c r="K4" s="39" t="s">
        <v>32</v>
      </c>
      <c r="L4" s="39"/>
    </row>
    <row r="5" spans="1:32">
      <c r="A5" s="39" t="s">
        <v>34</v>
      </c>
      <c r="B5" s="1" t="str">
        <f>INDEX(B7:C35,B1,2)</f>
        <v>Cardiff</v>
      </c>
    </row>
    <row r="6" spans="1:32">
      <c r="C6" s="40" t="s">
        <v>35</v>
      </c>
      <c r="D6" s="1" t="s">
        <v>36</v>
      </c>
      <c r="E6" s="1" t="s">
        <v>37</v>
      </c>
      <c r="F6" s="1" t="s">
        <v>38</v>
      </c>
      <c r="H6" s="1" t="s">
        <v>39</v>
      </c>
      <c r="I6" s="1" t="s">
        <v>7</v>
      </c>
      <c r="J6" s="1" t="s">
        <v>8</v>
      </c>
      <c r="K6" s="1" t="s">
        <v>40</v>
      </c>
      <c r="L6" s="1" t="s">
        <v>41</v>
      </c>
      <c r="M6" s="1" t="s">
        <v>9</v>
      </c>
      <c r="N6" s="1" t="s">
        <v>7</v>
      </c>
      <c r="O6" s="1" t="s">
        <v>8</v>
      </c>
      <c r="P6" s="1" t="s">
        <v>40</v>
      </c>
      <c r="Q6" s="1" t="s">
        <v>41</v>
      </c>
    </row>
    <row r="7" spans="1:32">
      <c r="A7" s="1" t="s">
        <v>10</v>
      </c>
      <c r="B7" s="1" t="s">
        <v>10</v>
      </c>
      <c r="C7" s="40" t="s">
        <v>10</v>
      </c>
      <c r="D7" s="6" t="str">
        <f>$B$3</f>
        <v>Cardiff</v>
      </c>
      <c r="E7" s="6" t="s">
        <v>94</v>
      </c>
      <c r="F7" s="6">
        <v>0</v>
      </c>
      <c r="G7" s="6" t="str">
        <f>$D$3 &amp; "_" &amp; $B$5 &amp; "_"&amp; $E$7 &amp; "_" &amp; F7 &amp; "_" &amp;$H$6</f>
        <v>males_Cardiff_2005 - 2009_0_LE</v>
      </c>
      <c r="H7" s="43">
        <f>VLOOKUP($G7,'Interactive Data'!$A$2:$L$2597,7,FALSE)</f>
        <v>76.992641394550205</v>
      </c>
      <c r="I7" s="43">
        <f>VLOOKUP($G7,'Interactive Data'!$A$2:$L$28607,8,FALSE)</f>
        <v>76.677902718213304</v>
      </c>
      <c r="J7" s="43">
        <f>VLOOKUP($G7,'Interactive Data'!$A$2:$L$28607,9,FALSE)</f>
        <v>77.307380070887106</v>
      </c>
      <c r="K7" s="44">
        <f>J7-H7</f>
        <v>0.31473867633690134</v>
      </c>
      <c r="L7" s="44">
        <f>H7-I7</f>
        <v>0.31473867633690134</v>
      </c>
      <c r="M7" s="43">
        <f>VLOOKUP($G7,'Interactive Data'!$A$2:$L$28607,10,FALSE)</f>
        <v>11.78135</v>
      </c>
      <c r="N7" s="43">
        <f>VLOOKUP($G7,'Interactive Data'!$A$2:$L$2597,11,FALSE)</f>
        <v>9.2129770000000004</v>
      </c>
      <c r="O7" s="43">
        <f>VLOOKUP($G7,'Interactive Data'!$A$2:$L$2597,12,FALSE)</f>
        <v>14.349729999999999</v>
      </c>
      <c r="P7" s="44">
        <f>O7-M7</f>
        <v>2.5683799999999994</v>
      </c>
      <c r="Q7" s="44">
        <f>M7-N7</f>
        <v>2.5683729999999994</v>
      </c>
      <c r="R7" s="6"/>
      <c r="S7" s="6"/>
      <c r="T7" s="6"/>
      <c r="U7" s="6"/>
      <c r="V7" s="6"/>
      <c r="W7" s="6"/>
      <c r="X7" s="6"/>
      <c r="Y7" s="6"/>
      <c r="Z7" s="6"/>
      <c r="AA7" s="6"/>
      <c r="AB7" s="6"/>
      <c r="AC7" s="6"/>
      <c r="AD7" s="6"/>
      <c r="AE7" s="6"/>
      <c r="AF7" s="6"/>
    </row>
    <row r="8" spans="1:32">
      <c r="A8" s="1" t="str">
        <f>B8 &amp; " " &amp; "UHB"</f>
        <v>Betsi Cadwaladr UHB</v>
      </c>
      <c r="B8" s="1" t="s">
        <v>42</v>
      </c>
      <c r="C8" s="40" t="s">
        <v>43</v>
      </c>
      <c r="D8" s="6" t="str">
        <f>$B$3</f>
        <v>Cardiff</v>
      </c>
      <c r="E8" s="6" t="s">
        <v>122</v>
      </c>
      <c r="F8" s="6">
        <v>0</v>
      </c>
      <c r="G8" s="6" t="str">
        <f>$D$3 &amp; "_" &amp; $B$5 &amp; "_"&amp; $E$8 &amp; "_" &amp; F8 &amp; "_" &amp;$H$6</f>
        <v>males_Cardiff_2010 - 2014_0_LE</v>
      </c>
      <c r="H8" s="43">
        <f>VLOOKUP($G8,'Interactive Data'!$A$2:$L$2597,7,FALSE)</f>
        <v>78.174215872285103</v>
      </c>
      <c r="I8" s="43">
        <f>VLOOKUP($G8,'Interactive Data'!$A$2:$L$2597,8,FALSE)</f>
        <v>77.865280003808707</v>
      </c>
      <c r="J8" s="43">
        <f>VLOOKUP($G8,'Interactive Data'!$A$2:$L$2597,9,FALSE)</f>
        <v>78.4831517407615</v>
      </c>
      <c r="K8" s="44">
        <f>J8-H8</f>
        <v>0.30893586847639654</v>
      </c>
      <c r="L8" s="44">
        <f>H8-I8</f>
        <v>0.30893586847639654</v>
      </c>
      <c r="M8" s="43">
        <f>VLOOKUP($G8,'Interactive Data'!$A$2:$L$2597,10,FALSE)</f>
        <v>10.96143</v>
      </c>
      <c r="N8" s="43">
        <f>VLOOKUP($G8,'Interactive Data'!$A$2:$L$2597,11,FALSE)</f>
        <v>9.3702880000000004</v>
      </c>
      <c r="O8" s="43">
        <f>VLOOKUP($G8,'Interactive Data'!$A$2:$L$2597,12,FALSE)</f>
        <v>12.55256</v>
      </c>
      <c r="P8" s="44">
        <f>O8-M8</f>
        <v>1.5911299999999997</v>
      </c>
      <c r="Q8" s="44">
        <f>M8-N8</f>
        <v>1.5911419999999996</v>
      </c>
      <c r="R8" s="6"/>
      <c r="S8" s="6"/>
      <c r="T8" s="6"/>
      <c r="U8" s="6"/>
      <c r="V8" s="6"/>
      <c r="W8" s="6"/>
      <c r="X8" s="6"/>
      <c r="Y8" s="6"/>
      <c r="Z8" s="6"/>
      <c r="AA8" s="6"/>
      <c r="AB8" s="6"/>
      <c r="AC8" s="6"/>
      <c r="AD8" s="6"/>
      <c r="AE8" s="6"/>
      <c r="AF8" s="6"/>
    </row>
    <row r="9" spans="1:32">
      <c r="A9" s="1" t="str">
        <f t="shared" ref="A9:A14" si="0">"  " &amp; B9</f>
        <v xml:space="preserve">  Isle of Anglesey</v>
      </c>
      <c r="B9" s="1" t="s">
        <v>44</v>
      </c>
      <c r="C9" s="40" t="s">
        <v>44</v>
      </c>
      <c r="D9" s="6"/>
      <c r="E9" s="6"/>
      <c r="F9" s="6"/>
      <c r="G9" s="6"/>
      <c r="H9" s="43"/>
      <c r="I9" s="43"/>
      <c r="J9" s="43"/>
      <c r="K9" s="44"/>
      <c r="L9" s="44"/>
      <c r="M9" s="43"/>
      <c r="N9" s="43"/>
      <c r="O9" s="43"/>
      <c r="P9" s="44"/>
      <c r="Q9" s="44"/>
      <c r="R9" s="6"/>
      <c r="S9" s="6"/>
      <c r="T9" s="6"/>
      <c r="U9" s="6"/>
      <c r="V9" s="6"/>
      <c r="W9" s="6"/>
      <c r="X9" s="6"/>
      <c r="Y9" s="6"/>
      <c r="Z9" s="6"/>
      <c r="AA9" s="6"/>
      <c r="AB9" s="6"/>
      <c r="AC9" s="6"/>
      <c r="AD9" s="6"/>
      <c r="AE9" s="6"/>
      <c r="AF9" s="6"/>
    </row>
    <row r="10" spans="1:32">
      <c r="A10" s="1" t="str">
        <f t="shared" si="0"/>
        <v xml:space="preserve">  Gwynedd</v>
      </c>
      <c r="B10" s="1" t="s">
        <v>45</v>
      </c>
      <c r="C10" s="40" t="s">
        <v>45</v>
      </c>
      <c r="D10" s="6" t="str">
        <f>$B$3</f>
        <v>Cardiff</v>
      </c>
      <c r="E10" s="6" t="s">
        <v>94</v>
      </c>
      <c r="F10" s="6">
        <v>0</v>
      </c>
      <c r="G10" s="6" t="str">
        <f>$E$3 &amp; "_" &amp; $B$5 &amp; "_"&amp; $E$10 &amp; "_" &amp; F10 &amp; "_" &amp;$H$6</f>
        <v>females_Cardiff_2005 - 2009_0_LE</v>
      </c>
      <c r="H10" s="43">
        <f>VLOOKUP($G10,'Interactive Data'!$A$2:$L$28607,7,FALSE)</f>
        <v>81.714315842164595</v>
      </c>
      <c r="I10" s="43">
        <f>VLOOKUP($G10,'Interactive Data'!$A$2:$L$2597,8,FALSE)</f>
        <v>81.403355049274495</v>
      </c>
      <c r="J10" s="43">
        <f>VLOOKUP($G10,'Interactive Data'!$A$2:$L$2597,9,FALSE)</f>
        <v>82.025276635054695</v>
      </c>
      <c r="K10" s="44">
        <f>J10-H10</f>
        <v>0.31096079289009992</v>
      </c>
      <c r="L10" s="44">
        <f>H10-I10</f>
        <v>0.31096079289009992</v>
      </c>
      <c r="M10" s="43">
        <f>VLOOKUP($G10,'Interactive Data'!$A$2:$L$2597,10,FALSE)</f>
        <v>9.4286390000000004</v>
      </c>
      <c r="N10" s="43">
        <f>VLOOKUP($G10,'Interactive Data'!$A$2:$L$2597,11,FALSE)</f>
        <v>6.9131010000000002</v>
      </c>
      <c r="O10" s="43">
        <f>VLOOKUP($G10,'Interactive Data'!$A$2:$L$2597,12,FALSE)</f>
        <v>11.944179999999999</v>
      </c>
      <c r="P10" s="44">
        <f>O10-M10</f>
        <v>2.5155409999999989</v>
      </c>
      <c r="Q10" s="44">
        <f>M10-N10</f>
        <v>2.5155380000000003</v>
      </c>
      <c r="R10" s="6"/>
      <c r="S10" s="6"/>
      <c r="T10" s="6"/>
      <c r="U10" s="6"/>
      <c r="V10" s="6"/>
      <c r="W10" s="6"/>
      <c r="X10" s="6"/>
      <c r="Y10" s="6"/>
      <c r="Z10" s="6"/>
      <c r="AA10" s="6"/>
      <c r="AB10" s="6"/>
      <c r="AC10" s="6"/>
      <c r="AD10" s="6"/>
      <c r="AE10" s="6"/>
      <c r="AF10" s="6"/>
    </row>
    <row r="11" spans="1:32">
      <c r="A11" s="1" t="str">
        <f t="shared" si="0"/>
        <v xml:space="preserve">  Conwy</v>
      </c>
      <c r="B11" s="1" t="s">
        <v>46</v>
      </c>
      <c r="C11" s="40" t="s">
        <v>46</v>
      </c>
      <c r="D11" s="6" t="str">
        <f>$B$3</f>
        <v>Cardiff</v>
      </c>
      <c r="E11" s="6" t="s">
        <v>122</v>
      </c>
      <c r="F11" s="6">
        <v>0</v>
      </c>
      <c r="G11" s="6" t="str">
        <f>$E$3 &amp; "_" &amp; $B$5 &amp; "_"&amp; $E$11 &amp; "_" &amp; F11 &amp; "_" &amp;$H$6</f>
        <v>females_Cardiff_2010 - 2014_0_LE</v>
      </c>
      <c r="H11" s="43">
        <f>VLOOKUP($G11,'Interactive Data'!$A$2:$L$28607,7,FALSE)</f>
        <v>82.689424220905593</v>
      </c>
      <c r="I11" s="43">
        <f>VLOOKUP($G11,'Interactive Data'!$A$2:$L$2597,8,FALSE)</f>
        <v>82.388728670926199</v>
      </c>
      <c r="J11" s="43">
        <f>VLOOKUP($G11,'Interactive Data'!$A$2:$L$2597,9,FALSE)</f>
        <v>82.990119770885002</v>
      </c>
      <c r="K11" s="44">
        <f>J11-H11</f>
        <v>0.30069554997940884</v>
      </c>
      <c r="L11" s="44">
        <f>H11-I11</f>
        <v>0.30069554997939463</v>
      </c>
      <c r="M11" s="43">
        <f>VLOOKUP($G11,'Interactive Data'!$A$2:$L$2597,10,FALSE)</f>
        <v>9.2256889999999991</v>
      </c>
      <c r="N11" s="43">
        <f>VLOOKUP($G11,'Interactive Data'!$A$2:$L$2597,11,FALSE)</f>
        <v>5.0101339999999999</v>
      </c>
      <c r="O11" s="43">
        <f>VLOOKUP($G11,'Interactive Data'!$A$2:$L$2597,12,FALSE)</f>
        <v>13.44125</v>
      </c>
      <c r="P11" s="44">
        <f>O11-M11</f>
        <v>4.215561000000001</v>
      </c>
      <c r="Q11" s="44">
        <f>M11-N11</f>
        <v>4.2155549999999993</v>
      </c>
      <c r="R11" s="6"/>
      <c r="S11" s="6"/>
      <c r="T11" s="6"/>
      <c r="U11" s="6"/>
      <c r="V11" s="6"/>
      <c r="W11" s="6"/>
      <c r="X11" s="6"/>
      <c r="Y11" s="6"/>
      <c r="Z11" s="6"/>
      <c r="AA11" s="6"/>
      <c r="AB11" s="6"/>
      <c r="AC11" s="6"/>
      <c r="AD11" s="6"/>
      <c r="AE11" s="6"/>
      <c r="AF11" s="6"/>
    </row>
    <row r="12" spans="1:32">
      <c r="A12" s="1" t="str">
        <f t="shared" si="0"/>
        <v xml:space="preserve">  Denbighshire</v>
      </c>
      <c r="B12" s="1" t="s">
        <v>47</v>
      </c>
      <c r="C12" s="40" t="s">
        <v>47</v>
      </c>
      <c r="D12" s="6"/>
      <c r="E12" s="6"/>
      <c r="F12" s="6"/>
      <c r="G12" s="6"/>
      <c r="H12" s="43"/>
      <c r="I12" s="43"/>
      <c r="J12" s="43"/>
      <c r="K12" s="43"/>
      <c r="L12" s="43"/>
      <c r="M12" s="43"/>
      <c r="N12" s="43"/>
      <c r="O12" s="43"/>
      <c r="P12" s="43"/>
      <c r="Q12" s="43"/>
      <c r="R12" s="45"/>
      <c r="S12" s="45"/>
      <c r="T12" s="45"/>
      <c r="U12" s="45"/>
      <c r="V12" s="45"/>
      <c r="W12" s="45"/>
      <c r="X12" s="45"/>
      <c r="Y12" s="45"/>
      <c r="Z12" s="45"/>
      <c r="AA12" s="45"/>
      <c r="AB12" s="45"/>
      <c r="AC12" s="46"/>
      <c r="AD12" s="46"/>
      <c r="AE12" s="46"/>
      <c r="AF12" s="46"/>
    </row>
    <row r="13" spans="1:32">
      <c r="A13" s="1" t="str">
        <f t="shared" si="0"/>
        <v xml:space="preserve">  Flintshire</v>
      </c>
      <c r="B13" s="1" t="s">
        <v>48</v>
      </c>
      <c r="C13" s="40" t="s">
        <v>48</v>
      </c>
      <c r="D13" s="6"/>
      <c r="E13" s="6"/>
      <c r="F13" s="6"/>
      <c r="G13" s="6"/>
      <c r="H13" s="43"/>
      <c r="I13" s="43"/>
      <c r="J13" s="43"/>
      <c r="K13" s="43"/>
      <c r="L13" s="43"/>
      <c r="M13" s="43"/>
      <c r="N13" s="43"/>
      <c r="O13" s="43"/>
      <c r="P13" s="43"/>
      <c r="Q13" s="43"/>
      <c r="R13" s="45"/>
      <c r="S13" s="45"/>
      <c r="T13" s="45"/>
      <c r="U13" s="45"/>
      <c r="V13" s="45"/>
      <c r="W13" s="45"/>
      <c r="X13" s="45"/>
      <c r="Y13" s="45"/>
      <c r="Z13" s="45"/>
      <c r="AA13" s="45"/>
      <c r="AB13" s="45"/>
      <c r="AC13" s="46"/>
      <c r="AD13" s="46"/>
      <c r="AE13" s="46"/>
      <c r="AF13" s="46"/>
    </row>
    <row r="14" spans="1:32">
      <c r="A14" s="1" t="str">
        <f t="shared" si="0"/>
        <v xml:space="preserve">  Wrexham</v>
      </c>
      <c r="B14" s="1" t="s">
        <v>49</v>
      </c>
      <c r="C14" s="40" t="s">
        <v>49</v>
      </c>
      <c r="D14" s="6"/>
      <c r="E14" s="6"/>
      <c r="F14" s="6"/>
      <c r="G14" s="6"/>
      <c r="H14" s="6"/>
      <c r="I14" s="6"/>
      <c r="J14" s="6"/>
      <c r="K14" s="47" t="s">
        <v>33</v>
      </c>
      <c r="L14" s="6"/>
      <c r="M14" s="6"/>
      <c r="N14" s="6"/>
      <c r="O14" s="6"/>
      <c r="P14" s="6"/>
      <c r="Q14" s="6"/>
      <c r="R14" s="45"/>
      <c r="S14" s="45"/>
      <c r="T14" s="45"/>
      <c r="U14" s="45"/>
      <c r="V14" s="45"/>
      <c r="W14" s="45"/>
      <c r="X14" s="45"/>
      <c r="Y14" s="45"/>
      <c r="Z14" s="45"/>
      <c r="AA14" s="45"/>
      <c r="AB14" s="48"/>
      <c r="AC14" s="46"/>
      <c r="AD14" s="46"/>
      <c r="AE14" s="46"/>
      <c r="AF14" s="46"/>
    </row>
    <row r="15" spans="1:32">
      <c r="A15" s="1" t="str">
        <f>B15 &amp; " " &amp; "THB"</f>
        <v>Powys THB</v>
      </c>
      <c r="B15" s="1" t="s">
        <v>50</v>
      </c>
      <c r="C15" s="40" t="s">
        <v>164</v>
      </c>
      <c r="D15" s="6"/>
      <c r="E15" s="6"/>
      <c r="F15" s="6"/>
      <c r="G15" s="6"/>
      <c r="H15" s="6"/>
      <c r="I15" s="6"/>
      <c r="J15" s="6"/>
      <c r="K15" s="6"/>
      <c r="L15" s="6"/>
      <c r="M15" s="6"/>
      <c r="N15" s="6"/>
      <c r="O15" s="6"/>
      <c r="P15" s="6"/>
      <c r="Q15" s="6"/>
      <c r="R15" s="45"/>
      <c r="S15" s="45"/>
      <c r="T15" s="45"/>
      <c r="U15" s="45"/>
      <c r="V15" s="45"/>
      <c r="W15" s="45"/>
      <c r="X15" s="45"/>
      <c r="Y15" s="45"/>
      <c r="Z15" s="45"/>
      <c r="AA15" s="45"/>
      <c r="AB15" s="48"/>
      <c r="AC15" s="46"/>
      <c r="AD15" s="46"/>
      <c r="AE15" s="46"/>
      <c r="AF15" s="46"/>
    </row>
    <row r="16" spans="1:32">
      <c r="A16" s="1" t="str">
        <f>B16 &amp; " " &amp; "UHB"</f>
        <v>Hywel Dda UHB</v>
      </c>
      <c r="B16" s="1" t="s">
        <v>51</v>
      </c>
      <c r="C16" s="40" t="s">
        <v>82</v>
      </c>
      <c r="D16" s="6"/>
      <c r="E16" s="6"/>
      <c r="F16" s="6"/>
      <c r="G16" s="6"/>
      <c r="H16" s="5" t="s">
        <v>11</v>
      </c>
      <c r="I16" s="6" t="s">
        <v>7</v>
      </c>
      <c r="J16" s="6" t="s">
        <v>8</v>
      </c>
      <c r="K16" s="6" t="s">
        <v>40</v>
      </c>
      <c r="L16" s="6" t="s">
        <v>41</v>
      </c>
      <c r="M16" s="6" t="s">
        <v>9</v>
      </c>
      <c r="N16" s="6" t="s">
        <v>7</v>
      </c>
      <c r="O16" s="6" t="s">
        <v>8</v>
      </c>
      <c r="P16" s="6" t="s">
        <v>40</v>
      </c>
      <c r="Q16" s="6" t="s">
        <v>41</v>
      </c>
      <c r="R16" s="45"/>
      <c r="S16" s="45"/>
      <c r="T16" s="45"/>
      <c r="U16" s="45"/>
      <c r="V16" s="45"/>
      <c r="W16" s="45"/>
      <c r="X16" s="45"/>
      <c r="Y16" s="45"/>
      <c r="Z16" s="45"/>
      <c r="AA16" s="45"/>
      <c r="AB16" s="48"/>
      <c r="AC16" s="46"/>
      <c r="AD16" s="46"/>
      <c r="AE16" s="46"/>
      <c r="AF16" s="46"/>
    </row>
    <row r="17" spans="1:32">
      <c r="A17" s="1" t="str">
        <f>"  "&amp; B17</f>
        <v xml:space="preserve">  Ceredigion</v>
      </c>
      <c r="B17" s="1" t="s">
        <v>52</v>
      </c>
      <c r="C17" s="40" t="s">
        <v>52</v>
      </c>
      <c r="D17" s="5" t="str">
        <f>$B$3</f>
        <v>Cardiff</v>
      </c>
      <c r="E17" s="6" t="s">
        <v>94</v>
      </c>
      <c r="F17" s="6">
        <v>0</v>
      </c>
      <c r="G17" s="6" t="str">
        <f>$D$3 &amp; "_" &amp; $B$5 &amp; "_"&amp; $E$17 &amp; "_" &amp; F17 &amp; "_" &amp;$H$16</f>
        <v>males_Cardiff_2005 - 2009_0_HLE</v>
      </c>
      <c r="H17" s="43">
        <f>VLOOKUP($G17,'Interactive Data'!$A$2:$L$2597,7,FALSE)</f>
        <v>63.7617716772222</v>
      </c>
      <c r="I17" s="43">
        <f>VLOOKUP($G17,'Interactive Data'!$A$2:$L$2597,8,FALSE)</f>
        <v>62.781970075227299</v>
      </c>
      <c r="J17" s="43">
        <f>VLOOKUP($G17,'Interactive Data'!$A$2:$L$2597,9,FALSE)</f>
        <v>64.741573279217207</v>
      </c>
      <c r="K17" s="44">
        <f>J17-H17</f>
        <v>0.97980160199500688</v>
      </c>
      <c r="L17" s="44">
        <f>H17-I17</f>
        <v>0.9798016019949003</v>
      </c>
      <c r="M17" s="43">
        <f>VLOOKUP($G17,'Interactive Data'!$A$2:$L$2597,10,FALSE)</f>
        <v>20.562889999999999</v>
      </c>
      <c r="N17" s="43">
        <f>VLOOKUP($G17,'Interactive Data'!$A$2:$L$2597,11,FALSE)</f>
        <v>9.6785519999999998</v>
      </c>
      <c r="O17" s="43">
        <f>VLOOKUP($G17,'Interactive Data'!$A$2:$L$2597,12,FALSE)</f>
        <v>31.447240000000001</v>
      </c>
      <c r="P17" s="44">
        <f>O17-M17</f>
        <v>10.884350000000001</v>
      </c>
      <c r="Q17" s="44">
        <f>M17-N17</f>
        <v>10.884338</v>
      </c>
      <c r="R17" s="45"/>
      <c r="S17" s="45"/>
      <c r="T17" s="45"/>
      <c r="U17" s="45"/>
      <c r="V17" s="45"/>
      <c r="W17" s="45"/>
      <c r="X17" s="45"/>
      <c r="Y17" s="45"/>
      <c r="Z17" s="45"/>
      <c r="AA17" s="45"/>
      <c r="AB17" s="48"/>
      <c r="AC17" s="46"/>
      <c r="AD17" s="46"/>
      <c r="AE17" s="46"/>
      <c r="AF17" s="46"/>
    </row>
    <row r="18" spans="1:32">
      <c r="A18" s="1" t="str">
        <f>"  "&amp; B18</f>
        <v xml:space="preserve">  Pembrokeshire</v>
      </c>
      <c r="B18" s="1" t="s">
        <v>53</v>
      </c>
      <c r="C18" s="40" t="s">
        <v>53</v>
      </c>
      <c r="D18" s="5" t="str">
        <f>$B$3</f>
        <v>Cardiff</v>
      </c>
      <c r="E18" s="6" t="s">
        <v>122</v>
      </c>
      <c r="F18" s="6">
        <v>0</v>
      </c>
      <c r="G18" s="6" t="str">
        <f>$D$3 &amp; "_" &amp; $B$5 &amp; "_"&amp; $E$18 &amp; "_" &amp; F18 &amp; "_" &amp;$H$16</f>
        <v>males_Cardiff_2010 - 2014_0_HLE</v>
      </c>
      <c r="H18" s="43">
        <f>VLOOKUP($G18,'Interactive Data'!$A$2:$L$2597,7,FALSE)</f>
        <v>65.321167371750505</v>
      </c>
      <c r="I18" s="43">
        <f>VLOOKUP($G18,'Interactive Data'!$A$2:$L$2597,8,FALSE)</f>
        <v>64.369944112876198</v>
      </c>
      <c r="J18" s="43">
        <f>VLOOKUP($G18,'Interactive Data'!$A$2:$L$2597,9,FALSE)</f>
        <v>66.272390630624798</v>
      </c>
      <c r="K18" s="44">
        <f>J18-H18</f>
        <v>0.95122325887429326</v>
      </c>
      <c r="L18" s="44">
        <f>H18-I18</f>
        <v>0.95122325887430748</v>
      </c>
      <c r="M18" s="43">
        <f>VLOOKUP($G18,'Interactive Data'!$A$2:$L$2597,10,FALSE)</f>
        <v>24.36261</v>
      </c>
      <c r="N18" s="43">
        <f>VLOOKUP($G18,'Interactive Data'!$A$2:$L$2597,11,FALSE)</f>
        <v>17.396229999999999</v>
      </c>
      <c r="O18" s="43">
        <f>VLOOKUP($G18,'Interactive Data'!$A$2:$L$2597,12,FALSE)</f>
        <v>31.328990000000001</v>
      </c>
      <c r="P18" s="44">
        <f>O18-M18</f>
        <v>6.9663800000000009</v>
      </c>
      <c r="Q18" s="44">
        <f>M18-N18</f>
        <v>6.9663800000000009</v>
      </c>
      <c r="R18" s="45"/>
      <c r="S18" s="45"/>
      <c r="T18" s="45"/>
      <c r="U18" s="45"/>
      <c r="V18" s="45"/>
      <c r="W18" s="45"/>
      <c r="X18" s="45"/>
      <c r="Y18" s="45"/>
      <c r="Z18" s="45"/>
      <c r="AA18" s="45"/>
      <c r="AB18" s="48"/>
      <c r="AC18" s="46"/>
      <c r="AD18" s="46"/>
      <c r="AE18" s="46"/>
      <c r="AF18" s="46"/>
    </row>
    <row r="19" spans="1:32">
      <c r="A19" s="1" t="str">
        <f>"  "&amp; B19</f>
        <v xml:space="preserve">  Carmarthenshire</v>
      </c>
      <c r="B19" s="1" t="s">
        <v>54</v>
      </c>
      <c r="C19" s="40" t="s">
        <v>54</v>
      </c>
      <c r="D19" s="5"/>
      <c r="E19" s="5"/>
      <c r="F19" s="6"/>
      <c r="G19" s="6"/>
      <c r="H19" s="48"/>
      <c r="I19" s="48"/>
      <c r="J19" s="48"/>
      <c r="K19" s="49"/>
      <c r="L19" s="49"/>
      <c r="M19" s="48"/>
      <c r="N19" s="48"/>
      <c r="O19" s="48"/>
      <c r="P19" s="49"/>
      <c r="Q19" s="49"/>
      <c r="R19" s="45"/>
      <c r="S19" s="45"/>
      <c r="T19" s="45"/>
      <c r="U19" s="45"/>
      <c r="V19" s="45"/>
      <c r="W19" s="45"/>
      <c r="X19" s="45"/>
      <c r="Y19" s="45"/>
      <c r="Z19" s="45"/>
      <c r="AA19" s="45"/>
      <c r="AB19" s="48"/>
      <c r="AC19" s="46"/>
      <c r="AD19" s="46"/>
      <c r="AE19" s="46"/>
      <c r="AF19" s="46"/>
    </row>
    <row r="20" spans="1:32">
      <c r="A20" s="1" t="str">
        <f>B20 &amp; " " &amp; "UHB"</f>
        <v>ABM UHB</v>
      </c>
      <c r="B20" s="1" t="s">
        <v>55</v>
      </c>
      <c r="C20" s="40" t="s">
        <v>56</v>
      </c>
      <c r="D20" s="6" t="str">
        <f>$B$3</f>
        <v>Cardiff</v>
      </c>
      <c r="E20" s="6" t="s">
        <v>94</v>
      </c>
      <c r="F20" s="6">
        <v>0</v>
      </c>
      <c r="G20" s="6" t="str">
        <f>$E$3 &amp; "_" &amp; $B$5 &amp; "_"&amp; $E$20 &amp; "_" &amp; F20 &amp; "_" &amp;$H$16</f>
        <v>females_Cardiff_2005 - 2009_0_HLE</v>
      </c>
      <c r="H20" s="43">
        <f>VLOOKUP($G20,'Interactive Data'!$A$2:$L$2597,7,FALSE)</f>
        <v>66.012083775599606</v>
      </c>
      <c r="I20" s="43">
        <f>VLOOKUP($G20,'Interactive Data'!$A$2:$L$2597,8,FALSE)</f>
        <v>64.966825545884703</v>
      </c>
      <c r="J20" s="43">
        <f>VLOOKUP($G20,'Interactive Data'!$A$2:$L$2597,9,FALSE)</f>
        <v>67.057342005314496</v>
      </c>
      <c r="K20" s="44">
        <f>J20-H20</f>
        <v>1.0452582297148894</v>
      </c>
      <c r="L20" s="44">
        <f>H20-I20</f>
        <v>1.0452582297149036</v>
      </c>
      <c r="M20" s="43">
        <f>VLOOKUP($G20,'Interactive Data'!$A$2:$L$2597,10,FALSE)</f>
        <v>21.6889</v>
      </c>
      <c r="N20" s="43">
        <f>VLOOKUP($G20,'Interactive Data'!$A$2:$L$2597,11,FALSE)</f>
        <v>16.979620000000001</v>
      </c>
      <c r="O20" s="43">
        <f>VLOOKUP($G20,'Interactive Data'!$A$2:$L$2597,12,FALSE)</f>
        <v>26.39818</v>
      </c>
      <c r="P20" s="44">
        <f>O20-M20</f>
        <v>4.7092799999999997</v>
      </c>
      <c r="Q20" s="44">
        <f>M20-N20</f>
        <v>4.7092799999999997</v>
      </c>
      <c r="R20" s="45"/>
      <c r="S20" s="45"/>
      <c r="T20" s="45"/>
      <c r="U20" s="45"/>
      <c r="V20" s="45"/>
      <c r="W20" s="45"/>
      <c r="X20" s="45"/>
      <c r="Y20" s="45"/>
      <c r="Z20" s="45"/>
      <c r="AA20" s="45"/>
      <c r="AB20" s="48"/>
      <c r="AC20" s="46"/>
      <c r="AD20" s="46"/>
      <c r="AE20" s="46"/>
      <c r="AF20" s="46"/>
    </row>
    <row r="21" spans="1:32">
      <c r="A21" s="1" t="str">
        <f>"  " &amp;B21</f>
        <v xml:space="preserve">  Swansea</v>
      </c>
      <c r="B21" s="1" t="s">
        <v>57</v>
      </c>
      <c r="C21" s="40" t="s">
        <v>57</v>
      </c>
      <c r="D21" s="6" t="str">
        <f>$B$3</f>
        <v>Cardiff</v>
      </c>
      <c r="E21" s="6" t="s">
        <v>122</v>
      </c>
      <c r="F21" s="6">
        <v>0</v>
      </c>
      <c r="G21" s="6" t="str">
        <f>$E$3 &amp; "_" &amp; $B$5 &amp; "_"&amp; $E$21 &amp; "_" &amp; F21 &amp; "_" &amp;$H$16</f>
        <v>females_Cardiff_2010 - 2014_0_HLE</v>
      </c>
      <c r="H21" s="43">
        <f>VLOOKUP($G21,'Interactive Data'!$A$2:$L$2597,7,FALSE)</f>
        <v>67.067630768689298</v>
      </c>
      <c r="I21" s="43">
        <f>VLOOKUP($G21,'Interactive Data'!$A$2:$L$2597,8,FALSE)</f>
        <v>66.036194987422903</v>
      </c>
      <c r="J21" s="43">
        <f>VLOOKUP($G21,'Interactive Data'!$A$2:$L$2597,9,FALSE)</f>
        <v>68.099066549955694</v>
      </c>
      <c r="K21" s="44">
        <f>J21-H21</f>
        <v>1.0314357812663957</v>
      </c>
      <c r="L21" s="44">
        <f>H21-I21</f>
        <v>1.0314357812663957</v>
      </c>
      <c r="M21" s="43">
        <f>VLOOKUP($G21,'Interactive Data'!$A$2:$L$2597,10,FALSE)</f>
        <v>21.776499999999999</v>
      </c>
      <c r="N21" s="43">
        <f>VLOOKUP($G21,'Interactive Data'!$A$2:$L$2597,11,FALSE)</f>
        <v>13.823399999999999</v>
      </c>
      <c r="O21" s="43">
        <f>VLOOKUP($G21,'Interactive Data'!$A$2:$L$2597,12,FALSE)</f>
        <v>29.729610000000001</v>
      </c>
      <c r="P21" s="44">
        <f>O21-M21</f>
        <v>7.9531100000000023</v>
      </c>
      <c r="Q21" s="44">
        <f>M21-N21</f>
        <v>7.9530999999999992</v>
      </c>
      <c r="R21" s="45"/>
      <c r="S21" s="45"/>
      <c r="T21" s="45"/>
      <c r="U21" s="45"/>
      <c r="V21" s="45"/>
      <c r="W21" s="45"/>
      <c r="X21" s="45"/>
      <c r="Y21" s="45"/>
      <c r="Z21" s="45"/>
      <c r="AA21" s="45"/>
      <c r="AB21" s="48"/>
      <c r="AC21" s="46"/>
      <c r="AD21" s="46"/>
      <c r="AE21" s="46"/>
      <c r="AF21" s="46"/>
    </row>
    <row r="22" spans="1:32">
      <c r="A22" s="1" t="str">
        <f>"  " &amp;B22</f>
        <v xml:space="preserve">  Neath Port Talbot</v>
      </c>
      <c r="B22" s="1" t="s">
        <v>58</v>
      </c>
      <c r="C22" s="40" t="s">
        <v>58</v>
      </c>
      <c r="D22" s="5"/>
      <c r="E22" s="5"/>
      <c r="F22" s="5"/>
      <c r="G22" s="5"/>
      <c r="H22" s="48"/>
      <c r="I22" s="48"/>
      <c r="J22" s="48"/>
      <c r="K22" s="48"/>
      <c r="L22" s="48"/>
      <c r="M22" s="48"/>
      <c r="N22" s="48"/>
      <c r="O22" s="48"/>
      <c r="P22" s="48"/>
      <c r="Q22" s="48"/>
      <c r="R22" s="45"/>
      <c r="S22" s="45"/>
      <c r="T22" s="45"/>
      <c r="U22" s="45"/>
      <c r="V22" s="45"/>
      <c r="W22" s="45"/>
      <c r="X22" s="45"/>
      <c r="Y22" s="45"/>
      <c r="Z22" s="45"/>
      <c r="AA22" s="45"/>
      <c r="AB22" s="48"/>
      <c r="AC22" s="46"/>
      <c r="AD22" s="46"/>
      <c r="AE22" s="46"/>
      <c r="AF22" s="46"/>
    </row>
    <row r="23" spans="1:32">
      <c r="A23" s="1" t="str">
        <f>"  " &amp;B23</f>
        <v xml:space="preserve">  Bridgend</v>
      </c>
      <c r="B23" s="1" t="s">
        <v>59</v>
      </c>
      <c r="C23" s="40" t="s">
        <v>59</v>
      </c>
      <c r="D23" s="5"/>
      <c r="E23" s="5"/>
      <c r="F23" s="5"/>
      <c r="G23" s="5"/>
      <c r="H23" s="48"/>
      <c r="I23" s="48"/>
      <c r="J23" s="48"/>
      <c r="K23" s="48"/>
      <c r="L23" s="48"/>
      <c r="M23" s="48"/>
      <c r="N23" s="48"/>
      <c r="O23" s="48"/>
      <c r="P23" s="48"/>
      <c r="Q23" s="48"/>
      <c r="R23" s="45"/>
      <c r="S23" s="45"/>
      <c r="T23" s="45"/>
      <c r="U23" s="45"/>
      <c r="V23" s="45"/>
      <c r="W23" s="45"/>
      <c r="X23" s="45"/>
      <c r="Y23" s="45"/>
      <c r="Z23" s="45"/>
      <c r="AA23" s="45"/>
      <c r="AB23" s="48"/>
      <c r="AC23" s="46"/>
      <c r="AD23" s="46"/>
      <c r="AE23" s="46"/>
      <c r="AF23" s="46"/>
    </row>
    <row r="24" spans="1:32">
      <c r="A24" s="1" t="str">
        <f>B24 &amp; " " &amp; "UHB"</f>
        <v>Cardiff and Vale UHB</v>
      </c>
      <c r="B24" s="1" t="s">
        <v>60</v>
      </c>
      <c r="C24" s="40" t="s">
        <v>61</v>
      </c>
      <c r="D24" s="51"/>
      <c r="E24" s="51"/>
      <c r="F24" s="51"/>
      <c r="G24" s="51"/>
      <c r="H24" s="41"/>
      <c r="I24" s="41"/>
      <c r="J24" s="41"/>
      <c r="K24" s="41"/>
      <c r="L24" s="41"/>
      <c r="M24" s="41"/>
      <c r="N24" s="41"/>
      <c r="O24" s="41"/>
      <c r="P24" s="41"/>
      <c r="Q24" s="41"/>
      <c r="R24" s="42"/>
      <c r="S24" s="42"/>
      <c r="T24" s="42"/>
      <c r="U24" s="45"/>
      <c r="V24" s="45"/>
      <c r="W24" s="45"/>
      <c r="X24" s="45"/>
      <c r="Y24" s="45"/>
      <c r="Z24" s="45"/>
      <c r="AA24" s="45"/>
      <c r="AB24" s="48"/>
      <c r="AC24" s="46"/>
      <c r="AD24" s="46"/>
      <c r="AE24" s="46"/>
      <c r="AF24" s="46"/>
    </row>
    <row r="25" spans="1:32">
      <c r="A25" s="1" t="str">
        <f>"  " &amp; B25</f>
        <v xml:space="preserve">  Vale of Glamorgan</v>
      </c>
      <c r="B25" s="3" t="s">
        <v>62</v>
      </c>
      <c r="C25" s="40" t="s">
        <v>62</v>
      </c>
      <c r="D25" s="51"/>
      <c r="E25" s="51"/>
      <c r="F25" s="51"/>
      <c r="G25" s="5"/>
      <c r="H25" s="48"/>
      <c r="I25" s="48"/>
      <c r="J25" s="48"/>
      <c r="K25" s="48"/>
      <c r="L25" s="48"/>
      <c r="M25" s="48"/>
      <c r="N25" s="48"/>
      <c r="O25" s="48"/>
      <c r="P25" s="48"/>
      <c r="Q25" s="48"/>
      <c r="R25" s="45"/>
      <c r="S25" s="45"/>
      <c r="T25" s="45"/>
      <c r="U25" s="45"/>
      <c r="V25" s="45"/>
      <c r="W25" s="45"/>
      <c r="X25" s="45"/>
      <c r="Y25" s="45"/>
      <c r="Z25" s="45"/>
      <c r="AA25" s="45"/>
      <c r="AB25" s="48"/>
      <c r="AC25" s="46"/>
      <c r="AD25" s="46"/>
      <c r="AE25" s="46"/>
      <c r="AF25" s="46"/>
    </row>
    <row r="26" spans="1:32">
      <c r="A26" s="1" t="str">
        <f>"  " &amp; B26</f>
        <v xml:space="preserve">  Cardiff</v>
      </c>
      <c r="B26" s="1" t="s">
        <v>63</v>
      </c>
      <c r="C26" s="40" t="s">
        <v>63</v>
      </c>
      <c r="D26" s="51"/>
      <c r="E26" s="51"/>
      <c r="F26" s="51"/>
      <c r="G26" s="47" t="s">
        <v>107</v>
      </c>
      <c r="H26" s="48"/>
      <c r="I26" s="48" t="s">
        <v>7</v>
      </c>
      <c r="J26" s="48" t="s">
        <v>8</v>
      </c>
      <c r="K26" s="48"/>
      <c r="L26" s="48"/>
      <c r="M26" s="48"/>
      <c r="N26" s="48"/>
      <c r="O26" s="48"/>
      <c r="P26" s="48"/>
      <c r="Q26" s="48"/>
      <c r="R26" s="45"/>
      <c r="S26" s="45"/>
      <c r="T26" s="45"/>
      <c r="U26" s="45"/>
      <c r="V26" s="45"/>
      <c r="W26" s="45"/>
      <c r="X26" s="45"/>
      <c r="Y26" s="45"/>
      <c r="Z26" s="45"/>
      <c r="AA26" s="45"/>
      <c r="AB26" s="48"/>
      <c r="AC26" s="46"/>
      <c r="AD26" s="46"/>
      <c r="AE26" s="46"/>
      <c r="AF26" s="46"/>
    </row>
    <row r="27" spans="1:32">
      <c r="A27" s="1" t="str">
        <f>B27 &amp; " " &amp; "UHB"</f>
        <v>Cwm Taf UHB</v>
      </c>
      <c r="B27" s="1" t="s">
        <v>64</v>
      </c>
      <c r="C27" s="40" t="s">
        <v>83</v>
      </c>
      <c r="D27" s="3"/>
      <c r="E27" s="5"/>
      <c r="F27" s="5" t="s">
        <v>12</v>
      </c>
      <c r="G27" s="5" t="s">
        <v>94</v>
      </c>
      <c r="H27" s="48">
        <f t="shared" ref="H27:J28" si="1">H17/$H7*100</f>
        <v>82.815410047401585</v>
      </c>
      <c r="I27" s="48">
        <f>I17/$H7*100</f>
        <v>81.542818817580169</v>
      </c>
      <c r="J27" s="48">
        <f t="shared" si="1"/>
        <v>84.088001277223128</v>
      </c>
      <c r="K27" s="48"/>
      <c r="L27" s="48"/>
      <c r="M27" s="48"/>
      <c r="N27" s="48"/>
      <c r="O27" s="48"/>
      <c r="P27" s="48"/>
      <c r="Q27" s="48"/>
      <c r="R27" s="45"/>
      <c r="S27" s="45"/>
      <c r="T27" s="45"/>
      <c r="U27" s="45"/>
      <c r="V27" s="45"/>
      <c r="W27" s="45"/>
      <c r="X27" s="45"/>
      <c r="Y27" s="45"/>
      <c r="Z27" s="45"/>
      <c r="AA27" s="45"/>
      <c r="AB27" s="48"/>
      <c r="AC27" s="46"/>
      <c r="AD27" s="46"/>
      <c r="AE27" s="46"/>
      <c r="AF27" s="46"/>
    </row>
    <row r="28" spans="1:32">
      <c r="A28" s="1" t="str">
        <f>"  " &amp; B28</f>
        <v xml:space="preserve">  Rhondda Cynon Taf</v>
      </c>
      <c r="B28" s="1" t="s">
        <v>65</v>
      </c>
      <c r="C28" s="40" t="s">
        <v>65</v>
      </c>
      <c r="D28" s="5"/>
      <c r="E28" s="5"/>
      <c r="F28" s="5" t="s">
        <v>12</v>
      </c>
      <c r="G28" s="5" t="s">
        <v>122</v>
      </c>
      <c r="H28" s="48">
        <f t="shared" si="1"/>
        <v>83.558455486738879</v>
      </c>
      <c r="I28" s="48">
        <f t="shared" si="1"/>
        <v>82.341656254075843</v>
      </c>
      <c r="J28" s="48">
        <f t="shared" si="1"/>
        <v>84.7752547194019</v>
      </c>
      <c r="K28" s="48"/>
      <c r="L28" s="48"/>
      <c r="M28" s="48"/>
      <c r="N28" s="48"/>
      <c r="O28" s="48"/>
      <c r="P28" s="48"/>
      <c r="Q28" s="48"/>
      <c r="R28" s="45"/>
      <c r="S28" s="45"/>
      <c r="T28" s="45"/>
      <c r="U28" s="45"/>
      <c r="V28" s="45"/>
      <c r="W28" s="45"/>
      <c r="X28" s="45"/>
      <c r="Y28" s="45"/>
      <c r="Z28" s="45"/>
      <c r="AA28" s="45"/>
      <c r="AB28" s="48"/>
      <c r="AC28" s="46"/>
      <c r="AD28" s="46"/>
      <c r="AE28" s="46"/>
      <c r="AF28" s="50"/>
    </row>
    <row r="29" spans="1:32">
      <c r="A29" s="1" t="str">
        <f>"  " &amp; B29</f>
        <v xml:space="preserve">  Merthyr Tydfil</v>
      </c>
      <c r="B29" s="1" t="s">
        <v>66</v>
      </c>
      <c r="C29" s="40" t="s">
        <v>66</v>
      </c>
      <c r="D29" s="5"/>
      <c r="E29" s="5"/>
      <c r="F29" s="5"/>
      <c r="G29" s="5"/>
      <c r="H29" s="48"/>
      <c r="I29" s="48"/>
      <c r="J29" s="48"/>
      <c r="K29" s="48"/>
      <c r="L29" s="48"/>
      <c r="M29" s="48"/>
      <c r="N29" s="48"/>
      <c r="O29" s="48"/>
      <c r="P29" s="48"/>
      <c r="Q29" s="48"/>
      <c r="R29" s="45"/>
      <c r="S29" s="45"/>
      <c r="T29" s="45"/>
      <c r="U29" s="45"/>
      <c r="V29" s="45"/>
      <c r="W29" s="45"/>
      <c r="X29" s="45"/>
      <c r="Y29" s="45"/>
      <c r="Z29" s="45"/>
      <c r="AA29" s="45"/>
      <c r="AB29" s="48"/>
      <c r="AC29" s="46"/>
      <c r="AD29" s="46"/>
      <c r="AE29" s="46"/>
      <c r="AF29" s="50"/>
    </row>
    <row r="30" spans="1:32">
      <c r="A30" s="1" t="str">
        <f>B30 &amp; " " &amp; "UHB"</f>
        <v>Aneurin Bevan UHB</v>
      </c>
      <c r="B30" s="1" t="s">
        <v>67</v>
      </c>
      <c r="C30" s="40" t="s">
        <v>84</v>
      </c>
      <c r="D30" s="5"/>
      <c r="E30" s="5"/>
      <c r="F30" s="5" t="s">
        <v>13</v>
      </c>
      <c r="G30" s="5" t="s">
        <v>94</v>
      </c>
      <c r="H30" s="48">
        <f t="shared" ref="H30:J31" si="2">H20/$H10*100</f>
        <v>80.783988821622572</v>
      </c>
      <c r="I30" s="48">
        <f t="shared" si="2"/>
        <v>79.504827124015179</v>
      </c>
      <c r="J30" s="48">
        <f t="shared" si="2"/>
        <v>82.06315051922995</v>
      </c>
      <c r="K30" s="48"/>
      <c r="L30" s="48"/>
      <c r="M30" s="48"/>
      <c r="N30" s="48"/>
      <c r="O30" s="48"/>
      <c r="P30" s="48"/>
      <c r="Q30" s="48"/>
      <c r="R30" s="45"/>
      <c r="S30" s="45"/>
      <c r="T30" s="45"/>
      <c r="U30" s="45"/>
      <c r="V30" s="45"/>
      <c r="W30" s="45"/>
      <c r="X30" s="45"/>
      <c r="Y30" s="45"/>
      <c r="Z30" s="45"/>
      <c r="AA30" s="45"/>
      <c r="AB30" s="48"/>
      <c r="AC30" s="46"/>
      <c r="AD30" s="46"/>
      <c r="AE30" s="46"/>
      <c r="AF30" s="50"/>
    </row>
    <row r="31" spans="1:32">
      <c r="A31" s="1" t="str">
        <f>"  " &amp; B31</f>
        <v xml:space="preserve">  Caerphilly</v>
      </c>
      <c r="B31" s="1" t="s">
        <v>68</v>
      </c>
      <c r="C31" s="40" t="s">
        <v>68</v>
      </c>
      <c r="D31" s="5"/>
      <c r="E31" s="5"/>
      <c r="F31" s="5" t="s">
        <v>13</v>
      </c>
      <c r="G31" s="5" t="s">
        <v>122</v>
      </c>
      <c r="H31" s="48">
        <f t="shared" si="2"/>
        <v>81.107870082052429</v>
      </c>
      <c r="I31" s="48">
        <f t="shared" si="2"/>
        <v>79.860508897735912</v>
      </c>
      <c r="J31" s="48">
        <f t="shared" si="2"/>
        <v>82.355231266368946</v>
      </c>
      <c r="K31" s="48"/>
      <c r="L31" s="48"/>
      <c r="M31" s="48"/>
      <c r="N31" s="48"/>
      <c r="O31" s="48"/>
      <c r="P31" s="48"/>
      <c r="Q31" s="48"/>
      <c r="R31" s="45"/>
      <c r="S31" s="45"/>
      <c r="T31" s="45"/>
      <c r="U31" s="45"/>
      <c r="V31" s="45"/>
      <c r="W31" s="45"/>
      <c r="X31" s="45"/>
      <c r="Y31" s="45"/>
      <c r="Z31" s="45"/>
      <c r="AA31" s="45"/>
      <c r="AB31" s="48"/>
      <c r="AC31" s="46"/>
      <c r="AD31" s="46"/>
      <c r="AE31" s="46"/>
      <c r="AF31" s="50"/>
    </row>
    <row r="32" spans="1:32">
      <c r="A32" s="1" t="str">
        <f>"  " &amp; B32</f>
        <v xml:space="preserve">  Blaenau Gwent</v>
      </c>
      <c r="B32" s="1" t="s">
        <v>69</v>
      </c>
      <c r="C32" s="40" t="s">
        <v>69</v>
      </c>
      <c r="D32" s="5"/>
      <c r="E32" s="5"/>
      <c r="F32" s="5"/>
      <c r="G32" s="5"/>
      <c r="H32" s="48"/>
      <c r="I32" s="48"/>
      <c r="J32" s="48"/>
      <c r="K32" s="48"/>
      <c r="L32" s="48"/>
      <c r="M32" s="48"/>
      <c r="N32" s="48"/>
      <c r="O32" s="48"/>
      <c r="P32" s="48"/>
      <c r="Q32" s="48"/>
      <c r="R32" s="45"/>
      <c r="S32" s="45"/>
      <c r="T32" s="45"/>
      <c r="U32" s="45"/>
      <c r="V32" s="45"/>
      <c r="W32" s="45"/>
      <c r="X32" s="45"/>
      <c r="Y32" s="45"/>
      <c r="Z32" s="45"/>
      <c r="AA32" s="45"/>
      <c r="AB32" s="48"/>
      <c r="AC32" s="46"/>
      <c r="AD32" s="46"/>
      <c r="AE32" s="46"/>
      <c r="AF32" s="50"/>
    </row>
    <row r="33" spans="1:32">
      <c r="A33" s="1" t="str">
        <f>"  " &amp; B33</f>
        <v xml:space="preserve">  Torfaen</v>
      </c>
      <c r="B33" s="1" t="s">
        <v>70</v>
      </c>
      <c r="C33" s="40" t="s">
        <v>70</v>
      </c>
      <c r="D33" s="5"/>
      <c r="E33" s="5"/>
      <c r="F33" s="5"/>
      <c r="G33" s="5"/>
      <c r="H33" s="48"/>
      <c r="I33" s="48"/>
      <c r="J33" s="48"/>
      <c r="K33" s="48"/>
      <c r="L33" s="48"/>
      <c r="M33" s="48"/>
      <c r="N33" s="48"/>
      <c r="O33" s="48"/>
      <c r="P33" s="48"/>
      <c r="Q33" s="48"/>
      <c r="R33" s="45"/>
      <c r="S33" s="45"/>
      <c r="T33" s="45"/>
      <c r="U33" s="45"/>
      <c r="V33" s="45"/>
      <c r="W33" s="45"/>
      <c r="X33" s="45"/>
      <c r="Y33" s="45"/>
      <c r="Z33" s="45"/>
      <c r="AA33" s="45"/>
      <c r="AB33" s="48"/>
      <c r="AC33" s="46"/>
      <c r="AD33" s="46"/>
      <c r="AE33" s="46"/>
      <c r="AF33" s="50"/>
    </row>
    <row r="34" spans="1:32">
      <c r="A34" s="1" t="str">
        <f>"  " &amp; B34</f>
        <v xml:space="preserve">  Monmouthshire</v>
      </c>
      <c r="B34" s="1" t="s">
        <v>71</v>
      </c>
      <c r="C34" s="40" t="s">
        <v>71</v>
      </c>
      <c r="D34" s="5"/>
      <c r="E34" s="5"/>
      <c r="F34" s="5"/>
      <c r="G34" s="5"/>
      <c r="H34" s="48"/>
      <c r="I34" s="48"/>
      <c r="J34" s="48"/>
      <c r="K34" s="48"/>
      <c r="L34" s="48"/>
      <c r="M34" s="48"/>
      <c r="N34" s="48"/>
      <c r="O34" s="48"/>
      <c r="P34" s="48"/>
      <c r="Q34" s="48"/>
      <c r="R34" s="45"/>
      <c r="S34" s="45"/>
      <c r="T34" s="45"/>
      <c r="U34" s="45"/>
      <c r="V34" s="45"/>
      <c r="W34" s="45"/>
      <c r="X34" s="45"/>
      <c r="Y34" s="45"/>
      <c r="Z34" s="45"/>
      <c r="AA34" s="45"/>
      <c r="AB34" s="48"/>
      <c r="AC34" s="46"/>
      <c r="AD34" s="46"/>
      <c r="AE34" s="46"/>
      <c r="AF34" s="50"/>
    </row>
    <row r="35" spans="1:32">
      <c r="A35" s="1" t="str">
        <f>"  " &amp; B35</f>
        <v xml:space="preserve">  Newport</v>
      </c>
      <c r="B35" s="1" t="s">
        <v>72</v>
      </c>
      <c r="C35" s="40" t="s">
        <v>72</v>
      </c>
      <c r="D35" s="5"/>
      <c r="E35" s="5"/>
      <c r="F35" s="5"/>
      <c r="G35" s="5"/>
      <c r="H35" s="48"/>
      <c r="I35" s="48"/>
      <c r="J35" s="48"/>
      <c r="K35" s="48"/>
      <c r="L35" s="48"/>
      <c r="M35" s="48"/>
      <c r="N35" s="48"/>
      <c r="O35" s="48"/>
      <c r="P35" s="48"/>
      <c r="Q35" s="48"/>
      <c r="R35" s="45"/>
      <c r="S35" s="45"/>
      <c r="T35" s="45"/>
      <c r="U35" s="45"/>
      <c r="V35" s="45"/>
      <c r="W35" s="45"/>
      <c r="X35" s="45"/>
      <c r="Y35" s="45"/>
      <c r="Z35" s="45"/>
      <c r="AA35" s="45"/>
      <c r="AB35" s="48"/>
      <c r="AC35" s="46"/>
      <c r="AD35" s="46"/>
      <c r="AE35" s="46"/>
      <c r="AF35" s="50"/>
    </row>
    <row r="36" spans="1:32">
      <c r="D36" s="5"/>
      <c r="E36" s="5"/>
      <c r="F36" s="5"/>
      <c r="G36" s="5"/>
      <c r="H36" s="48"/>
      <c r="I36" s="48"/>
      <c r="J36" s="48"/>
      <c r="K36" s="48"/>
      <c r="L36" s="48"/>
      <c r="M36" s="48"/>
      <c r="N36" s="48"/>
      <c r="O36" s="48"/>
      <c r="P36" s="48"/>
      <c r="Q36" s="48"/>
      <c r="R36" s="45"/>
      <c r="S36" s="45"/>
      <c r="T36" s="45"/>
      <c r="U36" s="45"/>
      <c r="V36" s="45"/>
      <c r="W36" s="45"/>
      <c r="X36" s="45"/>
      <c r="Y36" s="45"/>
      <c r="Z36" s="45"/>
      <c r="AA36" s="45"/>
      <c r="AB36" s="48"/>
      <c r="AC36" s="46"/>
      <c r="AD36" s="46"/>
      <c r="AE36" s="46"/>
      <c r="AF36" s="50"/>
    </row>
    <row r="37" spans="1:32">
      <c r="A37" s="1" t="s">
        <v>73</v>
      </c>
      <c r="B37" s="1" t="s">
        <v>39</v>
      </c>
      <c r="D37" s="5"/>
      <c r="E37" s="5"/>
      <c r="F37" s="5"/>
      <c r="G37" s="5"/>
      <c r="H37" s="55"/>
      <c r="I37" s="48"/>
      <c r="J37" s="48"/>
      <c r="K37" s="48"/>
      <c r="L37" s="48"/>
      <c r="M37" s="48"/>
      <c r="N37" s="48"/>
      <c r="O37" s="48"/>
      <c r="P37" s="48"/>
      <c r="Q37" s="48"/>
      <c r="R37" s="45"/>
      <c r="S37" s="45"/>
      <c r="T37" s="45"/>
      <c r="U37" s="45"/>
      <c r="V37" s="45"/>
      <c r="W37" s="45"/>
      <c r="X37" s="45"/>
      <c r="Y37" s="45"/>
      <c r="Z37" s="45"/>
      <c r="AA37" s="45"/>
      <c r="AB37" s="48"/>
      <c r="AC37" s="46"/>
      <c r="AD37" s="46"/>
      <c r="AE37" s="46"/>
      <c r="AF37" s="50"/>
    </row>
    <row r="38" spans="1:32">
      <c r="D38" s="5"/>
      <c r="E38" s="5"/>
      <c r="F38" s="5"/>
      <c r="G38" s="5"/>
      <c r="H38" s="55"/>
      <c r="I38" s="48"/>
      <c r="J38" s="48"/>
      <c r="K38" s="48"/>
      <c r="L38" s="48"/>
      <c r="M38" s="48"/>
      <c r="N38" s="48"/>
      <c r="O38" s="48"/>
      <c r="P38" s="48"/>
      <c r="Q38" s="48"/>
      <c r="R38" s="45"/>
      <c r="S38" s="45"/>
      <c r="T38" s="45"/>
      <c r="U38" s="45"/>
      <c r="V38" s="45"/>
      <c r="W38" s="45"/>
      <c r="X38" s="45"/>
      <c r="Y38" s="45"/>
      <c r="Z38" s="45"/>
      <c r="AA38" s="45"/>
      <c r="AB38" s="48"/>
      <c r="AC38" s="46"/>
      <c r="AD38" s="46"/>
      <c r="AE38" s="46"/>
      <c r="AF38" s="50"/>
    </row>
    <row r="39" spans="1:32">
      <c r="A39" s="1" t="s">
        <v>12</v>
      </c>
      <c r="B39" s="1" t="s">
        <v>74</v>
      </c>
      <c r="D39" s="5"/>
      <c r="E39" s="5"/>
      <c r="F39" s="5"/>
      <c r="G39" s="5"/>
      <c r="H39" s="55"/>
      <c r="I39" s="48"/>
      <c r="J39" s="48"/>
      <c r="K39" s="48"/>
      <c r="L39" s="48"/>
      <c r="M39" s="48"/>
      <c r="N39" s="48"/>
      <c r="O39" s="48"/>
      <c r="P39" s="48"/>
      <c r="Q39" s="48"/>
      <c r="R39" s="45"/>
      <c r="S39" s="45"/>
      <c r="T39" s="45"/>
      <c r="U39" s="45"/>
      <c r="V39" s="45"/>
      <c r="W39" s="45"/>
      <c r="X39" s="45"/>
      <c r="Y39" s="45"/>
      <c r="Z39" s="45"/>
      <c r="AA39" s="45"/>
      <c r="AB39" s="48"/>
      <c r="AC39" s="46"/>
      <c r="AD39" s="46"/>
      <c r="AE39" s="46"/>
      <c r="AF39" s="50"/>
    </row>
    <row r="40" spans="1:32">
      <c r="A40" s="1" t="s">
        <v>13</v>
      </c>
      <c r="B40" s="1" t="s">
        <v>75</v>
      </c>
      <c r="D40" s="5"/>
      <c r="E40" s="5"/>
      <c r="F40" s="5"/>
      <c r="G40" s="5"/>
      <c r="H40" s="55"/>
      <c r="I40" s="48"/>
      <c r="J40" s="48"/>
      <c r="K40" s="48"/>
      <c r="L40" s="48"/>
      <c r="M40" s="48"/>
      <c r="N40" s="48"/>
      <c r="O40" s="48"/>
      <c r="P40" s="48"/>
      <c r="Q40" s="48"/>
      <c r="R40" s="45"/>
      <c r="S40" s="45"/>
      <c r="T40" s="45"/>
      <c r="U40" s="45"/>
      <c r="V40" s="45"/>
      <c r="W40" s="45"/>
      <c r="X40" s="45"/>
      <c r="Y40" s="45"/>
      <c r="Z40" s="45"/>
      <c r="AA40" s="45"/>
      <c r="AB40" s="48"/>
      <c r="AC40" s="46"/>
      <c r="AD40" s="46"/>
      <c r="AE40" s="46"/>
      <c r="AF40" s="50"/>
    </row>
    <row r="41" spans="1:32">
      <c r="D41" s="5"/>
      <c r="E41" s="5"/>
      <c r="F41" s="5"/>
      <c r="G41" s="5"/>
      <c r="H41" s="55"/>
      <c r="I41" s="48"/>
      <c r="J41" s="48"/>
      <c r="K41" s="48"/>
      <c r="L41" s="48"/>
      <c r="M41" s="48"/>
      <c r="N41" s="48"/>
      <c r="O41" s="48"/>
      <c r="P41" s="48"/>
      <c r="Q41" s="48"/>
      <c r="R41" s="45"/>
      <c r="S41" s="45"/>
      <c r="T41" s="45"/>
      <c r="U41" s="45"/>
      <c r="V41" s="45"/>
      <c r="W41" s="45"/>
      <c r="X41" s="45"/>
      <c r="Y41" s="45"/>
      <c r="Z41" s="45"/>
      <c r="AA41" s="45"/>
      <c r="AB41" s="48"/>
      <c r="AC41" s="46"/>
      <c r="AD41" s="46"/>
      <c r="AE41" s="46"/>
      <c r="AF41" s="50"/>
    </row>
    <row r="42" spans="1:32">
      <c r="D42" s="3"/>
      <c r="E42" s="3"/>
      <c r="F42" s="3"/>
      <c r="G42" s="3"/>
      <c r="H42" s="3"/>
      <c r="I42" s="3"/>
      <c r="J42" s="3"/>
      <c r="K42" s="3"/>
      <c r="L42" s="3"/>
      <c r="M42" s="3"/>
      <c r="N42" s="3"/>
      <c r="O42" s="3"/>
      <c r="P42" s="3"/>
      <c r="Q42" s="3"/>
      <c r="R42" s="3"/>
      <c r="S42" s="3"/>
      <c r="U42" s="42"/>
      <c r="V42" s="42"/>
      <c r="W42" s="42"/>
      <c r="X42" s="42"/>
      <c r="Y42" s="42"/>
      <c r="Z42" s="42"/>
      <c r="AA42" s="42"/>
      <c r="AB42" s="41"/>
      <c r="AC42" s="50"/>
      <c r="AD42" s="50"/>
      <c r="AE42" s="50"/>
      <c r="AF42" s="50"/>
    </row>
    <row r="43" spans="1:32">
      <c r="A43" s="59" t="s">
        <v>129</v>
      </c>
      <c r="D43" s="3"/>
      <c r="E43" s="3"/>
      <c r="F43" s="3"/>
      <c r="G43" s="3"/>
      <c r="H43" s="3"/>
      <c r="I43" s="3"/>
      <c r="J43" s="3"/>
      <c r="K43" s="3"/>
      <c r="L43" s="3"/>
      <c r="M43" s="3"/>
      <c r="N43" s="3"/>
      <c r="O43" s="3"/>
      <c r="P43" s="3"/>
      <c r="Q43" s="3"/>
      <c r="R43" s="3"/>
      <c r="S43" s="3"/>
      <c r="U43" s="42"/>
      <c r="V43" s="42"/>
      <c r="W43" s="42"/>
      <c r="X43" s="42"/>
      <c r="Y43" s="42"/>
      <c r="Z43" s="42"/>
      <c r="AA43" s="42"/>
      <c r="AB43" s="41"/>
      <c r="AC43" s="50"/>
      <c r="AD43" s="50"/>
      <c r="AE43" s="50"/>
      <c r="AF43" s="50"/>
    </row>
    <row r="44" spans="1:32">
      <c r="D44" s="3"/>
      <c r="E44" s="3"/>
      <c r="F44" s="3"/>
      <c r="G44" s="3"/>
      <c r="H44" s="3"/>
      <c r="I44" s="3"/>
      <c r="J44" s="3"/>
      <c r="K44" s="3"/>
      <c r="L44" s="3"/>
      <c r="M44" s="3"/>
      <c r="N44" s="3"/>
      <c r="O44" s="3"/>
      <c r="P44" s="3"/>
      <c r="Q44" s="3"/>
      <c r="R44" s="3"/>
      <c r="S44" s="3"/>
      <c r="U44" s="42"/>
      <c r="V44" s="42"/>
      <c r="W44" s="42"/>
      <c r="X44" s="42"/>
      <c r="Y44" s="42"/>
      <c r="Z44" s="42"/>
      <c r="AA44" s="42"/>
      <c r="AB44" s="41"/>
      <c r="AC44" s="50"/>
      <c r="AD44" s="50"/>
      <c r="AE44" s="50"/>
      <c r="AF44" s="50"/>
    </row>
    <row r="45" spans="1:32">
      <c r="U45" s="42"/>
      <c r="V45" s="42"/>
      <c r="W45" s="42"/>
      <c r="X45" s="42"/>
      <c r="Y45" s="42"/>
      <c r="Z45" s="42"/>
      <c r="AA45" s="42"/>
      <c r="AB45" s="41"/>
      <c r="AC45" s="50"/>
      <c r="AD45" s="50"/>
      <c r="AE45" s="50"/>
      <c r="AF45" s="50"/>
    </row>
    <row r="46" spans="1:32">
      <c r="U46" s="42"/>
      <c r="V46" s="42"/>
      <c r="W46" s="42"/>
      <c r="X46" s="42"/>
      <c r="Y46" s="42"/>
      <c r="Z46" s="42"/>
      <c r="AA46" s="42"/>
      <c r="AB46" s="42"/>
      <c r="AC46" s="50"/>
      <c r="AD46" s="50"/>
      <c r="AE46" s="50"/>
      <c r="AF46" s="50"/>
    </row>
    <row r="47" spans="1:32">
      <c r="U47" s="42"/>
      <c r="V47" s="42"/>
      <c r="W47" s="42"/>
      <c r="X47" s="42"/>
      <c r="Y47" s="42"/>
      <c r="Z47" s="42"/>
      <c r="AA47" s="42"/>
      <c r="AB47" s="42"/>
      <c r="AC47" s="50"/>
      <c r="AD47" s="50"/>
      <c r="AE47" s="50"/>
      <c r="AF47" s="50"/>
    </row>
    <row r="48" spans="1:32">
      <c r="U48" s="42"/>
      <c r="V48" s="42"/>
      <c r="W48" s="42"/>
      <c r="X48" s="42"/>
      <c r="Y48" s="42"/>
      <c r="Z48" s="42"/>
      <c r="AA48" s="42"/>
      <c r="AB48" s="42"/>
      <c r="AC48" s="50"/>
      <c r="AD48" s="50"/>
      <c r="AE48" s="50"/>
      <c r="AF48" s="50"/>
    </row>
    <row r="49" spans="1:32">
      <c r="U49" s="42"/>
      <c r="V49" s="42"/>
      <c r="W49" s="42"/>
      <c r="X49" s="42"/>
      <c r="Y49" s="42"/>
      <c r="Z49" s="42"/>
      <c r="AA49" s="42"/>
      <c r="AB49" s="42"/>
      <c r="AC49" s="50"/>
      <c r="AD49" s="50"/>
      <c r="AE49" s="50"/>
      <c r="AF49" s="50"/>
    </row>
    <row r="51" spans="1:32">
      <c r="A51" s="39" t="s">
        <v>76</v>
      </c>
      <c r="B51" s="1" t="str">
        <f>"Comparison of life expectancy and healthy life expectancy at birth, with Slope Index of Inequality (SII), "&amp;B5&amp;", 2005-09 and 2010-14"</f>
        <v>Comparison of life expectancy and healthy life expectancy at birth, with Slope Index of Inequality (SII), Cardiff, 2005-09 and 2010-14</v>
      </c>
    </row>
    <row r="52" spans="1:32">
      <c r="A52" s="1" t="s">
        <v>77</v>
      </c>
      <c r="B52" s="1" t="str">
        <f>"Comparison of life expectancy and healthy life expectancy at birth, Wales, 2005-09 and 2010-14"</f>
        <v>Comparison of life expectancy and healthy life expectancy at birth, Wales, 2005-09 and 2010-14</v>
      </c>
    </row>
    <row r="53" spans="1:32">
      <c r="A53" s="3" t="s">
        <v>78</v>
      </c>
      <c r="B53" s="1" t="str">
        <f>"Most deprived within " &amp; B3</f>
        <v>Most deprived within Cardiff</v>
      </c>
    </row>
    <row r="54" spans="1:32">
      <c r="A54" s="3" t="s">
        <v>78</v>
      </c>
      <c r="B54" s="1" t="str">
        <f>"Least deprived within " &amp; B3</f>
        <v>Least deprived within Cardiff</v>
      </c>
    </row>
    <row r="55" spans="1:32">
      <c r="A55" s="3" t="s">
        <v>78</v>
      </c>
      <c r="B55" s="1" t="str">
        <f>B3 &amp; " overall"</f>
        <v>Cardiff overall</v>
      </c>
    </row>
    <row r="56" spans="1:32">
      <c r="A56" s="3" t="s">
        <v>78</v>
      </c>
      <c r="B56" s="1" t="str">
        <f>"Least and most deprived within " &amp; B3</f>
        <v>Least and most deprived within Cardiff</v>
      </c>
    </row>
    <row r="57" spans="1:32">
      <c r="A57" s="3" t="s">
        <v>79</v>
      </c>
      <c r="B57" s="1" t="str">
        <f>IF(C3="LE","Inequalities in life expectancy, healthy life expectancy and disability-free life expectancy at birth, Wales, 2001-05 and 2005-09")</f>
        <v>Inequalities in life expectancy, healthy life expectancy and disability-free life expectancy at birth, Wales, 2001-05 and 2005-09</v>
      </c>
    </row>
    <row r="58" spans="1:32">
      <c r="A58" s="3" t="s">
        <v>80</v>
      </c>
      <c r="B58" s="1" t="str">
        <f>IF(C3="LE","Inequalities in life expectancy, healthy life expectancy and disability-free life expectancy at birth, "&amp;B5&amp;" 2001-05 and 2005-09")</f>
        <v>Inequalities in life expectancy, healthy life expectancy and disability-free life expectancy at birth, Cardiff 2001-05 and 2005-09</v>
      </c>
    </row>
    <row r="59" spans="1:32">
      <c r="A59" s="1" t="s">
        <v>119</v>
      </c>
      <c r="B59" s="1" t="str">
        <f>"Comparison of life expectancy (LE) and healthy life expectancy (HLE) at birth, with Slope Index of Inequality (SII), "&amp;B5&amp;", 2005-09 and 2010-14"</f>
        <v>Comparison of life expectancy (LE) and healthy life expectancy (HLE) at birth, with Slope Index of Inequality (SII), Cardiff, 2005-09 and 2010-14</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59"/>
  <sheetViews>
    <sheetView showGridLines="0" zoomScaleNormal="100" workbookViewId="0">
      <selection activeCell="F41" sqref="F41"/>
    </sheetView>
  </sheetViews>
  <sheetFormatPr defaultRowHeight="12.75"/>
  <cols>
    <col min="1" max="1" width="3.375" style="38" customWidth="1"/>
    <col min="2" max="2" width="12.25" style="7" customWidth="1"/>
    <col min="3" max="3" width="8.625" style="7" customWidth="1"/>
    <col min="4" max="4" width="6.625" style="7" customWidth="1"/>
    <col min="5" max="5" width="13.75" style="7" customWidth="1"/>
    <col min="6" max="6" width="15.5" style="7" customWidth="1"/>
    <col min="7" max="7" width="6.625" style="7" customWidth="1"/>
    <col min="8" max="8" width="11.875" style="7" customWidth="1"/>
    <col min="9" max="9" width="14.375" style="7" customWidth="1"/>
    <col min="10" max="10" width="3.5" style="7" customWidth="1"/>
    <col min="11" max="11" width="6.125" style="7" customWidth="1"/>
    <col min="12" max="12" width="11.25" style="7" customWidth="1"/>
    <col min="13" max="13" width="6.75" style="7" customWidth="1"/>
    <col min="14" max="14" width="8.625" style="7" customWidth="1"/>
    <col min="15" max="15" width="5.625" style="7" customWidth="1"/>
    <col min="16" max="16384" width="9" style="7"/>
  </cols>
  <sheetData>
    <row r="1" spans="2:17" ht="15">
      <c r="K1" s="8"/>
      <c r="L1" s="9"/>
      <c r="M1" s="10"/>
      <c r="N1" s="10"/>
      <c r="O1" s="10"/>
      <c r="P1" s="10"/>
      <c r="Q1" s="10"/>
    </row>
    <row r="2" spans="2:17" ht="15">
      <c r="B2" s="11" t="s">
        <v>14</v>
      </c>
      <c r="K2" s="8"/>
      <c r="L2" s="10"/>
      <c r="M2" s="10"/>
      <c r="N2" s="10"/>
      <c r="O2" s="12"/>
      <c r="P2" s="10"/>
      <c r="Q2" s="10"/>
    </row>
    <row r="3" spans="2:17" ht="15">
      <c r="B3" s="11"/>
      <c r="K3" s="8"/>
      <c r="L3" s="10"/>
      <c r="M3" s="10"/>
      <c r="N3" s="10"/>
      <c r="O3" s="12"/>
      <c r="P3" s="10"/>
      <c r="Q3" s="10"/>
    </row>
    <row r="4" spans="2:17" ht="15">
      <c r="B4" s="7" t="s">
        <v>15</v>
      </c>
      <c r="F4" s="13">
        <v>3.3</v>
      </c>
      <c r="K4" s="8"/>
      <c r="L4" s="10"/>
      <c r="M4" s="10"/>
      <c r="N4" s="10"/>
      <c r="O4" s="12"/>
      <c r="P4" s="10"/>
      <c r="Q4" s="10"/>
    </row>
    <row r="5" spans="2:17" ht="15">
      <c r="B5" s="7" t="s">
        <v>16</v>
      </c>
      <c r="F5" s="13">
        <v>1.1000000000000001</v>
      </c>
      <c r="K5" s="14"/>
      <c r="L5" s="10"/>
      <c r="M5" s="10"/>
      <c r="N5" s="10"/>
      <c r="O5" s="12"/>
      <c r="P5" s="10"/>
      <c r="Q5" s="10"/>
    </row>
    <row r="6" spans="2:17" ht="15">
      <c r="K6" s="8"/>
      <c r="L6" s="10"/>
      <c r="M6" s="10"/>
      <c r="N6" s="10"/>
      <c r="O6" s="12"/>
      <c r="P6" s="10"/>
      <c r="Q6" s="10"/>
    </row>
    <row r="7" spans="2:17" ht="33" customHeight="1">
      <c r="B7" s="166" t="s">
        <v>89</v>
      </c>
      <c r="C7" s="167"/>
      <c r="D7" s="15"/>
      <c r="E7" s="168" t="s">
        <v>17</v>
      </c>
      <c r="F7" s="169"/>
      <c r="G7" s="15"/>
      <c r="H7" s="168" t="s">
        <v>18</v>
      </c>
      <c r="I7" s="169"/>
      <c r="J7" s="15"/>
      <c r="K7" s="8"/>
      <c r="L7" s="10"/>
      <c r="M7" s="10"/>
      <c r="N7" s="10"/>
      <c r="O7" s="12"/>
      <c r="P7" s="10"/>
      <c r="Q7" s="10"/>
    </row>
    <row r="8" spans="2:17" ht="18.75" customHeight="1">
      <c r="B8" s="164" t="s">
        <v>90</v>
      </c>
      <c r="C8" s="165"/>
      <c r="D8" s="15"/>
      <c r="E8" s="164" t="str">
        <f>B8&amp; " SII"</f>
        <v>Males LE 2005-09 SII</v>
      </c>
      <c r="F8" s="165"/>
      <c r="G8" s="15"/>
      <c r="H8" s="164" t="str">
        <f>E8</f>
        <v>Males LE 2005-09 SII</v>
      </c>
      <c r="I8" s="165"/>
      <c r="J8" s="15"/>
      <c r="K8" s="16"/>
      <c r="L8" s="10"/>
      <c r="M8" s="10"/>
      <c r="N8" s="10"/>
      <c r="O8" s="12"/>
      <c r="P8" s="10"/>
      <c r="Q8" s="10"/>
    </row>
    <row r="9" spans="2:17" ht="15.75" customHeight="1">
      <c r="B9" s="17" t="s">
        <v>39</v>
      </c>
      <c r="C9" s="18">
        <f>'Sii data controls'!H7</f>
        <v>76.992641394550205</v>
      </c>
      <c r="D9" s="19"/>
      <c r="E9" s="20" t="s">
        <v>20</v>
      </c>
      <c r="F9" s="21" t="s">
        <v>21</v>
      </c>
      <c r="G9" s="19"/>
      <c r="H9" s="20" t="s">
        <v>20</v>
      </c>
      <c r="I9" s="22" t="s">
        <v>21</v>
      </c>
      <c r="J9" s="19"/>
      <c r="K9" s="16"/>
      <c r="L9" s="10"/>
      <c r="M9" s="10"/>
      <c r="N9" s="10"/>
      <c r="O9" s="12"/>
      <c r="P9" s="10"/>
      <c r="Q9" s="10"/>
    </row>
    <row r="10" spans="2:17">
      <c r="B10" s="17" t="s">
        <v>22</v>
      </c>
      <c r="C10" s="23">
        <f>'Sii data controls'!K7</f>
        <v>0.31473867633690134</v>
      </c>
      <c r="D10" s="24"/>
      <c r="E10" s="17">
        <f>C9-(I11/2)</f>
        <v>71.101966394550203</v>
      </c>
      <c r="F10" s="25">
        <v>11.5</v>
      </c>
      <c r="G10" s="19"/>
      <c r="H10" s="17">
        <f>C9+((E11-E10)/2)</f>
        <v>82.883316394550206</v>
      </c>
      <c r="I10" s="18">
        <f>F10</f>
        <v>11.5</v>
      </c>
      <c r="J10" s="19"/>
      <c r="K10" s="16"/>
      <c r="L10" s="16"/>
      <c r="M10" s="16"/>
      <c r="N10" s="16"/>
      <c r="O10" s="26"/>
      <c r="P10" s="8"/>
      <c r="Q10" s="8"/>
    </row>
    <row r="11" spans="2:17">
      <c r="B11" s="20" t="s">
        <v>23</v>
      </c>
      <c r="C11" s="23">
        <f>'Sii data controls'!L7</f>
        <v>0.31473867633690134</v>
      </c>
      <c r="D11" s="24"/>
      <c r="E11" s="17">
        <f>C9+(I11/2)</f>
        <v>82.883316394550206</v>
      </c>
      <c r="F11" s="25">
        <f>F10</f>
        <v>11.5</v>
      </c>
      <c r="G11" s="19"/>
      <c r="H11" s="17" t="s">
        <v>24</v>
      </c>
      <c r="I11" s="18">
        <f>'Sii data controls'!M7</f>
        <v>11.78135</v>
      </c>
      <c r="J11" s="19"/>
      <c r="K11" s="8"/>
      <c r="L11" s="8"/>
      <c r="M11" s="8"/>
      <c r="N11" s="8"/>
      <c r="O11" s="8"/>
      <c r="P11" s="8"/>
      <c r="Q11" s="8"/>
    </row>
    <row r="12" spans="2:17">
      <c r="B12" s="27"/>
      <c r="C12" s="28"/>
      <c r="D12" s="15"/>
      <c r="E12" s="27"/>
      <c r="F12" s="28"/>
      <c r="G12" s="15"/>
      <c r="H12" s="27"/>
      <c r="I12" s="28"/>
      <c r="J12" s="15"/>
      <c r="K12" s="8"/>
      <c r="L12" s="8"/>
      <c r="M12" s="8"/>
      <c r="N12" s="8"/>
      <c r="O12" s="14"/>
      <c r="P12" s="14"/>
      <c r="Q12" s="14"/>
    </row>
    <row r="13" spans="2:17" ht="15.75" customHeight="1">
      <c r="B13" s="164" t="s">
        <v>91</v>
      </c>
      <c r="C13" s="165"/>
      <c r="D13" s="15"/>
      <c r="E13" s="164" t="str">
        <f>B13&amp; " SII"</f>
        <v>Males LE 2010-14 SII</v>
      </c>
      <c r="F13" s="165"/>
      <c r="G13" s="15"/>
      <c r="H13" s="164" t="str">
        <f>E13</f>
        <v>Males LE 2010-14 SII</v>
      </c>
      <c r="I13" s="165"/>
      <c r="J13" s="15"/>
      <c r="K13" s="16"/>
      <c r="L13" s="16"/>
      <c r="M13" s="16"/>
      <c r="N13" s="16"/>
      <c r="O13" s="14"/>
      <c r="P13" s="14"/>
      <c r="Q13" s="14"/>
    </row>
    <row r="14" spans="2:17" ht="12" customHeight="1">
      <c r="B14" s="17" t="s">
        <v>39</v>
      </c>
      <c r="C14" s="18">
        <f>'Sii data controls'!H8</f>
        <v>78.174215872285103</v>
      </c>
      <c r="D14" s="19"/>
      <c r="E14" s="20" t="s">
        <v>20</v>
      </c>
      <c r="F14" s="21" t="s">
        <v>21</v>
      </c>
      <c r="G14" s="19"/>
      <c r="H14" s="20" t="s">
        <v>20</v>
      </c>
      <c r="I14" s="22" t="s">
        <v>21</v>
      </c>
      <c r="J14" s="19"/>
      <c r="K14" s="16"/>
      <c r="L14" s="16"/>
      <c r="M14" s="16"/>
      <c r="N14" s="16"/>
      <c r="O14" s="14"/>
      <c r="P14" s="14"/>
      <c r="Q14" s="14"/>
    </row>
    <row r="15" spans="2:17">
      <c r="B15" s="17" t="s">
        <v>22</v>
      </c>
      <c r="C15" s="23">
        <f>'Sii data controls'!K8</f>
        <v>0.30893586847639654</v>
      </c>
      <c r="D15" s="24"/>
      <c r="E15" s="17">
        <f>C14-(I16/2)</f>
        <v>72.693500872285099</v>
      </c>
      <c r="F15" s="25">
        <f>F10-$F$5</f>
        <v>10.4</v>
      </c>
      <c r="G15" s="24"/>
      <c r="H15" s="17">
        <f>C14+((E16-E15)/2)</f>
        <v>83.654930872285107</v>
      </c>
      <c r="I15" s="18">
        <f>F15</f>
        <v>10.4</v>
      </c>
      <c r="J15" s="19"/>
      <c r="K15" s="16"/>
      <c r="L15" s="16"/>
      <c r="M15" s="16"/>
      <c r="N15" s="16"/>
      <c r="O15" s="14"/>
      <c r="P15" s="14"/>
      <c r="Q15" s="14"/>
    </row>
    <row r="16" spans="2:17">
      <c r="B16" s="20" t="s">
        <v>23</v>
      </c>
      <c r="C16" s="23">
        <f>'Sii data controls'!L8</f>
        <v>0.30893586847639654</v>
      </c>
      <c r="D16" s="24"/>
      <c r="E16" s="17">
        <f>C14+(I16/2)</f>
        <v>83.654930872285107</v>
      </c>
      <c r="F16" s="25">
        <f>F15</f>
        <v>10.4</v>
      </c>
      <c r="G16" s="24"/>
      <c r="H16" s="17" t="s">
        <v>24</v>
      </c>
      <c r="I16" s="18">
        <f>'Sii data controls'!M8</f>
        <v>10.96143</v>
      </c>
      <c r="J16" s="19"/>
      <c r="K16" s="8"/>
      <c r="L16" s="8"/>
      <c r="M16" s="8"/>
      <c r="N16" s="8"/>
      <c r="O16" s="14"/>
      <c r="P16" s="14"/>
      <c r="Q16" s="14"/>
    </row>
    <row r="17" spans="2:17">
      <c r="B17" s="27"/>
      <c r="C17" s="28"/>
      <c r="D17" s="15"/>
      <c r="E17" s="27"/>
      <c r="F17" s="28"/>
      <c r="G17" s="15"/>
      <c r="H17" s="27"/>
      <c r="I17" s="28"/>
      <c r="J17" s="15"/>
      <c r="K17" s="8"/>
      <c r="L17" s="8"/>
      <c r="M17" s="8"/>
      <c r="N17" s="8"/>
      <c r="O17" s="14"/>
      <c r="P17" s="14"/>
      <c r="Q17" s="14"/>
    </row>
    <row r="18" spans="2:17" ht="15.75" customHeight="1">
      <c r="B18" s="164" t="s">
        <v>19</v>
      </c>
      <c r="C18" s="165"/>
      <c r="D18" s="15"/>
      <c r="E18" s="164" t="str">
        <f>B18&amp; " SII"</f>
        <v>Males HLE 2005-09 SII</v>
      </c>
      <c r="F18" s="165"/>
      <c r="G18" s="15"/>
      <c r="H18" s="164" t="str">
        <f>E18</f>
        <v>Males HLE 2005-09 SII</v>
      </c>
      <c r="I18" s="165"/>
      <c r="J18" s="15"/>
      <c r="K18" s="16"/>
      <c r="L18" s="16"/>
      <c r="M18" s="16"/>
      <c r="N18" s="16"/>
      <c r="O18" s="16"/>
      <c r="P18" s="8"/>
      <c r="Q18" s="8"/>
    </row>
    <row r="19" spans="2:17" ht="12" customHeight="1">
      <c r="B19" s="17" t="s">
        <v>11</v>
      </c>
      <c r="C19" s="18">
        <f>'Sii data controls'!H17</f>
        <v>63.7617716772222</v>
      </c>
      <c r="D19" s="19"/>
      <c r="E19" s="20" t="s">
        <v>20</v>
      </c>
      <c r="F19" s="21" t="s">
        <v>21</v>
      </c>
      <c r="G19" s="19"/>
      <c r="H19" s="20" t="s">
        <v>20</v>
      </c>
      <c r="I19" s="22" t="s">
        <v>21</v>
      </c>
      <c r="J19" s="19"/>
      <c r="K19" s="8"/>
      <c r="L19" s="8"/>
      <c r="M19" s="8"/>
      <c r="N19" s="16"/>
      <c r="O19" s="8"/>
      <c r="P19" s="8"/>
      <c r="Q19" s="8"/>
    </row>
    <row r="20" spans="2:17">
      <c r="B20" s="17" t="s">
        <v>22</v>
      </c>
      <c r="C20" s="23">
        <f>'Sii data controls'!K17</f>
        <v>0.97980160199500688</v>
      </c>
      <c r="D20" s="24"/>
      <c r="E20" s="17">
        <f>C19-(I21/2)</f>
        <v>53.480326677222202</v>
      </c>
      <c r="F20" s="25">
        <v>8.24</v>
      </c>
      <c r="G20" s="19"/>
      <c r="H20" s="17">
        <f>C19+((E21-E20)/2)</f>
        <v>74.043216677222205</v>
      </c>
      <c r="I20" s="18">
        <f>F20</f>
        <v>8.24</v>
      </c>
      <c r="J20" s="19"/>
      <c r="K20" s="16"/>
      <c r="L20" s="16"/>
      <c r="M20" s="16"/>
      <c r="N20" s="16"/>
      <c r="O20" s="8"/>
      <c r="P20" s="8"/>
      <c r="Q20" s="8"/>
    </row>
    <row r="21" spans="2:17">
      <c r="B21" s="20" t="s">
        <v>23</v>
      </c>
      <c r="C21" s="23">
        <f>'Sii data controls'!L17</f>
        <v>0.9798016019949003</v>
      </c>
      <c r="D21" s="24"/>
      <c r="E21" s="17">
        <f>C19+(I21/2)</f>
        <v>74.043216677222205</v>
      </c>
      <c r="F21" s="25">
        <f>F20</f>
        <v>8.24</v>
      </c>
      <c r="G21" s="19"/>
      <c r="H21" s="17" t="s">
        <v>24</v>
      </c>
      <c r="I21" s="18">
        <f>'Sii data controls'!M17</f>
        <v>20.562889999999999</v>
      </c>
      <c r="J21" s="19"/>
      <c r="K21" s="16"/>
      <c r="L21" s="16"/>
      <c r="M21" s="16"/>
      <c r="N21" s="8"/>
      <c r="O21" s="8"/>
      <c r="P21" s="8"/>
      <c r="Q21" s="8"/>
    </row>
    <row r="22" spans="2:17">
      <c r="B22" s="27"/>
      <c r="C22" s="28"/>
      <c r="D22" s="15"/>
      <c r="E22" s="27"/>
      <c r="F22" s="28"/>
      <c r="G22" s="15"/>
      <c r="H22" s="27"/>
      <c r="I22" s="28"/>
      <c r="J22" s="15"/>
      <c r="K22" s="8"/>
      <c r="L22" s="8"/>
      <c r="M22" s="8"/>
      <c r="N22" s="8"/>
      <c r="O22" s="8"/>
      <c r="P22" s="8"/>
      <c r="Q22" s="8"/>
    </row>
    <row r="23" spans="2:17" ht="15.75" customHeight="1">
      <c r="B23" s="164" t="s">
        <v>25</v>
      </c>
      <c r="C23" s="165"/>
      <c r="D23" s="15"/>
      <c r="E23" s="164" t="str">
        <f>B23&amp; " SII"</f>
        <v>Males HLE 2010-14 SII</v>
      </c>
      <c r="F23" s="165"/>
      <c r="G23" s="15"/>
      <c r="H23" s="164" t="str">
        <f>E23</f>
        <v>Males HLE 2010-14 SII</v>
      </c>
      <c r="I23" s="165"/>
      <c r="J23" s="15"/>
      <c r="K23" s="16"/>
      <c r="L23" s="16"/>
      <c r="M23" s="16"/>
      <c r="N23" s="16"/>
      <c r="O23" s="8"/>
      <c r="P23" s="8"/>
      <c r="Q23" s="8"/>
    </row>
    <row r="24" spans="2:17" ht="12" customHeight="1">
      <c r="B24" s="17" t="s">
        <v>11</v>
      </c>
      <c r="C24" s="18">
        <f>'Sii data controls'!H18</f>
        <v>65.321167371750505</v>
      </c>
      <c r="D24" s="19"/>
      <c r="E24" s="20" t="s">
        <v>20</v>
      </c>
      <c r="F24" s="21" t="s">
        <v>21</v>
      </c>
      <c r="G24" s="19"/>
      <c r="H24" s="20" t="s">
        <v>20</v>
      </c>
      <c r="I24" s="22" t="s">
        <v>21</v>
      </c>
      <c r="J24" s="19"/>
      <c r="K24" s="16"/>
      <c r="L24" s="16"/>
      <c r="M24" s="16"/>
      <c r="N24" s="16"/>
      <c r="O24" s="8"/>
      <c r="P24" s="8"/>
      <c r="Q24" s="8"/>
    </row>
    <row r="25" spans="2:17">
      <c r="B25" s="17" t="s">
        <v>22</v>
      </c>
      <c r="C25" s="23">
        <f>'Sii data controls'!K18</f>
        <v>0.95122325887429326</v>
      </c>
      <c r="D25" s="24"/>
      <c r="E25" s="17">
        <f>C24-(I26/2)</f>
        <v>53.139862371750503</v>
      </c>
      <c r="F25" s="25">
        <f>F20-$F$5</f>
        <v>7.1400000000000006</v>
      </c>
      <c r="G25" s="24"/>
      <c r="H25" s="17">
        <f>C24+((E26-E25)/2)</f>
        <v>77.5024723717505</v>
      </c>
      <c r="I25" s="18">
        <f>F25</f>
        <v>7.1400000000000006</v>
      </c>
      <c r="J25" s="19"/>
      <c r="K25" s="16"/>
      <c r="L25" s="16"/>
      <c r="M25" s="16"/>
      <c r="N25" s="16"/>
      <c r="O25" s="29"/>
      <c r="P25" s="8"/>
      <c r="Q25" s="8"/>
    </row>
    <row r="26" spans="2:17">
      <c r="B26" s="20" t="s">
        <v>23</v>
      </c>
      <c r="C26" s="23">
        <f>'Sii data controls'!L18</f>
        <v>0.95122325887430748</v>
      </c>
      <c r="D26" s="24"/>
      <c r="E26" s="17">
        <f>C24+(I26/2)</f>
        <v>77.5024723717505</v>
      </c>
      <c r="F26" s="25">
        <f>F25</f>
        <v>7.1400000000000006</v>
      </c>
      <c r="G26" s="24"/>
      <c r="H26" s="17" t="s">
        <v>24</v>
      </c>
      <c r="I26" s="18">
        <f>'Sii data controls'!M18</f>
        <v>24.36261</v>
      </c>
      <c r="J26" s="19"/>
      <c r="K26" s="8"/>
      <c r="L26" s="8"/>
      <c r="M26" s="8"/>
      <c r="N26" s="8"/>
      <c r="O26" s="8"/>
      <c r="P26" s="8"/>
      <c r="Q26" s="8"/>
    </row>
    <row r="27" spans="2:17">
      <c r="B27" s="27"/>
      <c r="C27" s="28"/>
      <c r="D27" s="15"/>
      <c r="E27" s="27"/>
      <c r="F27" s="28"/>
      <c r="G27" s="15"/>
      <c r="H27" s="27"/>
      <c r="I27" s="28"/>
      <c r="J27" s="15"/>
      <c r="K27" s="29"/>
      <c r="L27" s="8"/>
      <c r="M27" s="8"/>
      <c r="N27" s="8"/>
      <c r="O27" s="8"/>
      <c r="P27" s="8"/>
      <c r="Q27" s="8"/>
    </row>
    <row r="28" spans="2:17" ht="15">
      <c r="B28" s="164" t="s">
        <v>92</v>
      </c>
      <c r="C28" s="165"/>
      <c r="D28" s="15"/>
      <c r="E28" s="164" t="str">
        <f>B28&amp; " SII"</f>
        <v>Females LE 2005-09 SII</v>
      </c>
      <c r="F28" s="165"/>
      <c r="G28" s="15"/>
      <c r="H28" s="164" t="str">
        <f>E28</f>
        <v>Females LE 2005-09 SII</v>
      </c>
      <c r="I28" s="165"/>
      <c r="J28" s="15"/>
      <c r="K28" s="30"/>
      <c r="L28" s="30"/>
      <c r="M28" s="31"/>
      <c r="N28" s="31"/>
      <c r="O28" s="31"/>
      <c r="P28" s="32"/>
      <c r="Q28" s="32"/>
    </row>
    <row r="29" spans="2:17" ht="15">
      <c r="B29" s="17" t="s">
        <v>39</v>
      </c>
      <c r="C29" s="18">
        <f>'Sii data controls'!H10</f>
        <v>81.714315842164595</v>
      </c>
      <c r="D29" s="19"/>
      <c r="E29" s="20" t="s">
        <v>20</v>
      </c>
      <c r="F29" s="21" t="s">
        <v>21</v>
      </c>
      <c r="G29" s="19"/>
      <c r="H29" s="20" t="s">
        <v>20</v>
      </c>
      <c r="I29" s="22" t="s">
        <v>21</v>
      </c>
      <c r="K29" s="30"/>
      <c r="L29" s="30"/>
      <c r="M29" s="31"/>
      <c r="N29" s="31"/>
      <c r="O29" s="12"/>
      <c r="P29" s="32"/>
      <c r="Q29" s="32"/>
    </row>
    <row r="30" spans="2:17" ht="15">
      <c r="B30" s="17" t="s">
        <v>22</v>
      </c>
      <c r="C30" s="23">
        <f>'Sii data controls'!K10</f>
        <v>0.31096079289009992</v>
      </c>
      <c r="D30" s="24"/>
      <c r="E30" s="17">
        <f>C29-(I31/2)</f>
        <v>76.999996342164593</v>
      </c>
      <c r="F30" s="25">
        <v>3.86</v>
      </c>
      <c r="G30" s="19"/>
      <c r="H30" s="17">
        <f>C29+((E31-E30)/2)</f>
        <v>86.428635342164597</v>
      </c>
      <c r="I30" s="18">
        <f>F30</f>
        <v>3.86</v>
      </c>
      <c r="J30" s="2"/>
    </row>
    <row r="31" spans="2:17" ht="15">
      <c r="B31" s="20" t="s">
        <v>23</v>
      </c>
      <c r="C31" s="23">
        <f>'Sii data controls'!L10</f>
        <v>0.31096079289009992</v>
      </c>
      <c r="D31" s="24"/>
      <c r="E31" s="17">
        <f>C29+(I31/2)</f>
        <v>86.428635342164597</v>
      </c>
      <c r="F31" s="25">
        <f>F30</f>
        <v>3.86</v>
      </c>
      <c r="G31" s="19"/>
      <c r="H31" s="17" t="s">
        <v>24</v>
      </c>
      <c r="I31" s="18">
        <f>'Sii data controls'!M10</f>
        <v>9.4286390000000004</v>
      </c>
      <c r="J31" s="2"/>
    </row>
    <row r="32" spans="2:17" ht="15">
      <c r="B32" s="27"/>
      <c r="C32" s="28"/>
      <c r="D32" s="15"/>
      <c r="E32" s="27"/>
      <c r="F32" s="28"/>
      <c r="G32" s="15"/>
      <c r="H32" s="27"/>
      <c r="I32" s="28"/>
      <c r="J32" s="2"/>
    </row>
    <row r="33" spans="2:10" ht="15">
      <c r="B33" s="164" t="s">
        <v>93</v>
      </c>
      <c r="C33" s="165"/>
      <c r="D33" s="15"/>
      <c r="E33" s="164" t="str">
        <f>B33&amp; " SII"</f>
        <v>Females LE 2010-14 SII</v>
      </c>
      <c r="F33" s="165"/>
      <c r="G33" s="15"/>
      <c r="H33" s="164" t="str">
        <f>E33</f>
        <v>Females LE 2010-14 SII</v>
      </c>
      <c r="I33" s="165"/>
      <c r="J33" s="2"/>
    </row>
    <row r="34" spans="2:10" ht="15">
      <c r="B34" s="17" t="s">
        <v>39</v>
      </c>
      <c r="C34" s="18">
        <f>'Sii data controls'!H11</f>
        <v>82.689424220905593</v>
      </c>
      <c r="D34" s="19"/>
      <c r="E34" s="20" t="s">
        <v>20</v>
      </c>
      <c r="F34" s="21" t="s">
        <v>21</v>
      </c>
      <c r="G34" s="19"/>
      <c r="H34" s="20" t="s">
        <v>20</v>
      </c>
      <c r="I34" s="22" t="s">
        <v>21</v>
      </c>
      <c r="J34" s="2"/>
    </row>
    <row r="35" spans="2:10" ht="15">
      <c r="B35" s="17" t="s">
        <v>22</v>
      </c>
      <c r="C35" s="23">
        <f>'Sii data controls'!K11</f>
        <v>0.30069554997940884</v>
      </c>
      <c r="D35" s="24"/>
      <c r="E35" s="17">
        <f>C34-(I36/2)</f>
        <v>78.076579720905599</v>
      </c>
      <c r="F35" s="25">
        <f>F30-$F$5</f>
        <v>2.76</v>
      </c>
      <c r="G35" s="24"/>
      <c r="H35" s="17">
        <f>C34+((E36-E35)/2)</f>
        <v>87.302268720905587</v>
      </c>
      <c r="I35" s="18">
        <f>F35</f>
        <v>2.76</v>
      </c>
      <c r="J35" s="2"/>
    </row>
    <row r="36" spans="2:10" ht="15">
      <c r="B36" s="20" t="s">
        <v>23</v>
      </c>
      <c r="C36" s="23">
        <f>'Sii data controls'!L11</f>
        <v>0.30069554997939463</v>
      </c>
      <c r="D36" s="24"/>
      <c r="E36" s="17">
        <f>C34+(I36/2)</f>
        <v>87.302268720905587</v>
      </c>
      <c r="F36" s="25">
        <f>F35</f>
        <v>2.76</v>
      </c>
      <c r="G36" s="24"/>
      <c r="H36" s="17" t="s">
        <v>24</v>
      </c>
      <c r="I36" s="18">
        <f>'Sii data controls'!M11</f>
        <v>9.2256889999999991</v>
      </c>
      <c r="J36" s="2"/>
    </row>
    <row r="37" spans="2:10" ht="15">
      <c r="B37" s="27"/>
      <c r="C37" s="28"/>
      <c r="D37" s="15"/>
      <c r="E37" s="27"/>
      <c r="F37" s="28"/>
      <c r="G37" s="15"/>
      <c r="H37" s="27"/>
      <c r="I37" s="28"/>
      <c r="J37" s="2"/>
    </row>
    <row r="38" spans="2:10" ht="15">
      <c r="B38" s="164" t="s">
        <v>26</v>
      </c>
      <c r="C38" s="165"/>
      <c r="D38" s="15"/>
      <c r="E38" s="164" t="str">
        <f>B38&amp; " SII"</f>
        <v>Females HLE 2005-09 SII</v>
      </c>
      <c r="F38" s="165"/>
      <c r="G38" s="15"/>
      <c r="H38" s="164" t="str">
        <f>E38</f>
        <v>Females HLE 2005-09 SII</v>
      </c>
      <c r="I38" s="165"/>
      <c r="J38" s="2"/>
    </row>
    <row r="39" spans="2:10" ht="15">
      <c r="B39" s="17" t="s">
        <v>11</v>
      </c>
      <c r="C39" s="18">
        <f>'Sii data controls'!H20</f>
        <v>66.012083775599606</v>
      </c>
      <c r="D39" s="19"/>
      <c r="E39" s="20" t="s">
        <v>20</v>
      </c>
      <c r="F39" s="21" t="s">
        <v>21</v>
      </c>
      <c r="G39" s="19"/>
      <c r="H39" s="20" t="s">
        <v>20</v>
      </c>
      <c r="I39" s="22" t="s">
        <v>21</v>
      </c>
      <c r="J39" s="2"/>
    </row>
    <row r="40" spans="2:10" ht="15">
      <c r="B40" s="17" t="s">
        <v>22</v>
      </c>
      <c r="C40" s="23">
        <f>'Sii data controls'!K20</f>
        <v>1.0452582297148894</v>
      </c>
      <c r="D40" s="24"/>
      <c r="E40" s="17">
        <f>C39-(I41/2)</f>
        <v>55.167633775599604</v>
      </c>
      <c r="F40" s="25">
        <v>0.62</v>
      </c>
      <c r="G40" s="19"/>
      <c r="H40" s="17">
        <f>C39+((E41-E40)/2)</f>
        <v>76.856533775599601</v>
      </c>
      <c r="I40" s="18">
        <f>F40</f>
        <v>0.62</v>
      </c>
      <c r="J40" s="2"/>
    </row>
    <row r="41" spans="2:10" ht="15">
      <c r="B41" s="20" t="s">
        <v>23</v>
      </c>
      <c r="C41" s="23">
        <f>'Sii data controls'!L20</f>
        <v>1.0452582297149036</v>
      </c>
      <c r="D41" s="24"/>
      <c r="E41" s="17">
        <f>C39+(I41/2)</f>
        <v>76.856533775599601</v>
      </c>
      <c r="F41" s="25">
        <f>F40</f>
        <v>0.62</v>
      </c>
      <c r="G41" s="19"/>
      <c r="H41" s="17" t="s">
        <v>24</v>
      </c>
      <c r="I41" s="18">
        <f>'Sii data controls'!M20</f>
        <v>21.6889</v>
      </c>
      <c r="J41" s="2"/>
    </row>
    <row r="42" spans="2:10" ht="15">
      <c r="B42" s="27"/>
      <c r="C42" s="28"/>
      <c r="D42" s="15"/>
      <c r="E42" s="27"/>
      <c r="F42" s="28"/>
      <c r="G42" s="15"/>
      <c r="H42" s="27"/>
      <c r="I42" s="28"/>
      <c r="J42" s="2"/>
    </row>
    <row r="43" spans="2:10" ht="15">
      <c r="B43" s="164" t="s">
        <v>27</v>
      </c>
      <c r="C43" s="165"/>
      <c r="D43" s="15"/>
      <c r="E43" s="164" t="str">
        <f>B43&amp; " SII"</f>
        <v>Females HLE 2010-14 SII</v>
      </c>
      <c r="F43" s="165"/>
      <c r="G43" s="15"/>
      <c r="H43" s="164" t="str">
        <f>E43</f>
        <v>Females HLE 2010-14 SII</v>
      </c>
      <c r="I43" s="165"/>
      <c r="J43" s="2"/>
    </row>
    <row r="44" spans="2:10" ht="15">
      <c r="B44" s="17" t="s">
        <v>11</v>
      </c>
      <c r="C44" s="18">
        <f>'Sii data controls'!H21</f>
        <v>67.067630768689298</v>
      </c>
      <c r="D44" s="19"/>
      <c r="E44" s="20" t="s">
        <v>20</v>
      </c>
      <c r="F44" s="21" t="s">
        <v>21</v>
      </c>
      <c r="G44" s="19"/>
      <c r="H44" s="20" t="s">
        <v>20</v>
      </c>
      <c r="I44" s="22" t="s">
        <v>21</v>
      </c>
      <c r="J44" s="2"/>
    </row>
    <row r="45" spans="2:10" ht="15">
      <c r="B45" s="17" t="s">
        <v>22</v>
      </c>
      <c r="C45" s="23">
        <f>'Sii data controls'!K21</f>
        <v>1.0314357812663957</v>
      </c>
      <c r="D45" s="24"/>
      <c r="E45" s="17">
        <f>C44-(I46/2)</f>
        <v>56.179380768689299</v>
      </c>
      <c r="F45" s="25">
        <f>F40-$F$5</f>
        <v>-0.48000000000000009</v>
      </c>
      <c r="G45" s="24"/>
      <c r="H45" s="17">
        <f>C44+((E46-E45)/2)</f>
        <v>77.955880768689298</v>
      </c>
      <c r="I45" s="18">
        <f>F45</f>
        <v>-0.48000000000000009</v>
      </c>
      <c r="J45" s="2"/>
    </row>
    <row r="46" spans="2:10" ht="15">
      <c r="B46" s="33" t="s">
        <v>23</v>
      </c>
      <c r="C46" s="34">
        <f>'Sii data controls'!L21</f>
        <v>1.0314357812663957</v>
      </c>
      <c r="D46" s="24"/>
      <c r="E46" s="35">
        <f>C44+(I46/2)</f>
        <v>77.955880768689298</v>
      </c>
      <c r="F46" s="36">
        <f>F45</f>
        <v>-0.48000000000000009</v>
      </c>
      <c r="G46" s="24"/>
      <c r="H46" s="35" t="s">
        <v>24</v>
      </c>
      <c r="I46" s="37">
        <f>'Sii data controls'!M21</f>
        <v>21.776499999999999</v>
      </c>
      <c r="J46" s="2"/>
    </row>
    <row r="47" spans="2:10" ht="15">
      <c r="B47" s="2"/>
    </row>
    <row r="48" spans="2:10" ht="15">
      <c r="B48" s="2"/>
    </row>
    <row r="49" spans="2:10" ht="15">
      <c r="B49" s="2"/>
    </row>
    <row r="50" spans="2:10" ht="15">
      <c r="B50" s="2"/>
    </row>
    <row r="51" spans="2:10" ht="15">
      <c r="B51" s="2"/>
    </row>
    <row r="52" spans="2:10" ht="15">
      <c r="B52" s="2"/>
      <c r="C52" s="2"/>
      <c r="D52" s="2"/>
      <c r="E52" s="2"/>
      <c r="F52" s="2"/>
      <c r="G52" s="2"/>
      <c r="H52" s="2"/>
      <c r="I52" s="2"/>
      <c r="J52" s="2"/>
    </row>
    <row r="53" spans="2:10" ht="15">
      <c r="B53" s="2"/>
      <c r="C53" s="2"/>
      <c r="D53" s="2"/>
      <c r="E53" s="2"/>
      <c r="F53" s="2"/>
      <c r="G53" s="2"/>
      <c r="H53" s="2"/>
      <c r="I53" s="2"/>
      <c r="J53" s="2"/>
    </row>
    <row r="54" spans="2:10" ht="15">
      <c r="B54" s="2"/>
      <c r="C54" s="2"/>
      <c r="D54" s="2"/>
      <c r="E54" s="2"/>
      <c r="F54" s="2"/>
      <c r="G54" s="2"/>
      <c r="H54" s="2"/>
      <c r="I54" s="2"/>
      <c r="J54" s="2"/>
    </row>
    <row r="55" spans="2:10" ht="15">
      <c r="B55" s="2"/>
      <c r="C55" s="2"/>
      <c r="D55" s="2"/>
      <c r="E55" s="2"/>
      <c r="F55" s="2"/>
      <c r="G55" s="2"/>
      <c r="H55" s="2"/>
      <c r="I55" s="2"/>
      <c r="J55" s="2"/>
    </row>
    <row r="56" spans="2:10" ht="15">
      <c r="B56" s="2"/>
      <c r="C56" s="2"/>
      <c r="D56" s="2"/>
      <c r="E56" s="2"/>
      <c r="F56" s="2"/>
      <c r="G56" s="2"/>
      <c r="H56" s="2"/>
      <c r="I56" s="2"/>
      <c r="J56" s="2"/>
    </row>
    <row r="57" spans="2:10" ht="15">
      <c r="B57" s="2"/>
      <c r="C57" s="2"/>
      <c r="D57" s="2"/>
      <c r="E57" s="2"/>
      <c r="F57" s="2"/>
      <c r="G57" s="2"/>
      <c r="H57" s="2"/>
      <c r="I57" s="2"/>
      <c r="J57" s="2"/>
    </row>
    <row r="58" spans="2:10" ht="15">
      <c r="B58" s="2"/>
      <c r="C58" s="2"/>
      <c r="D58" s="2"/>
      <c r="E58" s="2"/>
      <c r="F58" s="2"/>
      <c r="G58" s="2"/>
      <c r="H58" s="2"/>
      <c r="I58" s="2"/>
      <c r="J58" s="2"/>
    </row>
    <row r="59" spans="2:10" ht="15">
      <c r="B59" s="2"/>
      <c r="C59" s="2"/>
      <c r="D59" s="2"/>
      <c r="E59" s="2"/>
      <c r="F59" s="2"/>
      <c r="G59" s="2"/>
      <c r="H59" s="2"/>
      <c r="I59" s="2"/>
      <c r="J59" s="2"/>
    </row>
  </sheetData>
  <mergeCells count="27">
    <mergeCell ref="B38:C38"/>
    <mergeCell ref="E38:F38"/>
    <mergeCell ref="H38:I38"/>
    <mergeCell ref="B43:C43"/>
    <mergeCell ref="E43:F43"/>
    <mergeCell ref="H43:I43"/>
    <mergeCell ref="B28:C28"/>
    <mergeCell ref="E28:F28"/>
    <mergeCell ref="H28:I28"/>
    <mergeCell ref="B33:C33"/>
    <mergeCell ref="E33:F33"/>
    <mergeCell ref="H33:I33"/>
    <mergeCell ref="B7:C7"/>
    <mergeCell ref="E7:F7"/>
    <mergeCell ref="H7:I7"/>
    <mergeCell ref="B8:C8"/>
    <mergeCell ref="E8:F8"/>
    <mergeCell ref="H8:I8"/>
    <mergeCell ref="B23:C23"/>
    <mergeCell ref="E23:F23"/>
    <mergeCell ref="H23:I23"/>
    <mergeCell ref="B13:C13"/>
    <mergeCell ref="E13:F13"/>
    <mergeCell ref="H13:I13"/>
    <mergeCell ref="B18:C18"/>
    <mergeCell ref="E18:F18"/>
    <mergeCell ref="H18:I1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selection activeCell="C39" sqref="C39"/>
    </sheetView>
  </sheetViews>
  <sheetFormatPr defaultRowHeight="15" customHeight="1"/>
  <cols>
    <col min="1" max="1" width="18.125" bestFit="1" customWidth="1"/>
    <col min="2" max="5" width="11.625" bestFit="1" customWidth="1"/>
    <col min="7" max="7" width="18.125" bestFit="1" customWidth="1"/>
    <col min="8" max="11" width="11.625" bestFit="1" customWidth="1"/>
  </cols>
  <sheetData>
    <row r="1" spans="1:11" ht="15" customHeight="1">
      <c r="A1" s="54" t="s">
        <v>12</v>
      </c>
      <c r="G1" s="54" t="s">
        <v>13</v>
      </c>
    </row>
    <row r="2" spans="1:11" ht="15" customHeight="1">
      <c r="B2" s="170" t="s">
        <v>103</v>
      </c>
      <c r="C2" s="170"/>
      <c r="D2" s="170"/>
      <c r="E2" s="170"/>
      <c r="H2" s="170" t="s">
        <v>103</v>
      </c>
      <c r="I2" s="170"/>
      <c r="J2" s="170"/>
      <c r="K2" s="170"/>
    </row>
    <row r="3" spans="1:11" ht="15" customHeight="1">
      <c r="B3" s="170" t="s">
        <v>39</v>
      </c>
      <c r="C3" s="170"/>
      <c r="D3" s="170" t="s">
        <v>11</v>
      </c>
      <c r="E3" s="170"/>
      <c r="H3" s="170" t="s">
        <v>39</v>
      </c>
      <c r="I3" s="170"/>
      <c r="J3" s="170" t="s">
        <v>11</v>
      </c>
      <c r="K3" s="170"/>
    </row>
    <row r="4" spans="1:11" ht="15" customHeight="1">
      <c r="A4" t="s">
        <v>3</v>
      </c>
      <c r="B4" t="s">
        <v>108</v>
      </c>
      <c r="C4" t="s">
        <v>111</v>
      </c>
      <c r="D4" t="s">
        <v>108</v>
      </c>
      <c r="E4" t="s">
        <v>111</v>
      </c>
      <c r="G4" t="s">
        <v>3</v>
      </c>
      <c r="H4" t="s">
        <v>108</v>
      </c>
      <c r="I4" t="s">
        <v>111</v>
      </c>
      <c r="J4" t="s">
        <v>108</v>
      </c>
      <c r="K4" t="s">
        <v>111</v>
      </c>
    </row>
    <row r="5" spans="1:11" ht="15" customHeight="1">
      <c r="A5" t="str">
        <f>'Fifth data controls'!C7</f>
        <v>Wales</v>
      </c>
      <c r="B5" t="s">
        <v>104</v>
      </c>
      <c r="C5" t="s">
        <v>104</v>
      </c>
      <c r="D5" t="s">
        <v>104</v>
      </c>
      <c r="E5" t="s">
        <v>104</v>
      </c>
      <c r="G5" t="str">
        <f>A5</f>
        <v>Wales</v>
      </c>
      <c r="H5" t="s">
        <v>104</v>
      </c>
      <c r="I5" t="s">
        <v>104</v>
      </c>
      <c r="J5" t="s">
        <v>104</v>
      </c>
      <c r="K5" t="s">
        <v>104</v>
      </c>
    </row>
    <row r="6" spans="1:11" ht="15" customHeight="1">
      <c r="A6" t="str">
        <f>'Fifth data controls'!C8</f>
        <v>Betsi Cadwaladr UHB</v>
      </c>
      <c r="B6" t="s">
        <v>104</v>
      </c>
      <c r="C6" t="s">
        <v>104</v>
      </c>
      <c r="D6" t="s">
        <v>104</v>
      </c>
      <c r="E6" t="s">
        <v>104</v>
      </c>
      <c r="G6" t="str">
        <f t="shared" ref="G6:G33" si="0">A6</f>
        <v>Betsi Cadwaladr UHB</v>
      </c>
      <c r="H6" t="s">
        <v>105</v>
      </c>
      <c r="I6" t="s">
        <v>104</v>
      </c>
      <c r="J6" t="s">
        <v>104</v>
      </c>
      <c r="K6" t="s">
        <v>104</v>
      </c>
    </row>
    <row r="7" spans="1:11" ht="15" customHeight="1">
      <c r="A7" t="str">
        <f>'Fifth data controls'!C9</f>
        <v>Isle of Anglesey</v>
      </c>
      <c r="B7" t="s">
        <v>104</v>
      </c>
      <c r="C7" t="s">
        <v>104</v>
      </c>
      <c r="D7" t="s">
        <v>105</v>
      </c>
      <c r="E7" t="s">
        <v>104</v>
      </c>
      <c r="G7" t="str">
        <f t="shared" si="0"/>
        <v>Isle of Anglesey</v>
      </c>
      <c r="H7" t="s">
        <v>105</v>
      </c>
      <c r="I7" t="s">
        <v>106</v>
      </c>
      <c r="J7" t="s">
        <v>104</v>
      </c>
      <c r="K7" t="s">
        <v>106</v>
      </c>
    </row>
    <row r="8" spans="1:11" ht="15" customHeight="1">
      <c r="A8" t="str">
        <f>'Fifth data controls'!C10</f>
        <v>Gwynedd</v>
      </c>
      <c r="B8" t="s">
        <v>104</v>
      </c>
      <c r="C8" t="s">
        <v>105</v>
      </c>
      <c r="D8" t="s">
        <v>104</v>
      </c>
      <c r="E8" t="s">
        <v>105</v>
      </c>
      <c r="G8" t="str">
        <f t="shared" si="0"/>
        <v>Gwynedd</v>
      </c>
      <c r="H8" t="s">
        <v>106</v>
      </c>
      <c r="I8" t="s">
        <v>106</v>
      </c>
      <c r="J8" t="s">
        <v>106</v>
      </c>
      <c r="K8" t="s">
        <v>106</v>
      </c>
    </row>
    <row r="9" spans="1:11" ht="15" customHeight="1">
      <c r="A9" t="str">
        <f>'Fifth data controls'!C11</f>
        <v>Conwy</v>
      </c>
      <c r="B9" t="s">
        <v>104</v>
      </c>
      <c r="C9" t="s">
        <v>105</v>
      </c>
      <c r="D9" t="s">
        <v>105</v>
      </c>
      <c r="E9" t="s">
        <v>105</v>
      </c>
      <c r="G9" t="str">
        <f t="shared" si="0"/>
        <v>Conwy</v>
      </c>
      <c r="H9" t="s">
        <v>105</v>
      </c>
      <c r="I9" t="s">
        <v>104</v>
      </c>
      <c r="J9" t="s">
        <v>104</v>
      </c>
      <c r="K9" t="s">
        <v>104</v>
      </c>
    </row>
    <row r="10" spans="1:11" ht="15" customHeight="1">
      <c r="A10" t="str">
        <f>'Fifth data controls'!C12</f>
        <v>Denbighshire</v>
      </c>
      <c r="B10" t="s">
        <v>106</v>
      </c>
      <c r="C10" t="s">
        <v>104</v>
      </c>
      <c r="D10" t="s">
        <v>104</v>
      </c>
      <c r="E10" t="s">
        <v>104</v>
      </c>
      <c r="G10" t="str">
        <f t="shared" si="0"/>
        <v>Denbighshire</v>
      </c>
      <c r="H10" t="s">
        <v>106</v>
      </c>
      <c r="I10" t="s">
        <v>105</v>
      </c>
      <c r="J10" t="s">
        <v>105</v>
      </c>
      <c r="K10" t="s">
        <v>105</v>
      </c>
    </row>
    <row r="11" spans="1:11" ht="15" customHeight="1">
      <c r="A11" t="str">
        <f>'Fifth data controls'!C13</f>
        <v>Flintshire</v>
      </c>
      <c r="B11" t="s">
        <v>105</v>
      </c>
      <c r="C11" t="s">
        <v>105</v>
      </c>
      <c r="D11" t="s">
        <v>105</v>
      </c>
      <c r="E11" t="s">
        <v>105</v>
      </c>
      <c r="G11" t="str">
        <f t="shared" si="0"/>
        <v>Flintshire</v>
      </c>
      <c r="H11" t="s">
        <v>104</v>
      </c>
      <c r="I11" t="s">
        <v>104</v>
      </c>
      <c r="J11" t="s">
        <v>105</v>
      </c>
      <c r="K11" t="s">
        <v>105</v>
      </c>
    </row>
    <row r="12" spans="1:11" ht="15" customHeight="1">
      <c r="A12" t="str">
        <f>'Fifth data controls'!C14</f>
        <v>Wrexham</v>
      </c>
      <c r="B12" t="s">
        <v>104</v>
      </c>
      <c r="C12" t="s">
        <v>104</v>
      </c>
      <c r="D12" t="s">
        <v>104</v>
      </c>
      <c r="E12" t="s">
        <v>104</v>
      </c>
      <c r="G12" t="str">
        <f t="shared" si="0"/>
        <v>Wrexham</v>
      </c>
      <c r="H12" t="s">
        <v>104</v>
      </c>
      <c r="I12" t="s">
        <v>104</v>
      </c>
      <c r="J12" t="s">
        <v>105</v>
      </c>
      <c r="K12" t="s">
        <v>104</v>
      </c>
    </row>
    <row r="13" spans="1:11" ht="15" customHeight="1">
      <c r="A13" t="str">
        <f>'Fifth data controls'!C15</f>
        <v>Powys THB</v>
      </c>
      <c r="B13" t="s">
        <v>105</v>
      </c>
      <c r="C13" t="s">
        <v>104</v>
      </c>
      <c r="D13" t="s">
        <v>106</v>
      </c>
      <c r="E13" t="s">
        <v>105</v>
      </c>
      <c r="G13" t="str">
        <f t="shared" si="0"/>
        <v>Powys THB</v>
      </c>
      <c r="H13" t="s">
        <v>106</v>
      </c>
      <c r="I13" t="s">
        <v>105</v>
      </c>
      <c r="J13" t="s">
        <v>104</v>
      </c>
      <c r="K13" t="s">
        <v>104</v>
      </c>
    </row>
    <row r="14" spans="1:11" ht="15" customHeight="1">
      <c r="A14" t="str">
        <f>'Fifth data controls'!C16</f>
        <v>Hywel Dda UHB</v>
      </c>
      <c r="B14" t="s">
        <v>104</v>
      </c>
      <c r="C14" t="s">
        <v>104</v>
      </c>
      <c r="D14" t="s">
        <v>105</v>
      </c>
      <c r="E14" t="s">
        <v>105</v>
      </c>
      <c r="G14" t="str">
        <f t="shared" si="0"/>
        <v>Hywel Dda UHB</v>
      </c>
      <c r="H14" t="s">
        <v>104</v>
      </c>
      <c r="I14" t="s">
        <v>105</v>
      </c>
      <c r="J14" t="s">
        <v>104</v>
      </c>
      <c r="K14" t="s">
        <v>104</v>
      </c>
    </row>
    <row r="15" spans="1:11" ht="15" customHeight="1">
      <c r="A15" t="str">
        <f>'Fifth data controls'!C17</f>
        <v>Ceredigion</v>
      </c>
      <c r="B15" t="s">
        <v>104</v>
      </c>
      <c r="C15" t="s">
        <v>106</v>
      </c>
      <c r="D15" t="s">
        <v>104</v>
      </c>
      <c r="E15" t="s">
        <v>104</v>
      </c>
      <c r="G15" t="str">
        <f t="shared" si="0"/>
        <v>Ceredigion</v>
      </c>
      <c r="H15" t="s">
        <v>105</v>
      </c>
      <c r="I15" t="s">
        <v>105</v>
      </c>
      <c r="J15" t="s">
        <v>105</v>
      </c>
      <c r="K15" t="s">
        <v>104</v>
      </c>
    </row>
    <row r="16" spans="1:11" ht="15" customHeight="1">
      <c r="A16" t="str">
        <f>'Fifth data controls'!C18</f>
        <v>Pembrokeshire</v>
      </c>
      <c r="B16" t="s">
        <v>104</v>
      </c>
      <c r="C16" t="s">
        <v>104</v>
      </c>
      <c r="D16" t="s">
        <v>105</v>
      </c>
      <c r="E16" t="s">
        <v>105</v>
      </c>
      <c r="G16" t="str">
        <f t="shared" si="0"/>
        <v>Pembrokeshire</v>
      </c>
      <c r="H16" t="s">
        <v>104</v>
      </c>
      <c r="I16" t="s">
        <v>105</v>
      </c>
      <c r="J16" t="s">
        <v>105</v>
      </c>
      <c r="K16" t="s">
        <v>105</v>
      </c>
    </row>
    <row r="17" spans="1:11" ht="15" customHeight="1">
      <c r="A17" t="str">
        <f>'Fifth data controls'!C19</f>
        <v>Carmarthenshire</v>
      </c>
      <c r="B17" t="s">
        <v>105</v>
      </c>
      <c r="C17" t="s">
        <v>104</v>
      </c>
      <c r="D17" t="s">
        <v>104</v>
      </c>
      <c r="E17" t="s">
        <v>105</v>
      </c>
      <c r="G17" t="str">
        <f t="shared" si="0"/>
        <v>Carmarthenshire</v>
      </c>
      <c r="H17" t="s">
        <v>105</v>
      </c>
      <c r="I17" t="s">
        <v>104</v>
      </c>
      <c r="J17" t="s">
        <v>105</v>
      </c>
      <c r="K17" t="s">
        <v>104</v>
      </c>
    </row>
    <row r="18" spans="1:11" ht="15" customHeight="1">
      <c r="A18" t="str">
        <f>'Fifth data controls'!C20</f>
        <v>ABM UHB</v>
      </c>
      <c r="B18" t="s">
        <v>104</v>
      </c>
      <c r="C18" t="s">
        <v>104</v>
      </c>
      <c r="D18" t="s">
        <v>104</v>
      </c>
      <c r="E18" t="s">
        <v>104</v>
      </c>
      <c r="G18" t="str">
        <f t="shared" si="0"/>
        <v>ABM UHB</v>
      </c>
      <c r="H18" t="s">
        <v>104</v>
      </c>
      <c r="I18" t="s">
        <v>104</v>
      </c>
      <c r="J18" t="s">
        <v>104</v>
      </c>
      <c r="K18" t="s">
        <v>104</v>
      </c>
    </row>
    <row r="19" spans="1:11" ht="15" customHeight="1">
      <c r="A19" t="str">
        <f>'Fifth data controls'!C21</f>
        <v>Swansea</v>
      </c>
      <c r="B19" t="s">
        <v>104</v>
      </c>
      <c r="C19" t="s">
        <v>104</v>
      </c>
      <c r="D19" t="s">
        <v>104</v>
      </c>
      <c r="E19" t="s">
        <v>104</v>
      </c>
      <c r="G19" t="str">
        <f t="shared" si="0"/>
        <v>Swansea</v>
      </c>
      <c r="H19" t="s">
        <v>104</v>
      </c>
      <c r="I19" t="s">
        <v>105</v>
      </c>
      <c r="J19" t="s">
        <v>104</v>
      </c>
      <c r="K19" t="s">
        <v>105</v>
      </c>
    </row>
    <row r="20" spans="1:11" ht="15" customHeight="1">
      <c r="A20" t="str">
        <f>'Fifth data controls'!C22</f>
        <v>Neath Port Talbot</v>
      </c>
      <c r="B20" t="s">
        <v>104</v>
      </c>
      <c r="C20" t="s">
        <v>104</v>
      </c>
      <c r="D20" t="s">
        <v>104</v>
      </c>
      <c r="E20" t="s">
        <v>105</v>
      </c>
      <c r="G20" t="str">
        <f t="shared" si="0"/>
        <v>Neath Port Talbot</v>
      </c>
      <c r="H20" t="s">
        <v>104</v>
      </c>
      <c r="I20" t="s">
        <v>105</v>
      </c>
      <c r="J20" t="s">
        <v>105</v>
      </c>
      <c r="K20" t="s">
        <v>105</v>
      </c>
    </row>
    <row r="21" spans="1:11" ht="15" customHeight="1">
      <c r="A21" t="str">
        <f>'Fifth data controls'!C23</f>
        <v>Bridgend</v>
      </c>
      <c r="B21" t="s">
        <v>104</v>
      </c>
      <c r="C21" t="s">
        <v>104</v>
      </c>
      <c r="D21" t="s">
        <v>104</v>
      </c>
      <c r="E21" t="s">
        <v>104</v>
      </c>
      <c r="G21" t="str">
        <f t="shared" si="0"/>
        <v>Bridgend</v>
      </c>
      <c r="H21" t="s">
        <v>105</v>
      </c>
      <c r="I21" t="s">
        <v>104</v>
      </c>
      <c r="J21" t="s">
        <v>104</v>
      </c>
      <c r="K21" t="s">
        <v>104</v>
      </c>
    </row>
    <row r="22" spans="1:11" ht="15" customHeight="1">
      <c r="A22" t="str">
        <f>'Fifth data controls'!C24</f>
        <v>Cardiff and Vale UHB</v>
      </c>
      <c r="B22" t="s">
        <v>104</v>
      </c>
      <c r="C22" t="s">
        <v>104</v>
      </c>
      <c r="D22" t="s">
        <v>104</v>
      </c>
      <c r="E22" t="s">
        <v>104</v>
      </c>
      <c r="G22" t="str">
        <f t="shared" si="0"/>
        <v>Cardiff and Vale UHB</v>
      </c>
      <c r="H22" t="s">
        <v>104</v>
      </c>
      <c r="I22" t="s">
        <v>104</v>
      </c>
      <c r="J22" t="s">
        <v>104</v>
      </c>
      <c r="K22" t="s">
        <v>104</v>
      </c>
    </row>
    <row r="23" spans="1:11" ht="15" customHeight="1">
      <c r="A23" t="str">
        <f>'Fifth data controls'!C25</f>
        <v>Vale of Glamorgan</v>
      </c>
      <c r="B23" t="s">
        <v>105</v>
      </c>
      <c r="C23" t="s">
        <v>105</v>
      </c>
      <c r="D23" t="s">
        <v>104</v>
      </c>
      <c r="E23" t="s">
        <v>104</v>
      </c>
      <c r="G23" t="str">
        <f t="shared" si="0"/>
        <v>Vale of Glamorgan</v>
      </c>
      <c r="H23" t="s">
        <v>104</v>
      </c>
      <c r="I23" t="s">
        <v>104</v>
      </c>
      <c r="J23" t="s">
        <v>105</v>
      </c>
      <c r="K23" t="s">
        <v>104</v>
      </c>
    </row>
    <row r="24" spans="1:11" ht="15" customHeight="1">
      <c r="A24" t="str">
        <f>'Fifth data controls'!C26</f>
        <v>Cardiff</v>
      </c>
      <c r="B24" t="s">
        <v>104</v>
      </c>
      <c r="C24" t="s">
        <v>104</v>
      </c>
      <c r="D24" t="s">
        <v>105</v>
      </c>
      <c r="E24" t="s">
        <v>104</v>
      </c>
      <c r="G24" t="str">
        <f t="shared" si="0"/>
        <v>Cardiff</v>
      </c>
      <c r="H24" t="s">
        <v>104</v>
      </c>
      <c r="I24" t="s">
        <v>104</v>
      </c>
      <c r="J24" t="s">
        <v>104</v>
      </c>
      <c r="K24" t="s">
        <v>104</v>
      </c>
    </row>
    <row r="25" spans="1:11" ht="15" customHeight="1">
      <c r="A25" t="str">
        <f>'Fifth data controls'!C27</f>
        <v>Cwm Taf UHB</v>
      </c>
      <c r="B25" t="s">
        <v>104</v>
      </c>
      <c r="C25" t="s">
        <v>104</v>
      </c>
      <c r="D25" t="s">
        <v>104</v>
      </c>
      <c r="E25" t="s">
        <v>104</v>
      </c>
      <c r="G25" t="str">
        <f t="shared" si="0"/>
        <v>Cwm Taf UHB</v>
      </c>
      <c r="H25" t="s">
        <v>104</v>
      </c>
      <c r="I25" t="s">
        <v>104</v>
      </c>
      <c r="J25" t="s">
        <v>104</v>
      </c>
      <c r="K25" t="s">
        <v>104</v>
      </c>
    </row>
    <row r="26" spans="1:11" ht="15" customHeight="1">
      <c r="A26" t="str">
        <f>'Fifth data controls'!C28</f>
        <v>Rhondda Cynon Taf</v>
      </c>
      <c r="B26" t="s">
        <v>104</v>
      </c>
      <c r="C26" t="s">
        <v>104</v>
      </c>
      <c r="D26" t="s">
        <v>105</v>
      </c>
      <c r="E26" t="s">
        <v>104</v>
      </c>
      <c r="G26" t="str">
        <f t="shared" si="0"/>
        <v>Rhondda Cynon Taf</v>
      </c>
      <c r="H26" t="s">
        <v>105</v>
      </c>
      <c r="I26" t="s">
        <v>105</v>
      </c>
      <c r="J26" t="s">
        <v>104</v>
      </c>
      <c r="K26" t="s">
        <v>105</v>
      </c>
    </row>
    <row r="27" spans="1:11" ht="15" customHeight="1">
      <c r="A27" t="str">
        <f>'Fifth data controls'!C29</f>
        <v>Merthyr Tydfil</v>
      </c>
      <c r="B27" t="s">
        <v>105</v>
      </c>
      <c r="C27" t="s">
        <v>105</v>
      </c>
      <c r="D27" t="s">
        <v>105</v>
      </c>
      <c r="E27" t="s">
        <v>104</v>
      </c>
      <c r="G27" t="str">
        <f t="shared" si="0"/>
        <v>Merthyr Tydfil</v>
      </c>
      <c r="H27" t="s">
        <v>105</v>
      </c>
      <c r="I27" t="s">
        <v>105</v>
      </c>
      <c r="J27" t="s">
        <v>105</v>
      </c>
      <c r="K27" t="s">
        <v>105</v>
      </c>
    </row>
    <row r="28" spans="1:11" ht="15" customHeight="1">
      <c r="A28" t="str">
        <f>'Fifth data controls'!C30</f>
        <v>Aneurin Bevan UHB</v>
      </c>
      <c r="B28" t="s">
        <v>104</v>
      </c>
      <c r="C28" t="s">
        <v>104</v>
      </c>
      <c r="D28" t="s">
        <v>104</v>
      </c>
      <c r="E28" t="s">
        <v>104</v>
      </c>
      <c r="G28" t="str">
        <f t="shared" si="0"/>
        <v>Aneurin Bevan UHB</v>
      </c>
      <c r="H28" t="s">
        <v>104</v>
      </c>
      <c r="I28" t="s">
        <v>104</v>
      </c>
      <c r="J28" t="s">
        <v>104</v>
      </c>
      <c r="K28" t="s">
        <v>104</v>
      </c>
    </row>
    <row r="29" spans="1:11" ht="15" customHeight="1">
      <c r="A29" t="str">
        <f>'Fifth data controls'!C31</f>
        <v>Caerphilly</v>
      </c>
      <c r="B29" t="s">
        <v>104</v>
      </c>
      <c r="C29" t="s">
        <v>104</v>
      </c>
      <c r="D29" t="s">
        <v>104</v>
      </c>
      <c r="E29" t="s">
        <v>104</v>
      </c>
      <c r="G29" t="str">
        <f t="shared" si="0"/>
        <v>Caerphilly</v>
      </c>
      <c r="H29" t="s">
        <v>105</v>
      </c>
      <c r="I29" t="s">
        <v>104</v>
      </c>
      <c r="J29" t="s">
        <v>104</v>
      </c>
      <c r="K29" t="s">
        <v>104</v>
      </c>
    </row>
    <row r="30" spans="1:11" ht="15" customHeight="1">
      <c r="A30" t="str">
        <f>'Fifth data controls'!C32</f>
        <v>Blaenau Gwent</v>
      </c>
      <c r="B30" t="s">
        <v>106</v>
      </c>
      <c r="C30" t="s">
        <v>106</v>
      </c>
      <c r="D30" t="s">
        <v>104</v>
      </c>
      <c r="E30" t="s">
        <v>105</v>
      </c>
      <c r="G30" t="str">
        <f t="shared" si="0"/>
        <v>Blaenau Gwent</v>
      </c>
      <c r="H30" t="s">
        <v>105</v>
      </c>
      <c r="I30" t="s">
        <v>105</v>
      </c>
      <c r="J30" t="s">
        <v>104</v>
      </c>
      <c r="K30" t="s">
        <v>105</v>
      </c>
    </row>
    <row r="31" spans="1:11" ht="15" customHeight="1">
      <c r="A31" t="str">
        <f>'Fifth data controls'!C33</f>
        <v>Torfaen</v>
      </c>
      <c r="B31" t="s">
        <v>104</v>
      </c>
      <c r="C31" t="s">
        <v>104</v>
      </c>
      <c r="D31" t="s">
        <v>105</v>
      </c>
      <c r="E31" t="s">
        <v>104</v>
      </c>
      <c r="G31" t="str">
        <f t="shared" si="0"/>
        <v>Torfaen</v>
      </c>
      <c r="H31" t="s">
        <v>106</v>
      </c>
      <c r="I31" t="s">
        <v>105</v>
      </c>
      <c r="J31" t="s">
        <v>105</v>
      </c>
      <c r="K31" t="s">
        <v>105</v>
      </c>
    </row>
    <row r="32" spans="1:11" ht="15" customHeight="1">
      <c r="A32" t="str">
        <f>'Fifth data controls'!C34</f>
        <v>Monmouthshire</v>
      </c>
      <c r="B32" t="s">
        <v>105</v>
      </c>
      <c r="C32" t="s">
        <v>105</v>
      </c>
      <c r="D32" t="s">
        <v>105</v>
      </c>
      <c r="E32" t="s">
        <v>104</v>
      </c>
      <c r="G32" t="str">
        <f t="shared" si="0"/>
        <v>Monmouthshire</v>
      </c>
      <c r="H32" t="s">
        <v>105</v>
      </c>
      <c r="I32" t="s">
        <v>106</v>
      </c>
      <c r="J32" t="s">
        <v>104</v>
      </c>
      <c r="K32" t="s">
        <v>105</v>
      </c>
    </row>
    <row r="33" spans="1:11" ht="15" customHeight="1">
      <c r="A33" t="str">
        <f>'Fifth data controls'!C35</f>
        <v>Newport</v>
      </c>
      <c r="B33" t="s">
        <v>104</v>
      </c>
      <c r="C33" t="s">
        <v>104</v>
      </c>
      <c r="D33" t="s">
        <v>104</v>
      </c>
      <c r="E33" t="s">
        <v>104</v>
      </c>
      <c r="G33" t="str">
        <f t="shared" si="0"/>
        <v>Newport</v>
      </c>
      <c r="H33" t="s">
        <v>105</v>
      </c>
      <c r="I33" t="s">
        <v>105</v>
      </c>
      <c r="J33" t="s">
        <v>104</v>
      </c>
      <c r="K33" t="s">
        <v>104</v>
      </c>
    </row>
  </sheetData>
  <mergeCells count="6">
    <mergeCell ref="B2:E2"/>
    <mergeCell ref="B3:C3"/>
    <mergeCell ref="D3:E3"/>
    <mergeCell ref="H2:K2"/>
    <mergeCell ref="H3:I3"/>
    <mergeCell ref="J3:K3"/>
  </mergeCells>
  <conditionalFormatting sqref="B5:K33">
    <cfRule type="containsText" dxfId="2" priority="3" operator="containsText" text="Linear">
      <formula>NOT(ISERROR(SEARCH("Linear",B5)))</formula>
    </cfRule>
    <cfRule type="containsText" dxfId="1" priority="2" operator="containsText" text="fair">
      <formula>NOT(ISERROR(SEARCH("fair",B5)))</formula>
    </cfRule>
    <cfRule type="containsText" dxfId="0" priority="1" operator="containsText" text="Poor">
      <formula>NOT(ISERROR(SEARCH("Poor",B5)))</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55"/>
  <sheetViews>
    <sheetView topLeftCell="A4" zoomScale="90" zoomScaleNormal="90" workbookViewId="0">
      <selection activeCell="C16" sqref="C16"/>
    </sheetView>
  </sheetViews>
  <sheetFormatPr defaultRowHeight="12.75"/>
  <cols>
    <col min="1" max="1" width="25.25" style="1" bestFit="1" customWidth="1"/>
    <col min="2" max="2" width="17.625" style="1" bestFit="1" customWidth="1"/>
    <col min="3" max="3" width="21.5" style="1" bestFit="1" customWidth="1"/>
    <col min="4" max="4" width="16.75" style="1" bestFit="1" customWidth="1"/>
    <col min="5" max="5" width="9.375" style="1" bestFit="1" customWidth="1"/>
    <col min="6" max="6" width="7.5" style="1" customWidth="1"/>
    <col min="7" max="7" width="37.625" style="1" bestFit="1" customWidth="1"/>
    <col min="8" max="8" width="5.375" style="1" bestFit="1" customWidth="1"/>
    <col min="9" max="9" width="7.375" style="1" bestFit="1" customWidth="1"/>
    <col min="10" max="10" width="5" style="1" bestFit="1" customWidth="1"/>
    <col min="11" max="11" width="5.375" style="1" bestFit="1" customWidth="1"/>
    <col min="12" max="12" width="5.125" style="1" bestFit="1" customWidth="1"/>
    <col min="13" max="13" width="5.125" style="1" customWidth="1"/>
    <col min="14" max="16" width="6" style="1" customWidth="1"/>
    <col min="17" max="17" width="8.125" style="1" bestFit="1" customWidth="1"/>
    <col min="18" max="18" width="6" style="1" customWidth="1"/>
    <col min="19" max="19" width="4.125" style="1" bestFit="1" customWidth="1"/>
    <col min="20" max="20" width="3.75" style="1" bestFit="1" customWidth="1"/>
    <col min="21" max="21" width="4.125" style="1" bestFit="1" customWidth="1"/>
    <col min="22" max="22" width="11.125" style="1" customWidth="1"/>
    <col min="23" max="23" width="8.25" style="1" customWidth="1"/>
    <col min="24" max="24" width="6.375" style="1" customWidth="1"/>
    <col min="25" max="25" width="30.625" style="1" bestFit="1" customWidth="1"/>
    <col min="26" max="26" width="4.875" style="1" bestFit="1" customWidth="1"/>
    <col min="27" max="27" width="5.5" style="1" bestFit="1" customWidth="1"/>
    <col min="28" max="28" width="5.25" style="1" bestFit="1" customWidth="1"/>
    <col min="29" max="29" width="5.375" style="1" customWidth="1"/>
    <col min="30" max="30" width="4.625" style="1" bestFit="1" customWidth="1"/>
    <col min="31" max="31" width="4.5" style="1" bestFit="1" customWidth="1"/>
    <col min="32" max="32" width="5.5" style="1" bestFit="1" customWidth="1"/>
    <col min="33" max="33" width="11.25" style="1" customWidth="1"/>
    <col min="34" max="34" width="9.25" style="1" bestFit="1" customWidth="1"/>
    <col min="35" max="16384" width="9" style="1"/>
  </cols>
  <sheetData>
    <row r="1" spans="1:34">
      <c r="A1" s="39" t="s">
        <v>28</v>
      </c>
      <c r="B1" s="1">
        <v>29</v>
      </c>
      <c r="C1" s="1">
        <v>1</v>
      </c>
    </row>
    <row r="2" spans="1:34">
      <c r="A2" s="39" t="s">
        <v>29</v>
      </c>
      <c r="B2" s="1" t="str">
        <f>INDEX(A7:A35,B1,1)</f>
        <v xml:space="preserve">  Newport</v>
      </c>
      <c r="C2" s="1" t="str">
        <f>INDEX(A39:B40,C1,1)</f>
        <v>Males</v>
      </c>
    </row>
    <row r="3" spans="1:34">
      <c r="A3" s="39" t="s">
        <v>30</v>
      </c>
      <c r="B3" s="1" t="str">
        <f>INDEX(A7:B35,B1,2)</f>
        <v>Newport</v>
      </c>
      <c r="C3" s="1" t="str">
        <f>INDEX(A39:B40,C1,2)</f>
        <v>males</v>
      </c>
      <c r="D3" s="171" t="s">
        <v>123</v>
      </c>
      <c r="E3" s="171"/>
      <c r="F3" s="171"/>
      <c r="G3" s="171"/>
      <c r="H3" s="171"/>
      <c r="I3" s="171"/>
      <c r="J3" s="171"/>
      <c r="K3" s="171"/>
      <c r="L3" s="171"/>
      <c r="M3" s="58"/>
      <c r="V3" s="171" t="s">
        <v>124</v>
      </c>
      <c r="W3" s="171"/>
      <c r="X3" s="171"/>
      <c r="Y3" s="171"/>
      <c r="Z3" s="171"/>
      <c r="AA3" s="171"/>
      <c r="AB3" s="171"/>
      <c r="AC3" s="171"/>
      <c r="AD3" s="171"/>
    </row>
    <row r="4" spans="1:34">
      <c r="A4" s="39" t="s">
        <v>31</v>
      </c>
      <c r="K4" s="39" t="s">
        <v>32</v>
      </c>
      <c r="L4" s="39"/>
      <c r="M4" s="39"/>
      <c r="P4" s="39" t="s">
        <v>96</v>
      </c>
      <c r="AC4" s="39" t="s">
        <v>32</v>
      </c>
      <c r="AD4" s="39"/>
      <c r="AG4" s="39" t="s">
        <v>96</v>
      </c>
    </row>
    <row r="5" spans="1:34">
      <c r="A5" s="39" t="s">
        <v>34</v>
      </c>
      <c r="B5" s="1" t="str">
        <f>INDEX(B7:C35,B1,2)</f>
        <v>Newport</v>
      </c>
    </row>
    <row r="6" spans="1:34">
      <c r="C6" s="40" t="s">
        <v>35</v>
      </c>
      <c r="D6" s="1" t="s">
        <v>36</v>
      </c>
      <c r="E6" s="1" t="s">
        <v>37</v>
      </c>
      <c r="F6" s="1" t="s">
        <v>38</v>
      </c>
      <c r="H6" s="1" t="s">
        <v>39</v>
      </c>
      <c r="I6" s="1" t="s">
        <v>7</v>
      </c>
      <c r="J6" s="1" t="s">
        <v>8</v>
      </c>
      <c r="K6" s="1" t="s">
        <v>40</v>
      </c>
      <c r="L6" s="1" t="s">
        <v>41</v>
      </c>
      <c r="P6" s="1" t="s">
        <v>10</v>
      </c>
      <c r="Q6" s="1" t="str">
        <f>IF($B$1=1,"",$B$5)</f>
        <v>Newport</v>
      </c>
      <c r="V6" s="1" t="s">
        <v>36</v>
      </c>
      <c r="W6" s="1" t="s">
        <v>37</v>
      </c>
      <c r="X6" s="1" t="s">
        <v>38</v>
      </c>
      <c r="Z6" s="1" t="s">
        <v>39</v>
      </c>
      <c r="AA6" s="1" t="s">
        <v>7</v>
      </c>
      <c r="AB6" s="1" t="s">
        <v>8</v>
      </c>
      <c r="AC6" s="1" t="s">
        <v>40</v>
      </c>
      <c r="AD6" s="1" t="s">
        <v>41</v>
      </c>
      <c r="AG6" s="1" t="s">
        <v>10</v>
      </c>
      <c r="AH6" s="1" t="str">
        <f>IF($B$1=1,"",$B$5)</f>
        <v>Newport</v>
      </c>
    </row>
    <row r="7" spans="1:34">
      <c r="A7" s="1" t="s">
        <v>10</v>
      </c>
      <c r="B7" s="1" t="s">
        <v>10</v>
      </c>
      <c r="C7" s="40" t="s">
        <v>10</v>
      </c>
      <c r="D7" s="6" t="s">
        <v>10</v>
      </c>
      <c r="E7" s="6" t="s">
        <v>94</v>
      </c>
      <c r="F7" s="6">
        <v>0</v>
      </c>
      <c r="G7" s="6" t="str">
        <f>$C$3 &amp; "_" &amp; $D$7 &amp; "_"&amp; $E$7 &amp; "_" &amp; F7 &amp; "_" &amp;$H$6</f>
        <v>males_Wales_2005 - 2009_0_LE</v>
      </c>
      <c r="H7" s="43">
        <f>VLOOKUP($G7,'Interactive Data'!$A$2:$L$2597,7,FALSE)</f>
        <v>77.037350435539295</v>
      </c>
      <c r="I7" s="43">
        <f>VLOOKUP($G7,'Interactive Data'!$A$2:$L$2597,8,FALSE)</f>
        <v>76.937020578105404</v>
      </c>
      <c r="J7" s="43">
        <f>VLOOKUP($G7,'Interactive Data'!$A$2:$L$2597,9,FALSE)</f>
        <v>77.137680292973101</v>
      </c>
      <c r="K7" s="44">
        <f t="shared" ref="K7:K13" si="0">J7-H7</f>
        <v>0.10032985743380607</v>
      </c>
      <c r="L7" s="44">
        <f t="shared" ref="L7:L13" si="1">H7-I7</f>
        <v>0.10032985743389133</v>
      </c>
      <c r="M7" s="44"/>
      <c r="N7" s="43">
        <f>IF($B$1=1,"",$O7)</f>
        <v>1</v>
      </c>
      <c r="O7" s="6">
        <v>1</v>
      </c>
      <c r="P7" s="43">
        <f>$H$7</f>
        <v>77.037350435539295</v>
      </c>
      <c r="Q7" s="43">
        <f>IF($B$1=1,"",$H$8)</f>
        <v>76.922554520317703</v>
      </c>
      <c r="R7" s="6"/>
      <c r="S7" s="6" t="s">
        <v>99</v>
      </c>
      <c r="T7" s="6"/>
      <c r="U7" s="6"/>
      <c r="V7" s="6" t="s">
        <v>10</v>
      </c>
      <c r="W7" s="6" t="s">
        <v>122</v>
      </c>
      <c r="X7" s="6">
        <v>0</v>
      </c>
      <c r="Y7" s="6" t="str">
        <f>$C$3 &amp; "_" &amp; $V$7 &amp; "_"&amp; $W$7 &amp; "_" &amp; X7 &amp; "_" &amp;$Z$6</f>
        <v>males_Wales_2010 - 2014_0_LE</v>
      </c>
      <c r="Z7" s="43">
        <f>VLOOKUP($Y7,'Interactive Data'!$A$2:$L$2597,7,FALSE)</f>
        <v>78.309820349475004</v>
      </c>
      <c r="AA7" s="43">
        <f>VLOOKUP($Y7,'Interactive Data'!$A$2:$L$2597,8,FALSE)</f>
        <v>78.212338055768299</v>
      </c>
      <c r="AB7" s="43">
        <f>VLOOKUP($Y7,'Interactive Data'!$A$2:$L$2597,9,FALSE)</f>
        <v>78.407302643181694</v>
      </c>
      <c r="AC7" s="44">
        <f t="shared" ref="AC7:AC13" si="2">AB7-Z7</f>
        <v>9.7482293706690371E-2</v>
      </c>
      <c r="AD7" s="44">
        <f t="shared" ref="AD7:AD13" si="3">Z7-AA7</f>
        <v>9.7482293706704581E-2</v>
      </c>
      <c r="AE7" s="6"/>
      <c r="AF7" s="6">
        <v>1</v>
      </c>
      <c r="AG7" s="43">
        <f>$Z$7</f>
        <v>78.309820349475004</v>
      </c>
      <c r="AH7" s="43">
        <f>IF($B$1=1,"",$Z$8)</f>
        <v>78.044156873680294</v>
      </c>
    </row>
    <row r="8" spans="1:34">
      <c r="A8" s="1" t="str">
        <f>B8 &amp; " " &amp; "UHB"</f>
        <v>Betsi Cadwaladr UHB</v>
      </c>
      <c r="B8" s="1" t="s">
        <v>42</v>
      </c>
      <c r="C8" s="40" t="s">
        <v>43</v>
      </c>
      <c r="D8" s="6" t="str">
        <f t="shared" ref="D8:D13" si="4">$B$3</f>
        <v>Newport</v>
      </c>
      <c r="E8" s="6" t="s">
        <v>94</v>
      </c>
      <c r="F8" s="6">
        <v>0</v>
      </c>
      <c r="G8" s="6" t="str">
        <f>$C$3 &amp; "_" &amp; $B$5 &amp; "_"&amp; $E$8 &amp; "_" &amp; F8 &amp; "_" &amp;$H$6</f>
        <v>males_Newport_2005 - 2009_0_LE</v>
      </c>
      <c r="H8" s="43">
        <f>VLOOKUP($G8,'Interactive Data'!$A$2:$L$2597,7,FALSE)</f>
        <v>76.922554520317703</v>
      </c>
      <c r="I8" s="43">
        <f>VLOOKUP($G8,'Interactive Data'!$A$2:$L$2597,8,FALSE)</f>
        <v>76.460077626193197</v>
      </c>
      <c r="J8" s="43">
        <f>VLOOKUP($G8,'Interactive Data'!$A$2:$L$2597,9,FALSE)</f>
        <v>77.385031414442295</v>
      </c>
      <c r="K8" s="44">
        <f t="shared" si="0"/>
        <v>0.46247689412459181</v>
      </c>
      <c r="L8" s="44">
        <f t="shared" si="1"/>
        <v>0.46247689412450654</v>
      </c>
      <c r="M8" s="44"/>
      <c r="N8" s="43">
        <f t="shared" ref="N8:N11" si="5">IF($B$1=1,"",$O8)</f>
        <v>2</v>
      </c>
      <c r="O8" s="6">
        <v>2</v>
      </c>
      <c r="P8" s="43">
        <f t="shared" ref="P8:P11" si="6">$H$7</f>
        <v>77.037350435539295</v>
      </c>
      <c r="Q8" s="43">
        <f t="shared" ref="Q8:Q11" si="7">IF($B$1=1,"",$H$8)</f>
        <v>76.922554520317703</v>
      </c>
      <c r="R8" s="6"/>
      <c r="S8" s="53" t="s">
        <v>101</v>
      </c>
      <c r="T8" s="6"/>
      <c r="U8" s="6"/>
      <c r="V8" s="6" t="str">
        <f t="shared" ref="V8:V13" si="8">$B$3</f>
        <v>Newport</v>
      </c>
      <c r="W8" s="6" t="s">
        <v>122</v>
      </c>
      <c r="X8" s="6">
        <v>0</v>
      </c>
      <c r="Y8" s="6" t="str">
        <f>$C$3 &amp; "_" &amp; $B$5 &amp; "_"&amp; $W$8 &amp; "_" &amp; X8 &amp; "_" &amp;$Z$6</f>
        <v>males_Newport_2010 - 2014_0_LE</v>
      </c>
      <c r="Z8" s="43">
        <f>VLOOKUP($Y8,'Interactive Data'!$A$2:$L$2597,7,FALSE)</f>
        <v>78.044156873680294</v>
      </c>
      <c r="AA8" s="43">
        <f>VLOOKUP($Y8,'Interactive Data'!$A$2:$L$2597,8,FALSE)</f>
        <v>77.6082760286221</v>
      </c>
      <c r="AB8" s="43">
        <f>VLOOKUP($Y8,'Interactive Data'!$A$2:$L$2597,9,FALSE)</f>
        <v>78.480037718738501</v>
      </c>
      <c r="AC8" s="44">
        <f t="shared" si="2"/>
        <v>0.43588084505820746</v>
      </c>
      <c r="AD8" s="44">
        <f t="shared" si="3"/>
        <v>0.43588084505819324</v>
      </c>
      <c r="AE8" s="6"/>
      <c r="AF8" s="6">
        <v>2</v>
      </c>
      <c r="AG8" s="43">
        <f t="shared" ref="AG8:AG11" si="9">$Z$7</f>
        <v>78.309820349475004</v>
      </c>
      <c r="AH8" s="43">
        <f t="shared" ref="AH8:AH11" si="10">IF($B$1=1,"",$Z$8)</f>
        <v>78.044156873680294</v>
      </c>
    </row>
    <row r="9" spans="1:34">
      <c r="A9" s="1" t="str">
        <f t="shared" ref="A9:A14" si="11">"  " &amp; B9</f>
        <v xml:space="preserve">  Isle of Anglesey</v>
      </c>
      <c r="B9" s="1" t="s">
        <v>44</v>
      </c>
      <c r="C9" s="40" t="s">
        <v>44</v>
      </c>
      <c r="D9" s="6" t="str">
        <f t="shared" si="4"/>
        <v>Newport</v>
      </c>
      <c r="E9" s="6" t="s">
        <v>94</v>
      </c>
      <c r="F9" s="6">
        <v>5</v>
      </c>
      <c r="G9" s="6" t="str">
        <f>$C$3 &amp; "_" &amp; $B$5 &amp; "_"&amp; $E$9 &amp; "_" &amp; F9 &amp; "_" &amp;$H$6</f>
        <v>males_Newport_2005 - 2009_5_LE</v>
      </c>
      <c r="H9" s="43">
        <f>VLOOKUP($G9,'Interactive Data'!$A$2:$L$2597,7,FALSE)</f>
        <v>72.767928493927897</v>
      </c>
      <c r="I9" s="43">
        <f>VLOOKUP($G9,'Interactive Data'!$A$2:$L$2597,8,FALSE)</f>
        <v>71.627919091726596</v>
      </c>
      <c r="J9" s="43">
        <f>VLOOKUP($G9,'Interactive Data'!$A$2:$L$2597,9,FALSE)</f>
        <v>73.907937896129198</v>
      </c>
      <c r="K9" s="44">
        <f t="shared" si="0"/>
        <v>1.1400094022013008</v>
      </c>
      <c r="L9" s="44">
        <f t="shared" si="1"/>
        <v>1.1400094022013008</v>
      </c>
      <c r="M9" s="44"/>
      <c r="N9" s="43">
        <f t="shared" si="5"/>
        <v>3</v>
      </c>
      <c r="O9" s="6">
        <v>3</v>
      </c>
      <c r="P9" s="43">
        <f t="shared" si="6"/>
        <v>77.037350435539295</v>
      </c>
      <c r="Q9" s="43">
        <f t="shared" si="7"/>
        <v>76.922554520317703</v>
      </c>
      <c r="R9" s="6"/>
      <c r="S9" s="6" t="s">
        <v>98</v>
      </c>
      <c r="T9" s="6"/>
      <c r="U9" s="6"/>
      <c r="V9" s="6" t="str">
        <f t="shared" si="8"/>
        <v>Newport</v>
      </c>
      <c r="W9" s="6" t="s">
        <v>122</v>
      </c>
      <c r="X9" s="6">
        <v>5</v>
      </c>
      <c r="Y9" s="6" t="str">
        <f>$C$3 &amp; "_" &amp; $B$5 &amp; "_"&amp; $W$9 &amp; "_" &amp; X9 &amp; "_" &amp;$Z$6</f>
        <v>males_Newport_2010 - 2014_5_LE</v>
      </c>
      <c r="Z9" s="43">
        <f>VLOOKUP($Y9,'Interactive Data'!$A$2:$L$2597,7,FALSE)</f>
        <v>73.793671428542595</v>
      </c>
      <c r="AA9" s="43">
        <f>VLOOKUP($Y9,'Interactive Data'!$A$2:$L$2597,8,FALSE)</f>
        <v>72.768573629739194</v>
      </c>
      <c r="AB9" s="43">
        <f>VLOOKUP($Y9,'Interactive Data'!$A$2:$L$2597,9,FALSE)</f>
        <v>74.818769227345896</v>
      </c>
      <c r="AC9" s="44">
        <f t="shared" si="2"/>
        <v>1.0250977988033014</v>
      </c>
      <c r="AD9" s="44">
        <f t="shared" si="3"/>
        <v>1.0250977988034009</v>
      </c>
      <c r="AE9" s="6"/>
      <c r="AF9" s="6">
        <v>3</v>
      </c>
      <c r="AG9" s="43">
        <f t="shared" si="9"/>
        <v>78.309820349475004</v>
      </c>
      <c r="AH9" s="43">
        <f t="shared" si="10"/>
        <v>78.044156873680294</v>
      </c>
    </row>
    <row r="10" spans="1:34">
      <c r="A10" s="1" t="str">
        <f t="shared" si="11"/>
        <v xml:space="preserve">  Gwynedd</v>
      </c>
      <c r="B10" s="1" t="s">
        <v>45</v>
      </c>
      <c r="C10" s="40" t="s">
        <v>45</v>
      </c>
      <c r="D10" s="6" t="str">
        <f t="shared" si="4"/>
        <v>Newport</v>
      </c>
      <c r="E10" s="6" t="s">
        <v>94</v>
      </c>
      <c r="F10" s="6">
        <v>4</v>
      </c>
      <c r="G10" s="6" t="str">
        <f>$C$3 &amp; "_" &amp; $B$5 &amp; "_"&amp; $E$10 &amp; "_" &amp; F10 &amp; "_" &amp;$H$6</f>
        <v>males_Newport_2005 - 2009_4_LE</v>
      </c>
      <c r="H10" s="43">
        <f>VLOOKUP($G10,'Interactive Data'!$A$2:$L$2597,7,FALSE)</f>
        <v>74.364737231601296</v>
      </c>
      <c r="I10" s="43">
        <f>VLOOKUP($G10,'Interactive Data'!$A$2:$L$2597,8,FALSE)</f>
        <v>73.3317342382947</v>
      </c>
      <c r="J10" s="43">
        <f>VLOOKUP($G10,'Interactive Data'!$A$2:$L$2597,9,FALSE)</f>
        <v>75.397740224907906</v>
      </c>
      <c r="K10" s="44">
        <f t="shared" si="0"/>
        <v>1.0330029933066101</v>
      </c>
      <c r="L10" s="44">
        <f t="shared" si="1"/>
        <v>1.0330029933065958</v>
      </c>
      <c r="M10" s="44"/>
      <c r="N10" s="43">
        <f t="shared" si="5"/>
        <v>4</v>
      </c>
      <c r="O10" s="6">
        <v>4</v>
      </c>
      <c r="P10" s="43">
        <f t="shared" si="6"/>
        <v>77.037350435539295</v>
      </c>
      <c r="Q10" s="43">
        <f t="shared" si="7"/>
        <v>76.922554520317703</v>
      </c>
      <c r="R10" s="6"/>
      <c r="S10" s="53" t="s">
        <v>100</v>
      </c>
      <c r="T10" s="6"/>
      <c r="U10" s="6"/>
      <c r="V10" s="6" t="str">
        <f t="shared" si="8"/>
        <v>Newport</v>
      </c>
      <c r="W10" s="6" t="s">
        <v>122</v>
      </c>
      <c r="X10" s="6">
        <v>4</v>
      </c>
      <c r="Y10" s="6" t="str">
        <f t="shared" ref="Y10:Y13" si="12">$C$3 &amp; "_" &amp; $B$5 &amp; "_"&amp; $W$9 &amp; "_" &amp; X10 &amp; "_" &amp;$Z$6</f>
        <v>males_Newport_2010 - 2014_4_LE</v>
      </c>
      <c r="Z10" s="43">
        <f>VLOOKUP($Y10,'Interactive Data'!$A$2:$L$2597,7,FALSE)</f>
        <v>76.958218282440598</v>
      </c>
      <c r="AA10" s="43">
        <f>VLOOKUP($Y10,'Interactive Data'!$A$2:$L$2597,8,FALSE)</f>
        <v>75.933706293319901</v>
      </c>
      <c r="AB10" s="43">
        <f>VLOOKUP($Y10,'Interactive Data'!$A$2:$L$2597,9,FALSE)</f>
        <v>77.982730271561294</v>
      </c>
      <c r="AC10" s="44">
        <f t="shared" si="2"/>
        <v>1.0245119891206969</v>
      </c>
      <c r="AD10" s="44">
        <f t="shared" si="3"/>
        <v>1.0245119891206969</v>
      </c>
      <c r="AE10" s="6"/>
      <c r="AF10" s="6">
        <v>4</v>
      </c>
      <c r="AG10" s="43">
        <f t="shared" si="9"/>
        <v>78.309820349475004</v>
      </c>
      <c r="AH10" s="43">
        <f t="shared" si="10"/>
        <v>78.044156873680294</v>
      </c>
    </row>
    <row r="11" spans="1:34">
      <c r="A11" s="1" t="str">
        <f t="shared" si="11"/>
        <v xml:space="preserve">  Conwy</v>
      </c>
      <c r="B11" s="1" t="s">
        <v>46</v>
      </c>
      <c r="C11" s="40" t="s">
        <v>46</v>
      </c>
      <c r="D11" s="6" t="str">
        <f t="shared" si="4"/>
        <v>Newport</v>
      </c>
      <c r="E11" s="6" t="s">
        <v>94</v>
      </c>
      <c r="F11" s="6">
        <v>3</v>
      </c>
      <c r="G11" s="6" t="str">
        <f>$C$3 &amp; "_" &amp; $B$5 &amp; "_"&amp; $E$11 &amp; "_" &amp; F11 &amp; "_" &amp;$H$6</f>
        <v>males_Newport_2005 - 2009_3_LE</v>
      </c>
      <c r="H11" s="43">
        <f>VLOOKUP($G11,'Interactive Data'!$A$2:$L$2597,7,FALSE)</f>
        <v>77.161612533455795</v>
      </c>
      <c r="I11" s="43">
        <f>VLOOKUP($G11,'Interactive Data'!$A$2:$L$2597,8,FALSE)</f>
        <v>76.206441247091902</v>
      </c>
      <c r="J11" s="43">
        <f>VLOOKUP($G11,'Interactive Data'!$A$2:$L$2597,9,FALSE)</f>
        <v>78.116783819819801</v>
      </c>
      <c r="K11" s="44">
        <f t="shared" si="0"/>
        <v>0.95517128636400628</v>
      </c>
      <c r="L11" s="44">
        <f t="shared" si="1"/>
        <v>0.95517128636389259</v>
      </c>
      <c r="M11" s="44"/>
      <c r="N11" s="43">
        <f t="shared" si="5"/>
        <v>5</v>
      </c>
      <c r="O11" s="6">
        <v>5</v>
      </c>
      <c r="P11" s="43">
        <f t="shared" si="6"/>
        <v>77.037350435539295</v>
      </c>
      <c r="Q11" s="43">
        <f t="shared" si="7"/>
        <v>76.922554520317703</v>
      </c>
      <c r="R11" s="6"/>
      <c r="S11" s="6" t="s">
        <v>97</v>
      </c>
      <c r="T11" s="6"/>
      <c r="U11" s="6"/>
      <c r="V11" s="6" t="str">
        <f t="shared" si="8"/>
        <v>Newport</v>
      </c>
      <c r="W11" s="6" t="s">
        <v>122</v>
      </c>
      <c r="X11" s="6">
        <v>3</v>
      </c>
      <c r="Y11" s="6" t="str">
        <f t="shared" si="12"/>
        <v>males_Newport_2010 - 2014_3_LE</v>
      </c>
      <c r="Z11" s="43">
        <f>VLOOKUP($Y11,'Interactive Data'!$A$2:$L$2597,7,FALSE)</f>
        <v>77.216998776434295</v>
      </c>
      <c r="AA11" s="43">
        <f>VLOOKUP($Y11,'Interactive Data'!$A$2:$L$2597,8,FALSE)</f>
        <v>76.310988642187596</v>
      </c>
      <c r="AB11" s="43">
        <f>VLOOKUP($Y11,'Interactive Data'!$A$2:$L$2597,9,FALSE)</f>
        <v>78.123008910680895</v>
      </c>
      <c r="AC11" s="44">
        <f t="shared" si="2"/>
        <v>0.90601013424659982</v>
      </c>
      <c r="AD11" s="44">
        <f t="shared" si="3"/>
        <v>0.90601013424669929</v>
      </c>
      <c r="AE11" s="6"/>
      <c r="AF11" s="6">
        <v>5</v>
      </c>
      <c r="AG11" s="43">
        <f t="shared" si="9"/>
        <v>78.309820349475004</v>
      </c>
      <c r="AH11" s="43">
        <f t="shared" si="10"/>
        <v>78.044156873680294</v>
      </c>
    </row>
    <row r="12" spans="1:34">
      <c r="A12" s="1" t="str">
        <f t="shared" si="11"/>
        <v xml:space="preserve">  Denbighshire</v>
      </c>
      <c r="B12" s="1" t="s">
        <v>47</v>
      </c>
      <c r="C12" s="40" t="s">
        <v>47</v>
      </c>
      <c r="D12" s="6" t="str">
        <f t="shared" si="4"/>
        <v>Newport</v>
      </c>
      <c r="E12" s="6" t="s">
        <v>94</v>
      </c>
      <c r="F12" s="6">
        <v>2</v>
      </c>
      <c r="G12" s="6" t="str">
        <f>$C$3 &amp; "_" &amp; $B$5 &amp; "_"&amp; $E$12 &amp; "_" &amp; F12 &amp; "_" &amp;$H$6</f>
        <v>males_Newport_2005 - 2009_2_LE</v>
      </c>
      <c r="H12" s="43">
        <f>VLOOKUP($G12,'Interactive Data'!$A$2:$L$2597,7,FALSE)</f>
        <v>78.853151519445206</v>
      </c>
      <c r="I12" s="43">
        <f>VLOOKUP($G12,'Interactive Data'!$A$2:$L$2597,8,FALSE)</f>
        <v>77.840195629612595</v>
      </c>
      <c r="J12" s="43">
        <f>VLOOKUP($G12,'Interactive Data'!$A$2:$L$2597,9,FALSE)</f>
        <v>79.866107409277703</v>
      </c>
      <c r="K12" s="44">
        <f t="shared" si="0"/>
        <v>1.0129558898324973</v>
      </c>
      <c r="L12" s="44">
        <f t="shared" si="1"/>
        <v>1.012955889832611</v>
      </c>
      <c r="M12" s="44"/>
      <c r="N12" s="45"/>
      <c r="O12" s="45"/>
      <c r="P12" s="45"/>
      <c r="Q12" s="45"/>
      <c r="R12" s="45"/>
      <c r="S12" s="45"/>
      <c r="T12" s="45"/>
      <c r="U12" s="45"/>
      <c r="V12" s="6" t="str">
        <f t="shared" si="8"/>
        <v>Newport</v>
      </c>
      <c r="W12" s="6" t="s">
        <v>122</v>
      </c>
      <c r="X12" s="6">
        <v>2</v>
      </c>
      <c r="Y12" s="6" t="str">
        <f t="shared" si="12"/>
        <v>males_Newport_2010 - 2014_2_LE</v>
      </c>
      <c r="Z12" s="43">
        <f>VLOOKUP($Y12,'Interactive Data'!$A$2:$L$2597,7,FALSE)</f>
        <v>79.629551141132495</v>
      </c>
      <c r="AA12" s="43">
        <f>VLOOKUP($Y12,'Interactive Data'!$A$2:$L$2597,8,FALSE)</f>
        <v>78.654118697291906</v>
      </c>
      <c r="AB12" s="43">
        <f>VLOOKUP($Y12,'Interactive Data'!$A$2:$L$2597,9,FALSE)</f>
        <v>80.604983584973198</v>
      </c>
      <c r="AC12" s="44">
        <f t="shared" si="2"/>
        <v>0.97543244384070249</v>
      </c>
      <c r="AD12" s="44">
        <f t="shared" si="3"/>
        <v>0.9754324438405888</v>
      </c>
      <c r="AE12" s="45"/>
      <c r="AF12" s="45"/>
      <c r="AG12" s="45"/>
      <c r="AH12" s="45"/>
    </row>
    <row r="13" spans="1:34">
      <c r="A13" s="1" t="str">
        <f t="shared" si="11"/>
        <v xml:space="preserve">  Flintshire</v>
      </c>
      <c r="B13" s="1" t="s">
        <v>48</v>
      </c>
      <c r="C13" s="40" t="s">
        <v>48</v>
      </c>
      <c r="D13" s="6" t="str">
        <f t="shared" si="4"/>
        <v>Newport</v>
      </c>
      <c r="E13" s="6" t="s">
        <v>94</v>
      </c>
      <c r="F13" s="6">
        <v>1</v>
      </c>
      <c r="G13" s="6" t="str">
        <f>$C$3 &amp; "_" &amp; $B$5 &amp; "_"&amp; $E$13 &amp; "_" &amp; F13 &amp; "_" &amp;$H$6</f>
        <v>males_Newport_2005 - 2009_1_LE</v>
      </c>
      <c r="H13" s="43">
        <f>VLOOKUP($G13,'Interactive Data'!$A$2:$L$2597,7,FALSE)</f>
        <v>81.1312347820204</v>
      </c>
      <c r="I13" s="43">
        <f>VLOOKUP($G13,'Interactive Data'!$A$2:$L$2597,8,FALSE)</f>
        <v>80.138984410551402</v>
      </c>
      <c r="J13" s="43">
        <f>VLOOKUP($G13,'Interactive Data'!$A$2:$L$2597,9,FALSE)</f>
        <v>82.123485153489398</v>
      </c>
      <c r="K13" s="44">
        <f t="shared" si="0"/>
        <v>0.99225037146899808</v>
      </c>
      <c r="L13" s="44">
        <f t="shared" si="1"/>
        <v>0.99225037146899808</v>
      </c>
      <c r="M13" s="44"/>
      <c r="N13" s="45"/>
      <c r="O13" s="45"/>
      <c r="P13" s="45" t="s">
        <v>102</v>
      </c>
      <c r="Q13" s="45"/>
      <c r="R13" s="45"/>
      <c r="S13" s="45"/>
      <c r="T13" s="45"/>
      <c r="U13" s="45"/>
      <c r="V13" s="6" t="str">
        <f t="shared" si="8"/>
        <v>Newport</v>
      </c>
      <c r="W13" s="6" t="s">
        <v>122</v>
      </c>
      <c r="X13" s="6">
        <v>1</v>
      </c>
      <c r="Y13" s="6" t="str">
        <f t="shared" si="12"/>
        <v>males_Newport_2010 - 2014_1_LE</v>
      </c>
      <c r="Z13" s="43">
        <f>VLOOKUP($Y13,'Interactive Data'!$A$2:$L$2597,7,FALSE)</f>
        <v>82.407504108355099</v>
      </c>
      <c r="AA13" s="43">
        <f>VLOOKUP($Y13,'Interactive Data'!$A$2:$L$2597,8,FALSE)</f>
        <v>81.525545233830599</v>
      </c>
      <c r="AB13" s="43">
        <f>VLOOKUP($Y13,'Interactive Data'!$A$2:$L$2597,9,FALSE)</f>
        <v>83.289462982879598</v>
      </c>
      <c r="AC13" s="44">
        <f t="shared" si="2"/>
        <v>0.88195887452449995</v>
      </c>
      <c r="AD13" s="44">
        <f t="shared" si="3"/>
        <v>0.88195887452449995</v>
      </c>
      <c r="AE13" s="45"/>
      <c r="AF13" s="45"/>
      <c r="AG13" s="45" t="s">
        <v>102</v>
      </c>
      <c r="AH13" s="45"/>
    </row>
    <row r="14" spans="1:34">
      <c r="A14" s="1" t="str">
        <f t="shared" si="11"/>
        <v xml:space="preserve">  Wrexham</v>
      </c>
      <c r="B14" s="1" t="s">
        <v>49</v>
      </c>
      <c r="C14" s="40" t="s">
        <v>49</v>
      </c>
      <c r="D14" s="6"/>
      <c r="E14" s="6"/>
      <c r="F14" s="6"/>
      <c r="G14" s="6"/>
      <c r="H14" s="43"/>
      <c r="I14" s="43"/>
      <c r="J14" s="43"/>
      <c r="K14" s="44"/>
      <c r="L14" s="44"/>
      <c r="M14" s="44"/>
      <c r="N14" s="45"/>
      <c r="O14" s="45"/>
      <c r="P14" s="48" t="str">
        <f>$P$6&amp;" = "&amp;FIXED($P$7,1)</f>
        <v>Wales = 77.0</v>
      </c>
      <c r="Q14" s="48" t="str">
        <f>IF(B1=1,"",$Q$6&amp;" = "&amp;FIXED($Q$7,1))</f>
        <v>Newport = 76.9</v>
      </c>
      <c r="R14" s="45"/>
      <c r="S14" s="45"/>
      <c r="T14" s="45"/>
      <c r="U14" s="45"/>
      <c r="V14" s="6"/>
      <c r="W14" s="6"/>
      <c r="X14" s="6"/>
      <c r="Y14" s="6"/>
      <c r="Z14" s="43"/>
      <c r="AA14" s="43"/>
      <c r="AB14" s="43"/>
      <c r="AC14" s="44"/>
      <c r="AD14" s="44"/>
      <c r="AE14" s="45"/>
      <c r="AF14" s="45"/>
      <c r="AG14" s="48" t="str">
        <f>$AG$6&amp;" = "&amp;FIXED($AG$7,1)</f>
        <v>Wales = 78.3</v>
      </c>
      <c r="AH14" s="48" t="str">
        <f>IF(B1=1,"",$AH$6&amp;" = "&amp;FIXED($AH$7,1))</f>
        <v>Newport = 78.0</v>
      </c>
    </row>
    <row r="15" spans="1:34">
      <c r="A15" s="1" t="str">
        <f>B15 &amp; " " &amp; "THB"</f>
        <v>Powys THB</v>
      </c>
      <c r="B15" s="1" t="s">
        <v>50</v>
      </c>
      <c r="C15" s="40" t="s">
        <v>164</v>
      </c>
      <c r="D15" s="6"/>
      <c r="E15" s="6"/>
      <c r="F15" s="6"/>
      <c r="G15" s="6"/>
      <c r="H15" s="43"/>
      <c r="I15" s="43"/>
      <c r="J15" s="43"/>
      <c r="K15" s="44"/>
      <c r="L15" s="44"/>
      <c r="M15" s="44"/>
      <c r="N15" s="45"/>
      <c r="O15" s="45"/>
      <c r="P15" s="45"/>
      <c r="Q15" s="45"/>
      <c r="R15" s="45"/>
      <c r="S15" s="45"/>
      <c r="T15" s="45"/>
      <c r="U15" s="45"/>
      <c r="V15" s="6"/>
      <c r="W15" s="6"/>
      <c r="X15" s="6"/>
      <c r="Y15" s="6"/>
      <c r="Z15" s="43"/>
      <c r="AA15" s="43"/>
      <c r="AB15" s="43"/>
      <c r="AC15" s="44"/>
      <c r="AD15" s="44"/>
      <c r="AE15" s="45"/>
      <c r="AF15" s="45"/>
      <c r="AG15" s="45"/>
      <c r="AH15" s="45"/>
    </row>
    <row r="16" spans="1:34">
      <c r="A16" s="1" t="str">
        <f>B16 &amp; " " &amp; "UHB"</f>
        <v>Hywel Dda UHB</v>
      </c>
      <c r="B16" s="1" t="s">
        <v>51</v>
      </c>
      <c r="C16" s="40" t="s">
        <v>82</v>
      </c>
      <c r="D16" s="6"/>
      <c r="E16" s="6"/>
      <c r="F16" s="6"/>
      <c r="G16" s="6"/>
      <c r="H16" s="6"/>
      <c r="I16" s="6"/>
      <c r="J16" s="6"/>
      <c r="K16" s="47" t="s">
        <v>33</v>
      </c>
      <c r="L16" s="6"/>
      <c r="M16" s="6"/>
      <c r="N16" s="45"/>
      <c r="O16" s="45"/>
      <c r="P16" s="45"/>
      <c r="Q16" s="45"/>
      <c r="R16" s="45"/>
      <c r="S16" s="45"/>
      <c r="T16" s="45"/>
      <c r="U16" s="45"/>
      <c r="V16" s="6"/>
      <c r="W16" s="6"/>
      <c r="X16" s="6"/>
      <c r="Y16" s="6"/>
      <c r="Z16" s="6"/>
      <c r="AA16" s="6"/>
      <c r="AB16" s="6"/>
      <c r="AC16" s="47" t="s">
        <v>33</v>
      </c>
      <c r="AD16" s="6"/>
      <c r="AE16" s="45"/>
      <c r="AF16" s="45"/>
      <c r="AG16" s="45"/>
      <c r="AH16" s="45"/>
    </row>
    <row r="17" spans="1:35">
      <c r="A17" s="1" t="str">
        <f>"  "&amp; B17</f>
        <v xml:space="preserve">  Ceredigion</v>
      </c>
      <c r="B17" s="1" t="s">
        <v>52</v>
      </c>
      <c r="C17" s="40" t="s">
        <v>52</v>
      </c>
      <c r="D17" s="6"/>
      <c r="E17" s="6"/>
      <c r="F17" s="6"/>
      <c r="G17" s="6"/>
      <c r="H17" s="6"/>
      <c r="I17" s="6"/>
      <c r="J17" s="6"/>
      <c r="K17" s="6"/>
      <c r="L17" s="6"/>
      <c r="M17" s="6"/>
      <c r="N17" s="45"/>
      <c r="O17" s="45"/>
      <c r="P17" s="45"/>
      <c r="Q17" s="45"/>
      <c r="R17" s="45"/>
      <c r="S17" s="45"/>
      <c r="T17" s="45"/>
      <c r="U17" s="45"/>
      <c r="V17" s="6"/>
      <c r="W17" s="6"/>
      <c r="X17" s="6"/>
      <c r="Y17" s="6"/>
      <c r="Z17" s="6"/>
      <c r="AA17" s="6"/>
      <c r="AB17" s="6"/>
      <c r="AC17" s="6"/>
      <c r="AD17" s="6"/>
      <c r="AE17" s="45"/>
      <c r="AF17" s="45"/>
      <c r="AG17" s="45"/>
      <c r="AH17" s="45"/>
    </row>
    <row r="18" spans="1:35">
      <c r="A18" s="1" t="str">
        <f>"  "&amp; B18</f>
        <v xml:space="preserve">  Pembrokeshire</v>
      </c>
      <c r="B18" s="1" t="s">
        <v>53</v>
      </c>
      <c r="C18" s="40" t="s">
        <v>53</v>
      </c>
      <c r="D18" s="6"/>
      <c r="E18" s="6"/>
      <c r="F18" s="6"/>
      <c r="G18" s="6"/>
      <c r="H18" s="5" t="s">
        <v>11</v>
      </c>
      <c r="I18" s="6" t="s">
        <v>7</v>
      </c>
      <c r="J18" s="6" t="s">
        <v>8</v>
      </c>
      <c r="K18" s="6" t="s">
        <v>40</v>
      </c>
      <c r="L18" s="6" t="s">
        <v>41</v>
      </c>
      <c r="M18" s="6"/>
      <c r="N18" s="45"/>
      <c r="P18" s="1" t="s">
        <v>10</v>
      </c>
      <c r="Q18" s="1" t="str">
        <f>IF($B$1=1,"",$B$5)</f>
        <v>Newport</v>
      </c>
      <c r="R18" s="45"/>
      <c r="S18" s="45"/>
      <c r="T18" s="45"/>
      <c r="U18" s="45"/>
      <c r="V18" s="6"/>
      <c r="W18" s="6"/>
      <c r="X18" s="6"/>
      <c r="Y18" s="6"/>
      <c r="Z18" s="5" t="s">
        <v>11</v>
      </c>
      <c r="AA18" s="6" t="s">
        <v>7</v>
      </c>
      <c r="AB18" s="6" t="s">
        <v>8</v>
      </c>
      <c r="AC18" s="6" t="s">
        <v>40</v>
      </c>
      <c r="AD18" s="6" t="s">
        <v>41</v>
      </c>
      <c r="AE18" s="45"/>
      <c r="AG18" s="1" t="s">
        <v>10</v>
      </c>
      <c r="AH18" s="1" t="str">
        <f>IF($B$1=1,"",$B$5)</f>
        <v>Newport</v>
      </c>
    </row>
    <row r="19" spans="1:35">
      <c r="A19" s="1" t="str">
        <f>"  "&amp; B19</f>
        <v xml:space="preserve">  Carmarthenshire</v>
      </c>
      <c r="B19" s="1" t="s">
        <v>54</v>
      </c>
      <c r="C19" s="40" t="s">
        <v>54</v>
      </c>
      <c r="D19" s="5" t="s">
        <v>10</v>
      </c>
      <c r="E19" s="6" t="s">
        <v>94</v>
      </c>
      <c r="F19" s="6">
        <v>0</v>
      </c>
      <c r="G19" s="6" t="str">
        <f>$C$3 &amp; "_" &amp; $D$19 &amp; "_"&amp; $E$19 &amp; "_" &amp; F19 &amp; "_" &amp;$H$18</f>
        <v>males_Wales_2005 - 2009_0_HLE</v>
      </c>
      <c r="H19" s="43">
        <f>VLOOKUP($G19,'Interactive Data'!$A$2:$L$2597,7,FALSE)</f>
        <v>63.510881936443297</v>
      </c>
      <c r="I19" s="43">
        <f>VLOOKUP($G19,'Interactive Data'!$A$2:$L$2597,8,FALSE)</f>
        <v>63.239061812072997</v>
      </c>
      <c r="J19" s="43">
        <f>VLOOKUP($G19,'Interactive Data'!$A$2:$L$2597,9,FALSE)</f>
        <v>63.782702060813499</v>
      </c>
      <c r="K19" s="44">
        <f t="shared" ref="K19:K20" si="13">J19-H19</f>
        <v>0.2718201243702012</v>
      </c>
      <c r="L19" s="44">
        <f t="shared" ref="L19:L20" si="14">H19-I19</f>
        <v>0.27182012437030068</v>
      </c>
      <c r="M19" s="44"/>
      <c r="N19" s="45"/>
      <c r="O19" s="6">
        <v>1</v>
      </c>
      <c r="P19" s="43">
        <f>$H$19</f>
        <v>63.510881936443297</v>
      </c>
      <c r="Q19" s="43">
        <f>IF($B$1=1,"",$H$20)</f>
        <v>62.971907384545403</v>
      </c>
      <c r="R19" s="45"/>
      <c r="S19" s="45"/>
      <c r="T19" s="45"/>
      <c r="U19" s="45"/>
      <c r="V19" s="5" t="s">
        <v>10</v>
      </c>
      <c r="W19" s="6" t="s">
        <v>122</v>
      </c>
      <c r="X19" s="6">
        <v>0</v>
      </c>
      <c r="Y19" s="6" t="str">
        <f>$C$3 &amp; "_" &amp; $V$19 &amp; "_"&amp; $W$19 &amp; "_" &amp; X19 &amp; "_" &amp;$Z$18</f>
        <v>males_Wales_2010 - 2014_0_HLE</v>
      </c>
      <c r="Z19" s="43">
        <f>VLOOKUP($Y19,'Interactive Data'!$A$2:$L$2597,7,FALSE)</f>
        <v>65.251177237928502</v>
      </c>
      <c r="AA19" s="43">
        <f>VLOOKUP($Y19,'Interactive Data'!$A$2:$L$2597,8,FALSE)</f>
        <v>64.994068718507506</v>
      </c>
      <c r="AB19" s="43">
        <f>VLOOKUP($Y19,'Interactive Data'!$A$2:$L$2597,9,FALSE)</f>
        <v>65.508285757349498</v>
      </c>
      <c r="AC19" s="44">
        <f t="shared" ref="AC19:AC20" si="15">AB19-Z19</f>
        <v>0.25710851942099566</v>
      </c>
      <c r="AD19" s="44">
        <f t="shared" ref="AD19:AD20" si="16">Z19-AA19</f>
        <v>0.25710851942099566</v>
      </c>
      <c r="AE19" s="45"/>
      <c r="AF19" s="6">
        <v>1</v>
      </c>
      <c r="AG19" s="43">
        <f>$Z$19</f>
        <v>65.251177237928502</v>
      </c>
      <c r="AH19" s="43">
        <f>IF($B$1=1,"",$Z$20)</f>
        <v>65.446761897125796</v>
      </c>
    </row>
    <row r="20" spans="1:35">
      <c r="A20" s="1" t="str">
        <f>B20 &amp; " " &amp; "UHB"</f>
        <v>ABM UHB</v>
      </c>
      <c r="B20" s="1" t="s">
        <v>55</v>
      </c>
      <c r="C20" s="40" t="s">
        <v>56</v>
      </c>
      <c r="D20" s="5" t="str">
        <f t="shared" ref="D20" si="17">$B$3</f>
        <v>Newport</v>
      </c>
      <c r="E20" s="6" t="s">
        <v>94</v>
      </c>
      <c r="F20" s="6">
        <v>0</v>
      </c>
      <c r="G20" s="6" t="str">
        <f>$C$3 &amp; "_" &amp; $B$5 &amp; "_"&amp; $E$20 &amp; "_" &amp; F20 &amp; "_" &amp;$H$18</f>
        <v>males_Newport_2005 - 2009_0_HLE</v>
      </c>
      <c r="H20" s="43">
        <f>VLOOKUP($G20,'Interactive Data'!$A$2:$L$2597,7,FALSE)</f>
        <v>62.971907384545403</v>
      </c>
      <c r="I20" s="43">
        <f>VLOOKUP($G20,'Interactive Data'!$A$2:$L$2597,8,FALSE)</f>
        <v>61.6814506241789</v>
      </c>
      <c r="J20" s="43">
        <f>VLOOKUP($G20,'Interactive Data'!$A$2:$L$2597,9,FALSE)</f>
        <v>64.262364144911899</v>
      </c>
      <c r="K20" s="44">
        <f t="shared" si="13"/>
        <v>1.2904567603664958</v>
      </c>
      <c r="L20" s="44">
        <f t="shared" si="14"/>
        <v>1.2904567603665029</v>
      </c>
      <c r="M20" s="44"/>
      <c r="N20" s="45"/>
      <c r="O20" s="6">
        <v>2</v>
      </c>
      <c r="P20" s="43">
        <f>$H$19</f>
        <v>63.510881936443297</v>
      </c>
      <c r="Q20" s="43">
        <f t="shared" ref="Q20:Q23" si="18">IF($B$1=1,"",$H$20)</f>
        <v>62.971907384545403</v>
      </c>
      <c r="R20" s="45"/>
      <c r="S20" s="45"/>
      <c r="T20" s="45"/>
      <c r="U20" s="45"/>
      <c r="V20" s="5" t="str">
        <f t="shared" ref="V20" si="19">$B$3</f>
        <v>Newport</v>
      </c>
      <c r="W20" s="6" t="s">
        <v>122</v>
      </c>
      <c r="X20" s="6">
        <v>0</v>
      </c>
      <c r="Y20" s="6" t="str">
        <f>$C$3 &amp; "_" &amp; $B$5 &amp; "_"&amp; $W$20 &amp; "_" &amp; X20 &amp; "_" &amp;$Z$18</f>
        <v>males_Newport_2010 - 2014_0_HLE</v>
      </c>
      <c r="Z20" s="43">
        <f>VLOOKUP($Y20,'Interactive Data'!$A$2:$L$2597,7,FALSE)</f>
        <v>65.446761897125796</v>
      </c>
      <c r="AA20" s="43">
        <f>VLOOKUP($Y20,'Interactive Data'!$A$2:$L$2597,8,FALSE)</f>
        <v>64.279023463187897</v>
      </c>
      <c r="AB20" s="43">
        <f>VLOOKUP($Y20,'Interactive Data'!$A$2:$L$2597,9,FALSE)</f>
        <v>66.614500331063695</v>
      </c>
      <c r="AC20" s="44">
        <f t="shared" si="15"/>
        <v>1.1677384339378989</v>
      </c>
      <c r="AD20" s="44">
        <f t="shared" si="16"/>
        <v>1.1677384339378989</v>
      </c>
      <c r="AE20" s="45"/>
      <c r="AF20" s="6">
        <v>2</v>
      </c>
      <c r="AG20" s="43">
        <f t="shared" ref="AG20:AG23" si="20">$Z$19</f>
        <v>65.251177237928502</v>
      </c>
      <c r="AH20" s="43">
        <f t="shared" ref="AH20:AH23" si="21">IF($B$1=1,"",$Z$20)</f>
        <v>65.446761897125796</v>
      </c>
    </row>
    <row r="21" spans="1:35">
      <c r="A21" s="1" t="str">
        <f>"  " &amp;B21</f>
        <v xml:space="preserve">  Swansea</v>
      </c>
      <c r="B21" s="1" t="s">
        <v>57</v>
      </c>
      <c r="C21" s="40" t="s">
        <v>57</v>
      </c>
      <c r="D21" s="5" t="str">
        <f>$B$3</f>
        <v>Newport</v>
      </c>
      <c r="E21" s="6" t="s">
        <v>94</v>
      </c>
      <c r="F21" s="6">
        <v>5</v>
      </c>
      <c r="G21" s="6" t="str">
        <f>$C$3 &amp; "_" &amp; $B$5 &amp; "_"&amp; $E$21 &amp; "_" &amp; F21 &amp; "_" &amp;$H$18</f>
        <v>males_Newport_2005 - 2009_5_HLE</v>
      </c>
      <c r="H21" s="43">
        <f>VLOOKUP($G21,'Interactive Data'!$A$2:$L$2597,7,FALSE)</f>
        <v>52.827928380931702</v>
      </c>
      <c r="I21" s="43">
        <f>VLOOKUP($G21,'Interactive Data'!$A$2:$L$2597,8,FALSE)</f>
        <v>49.386545718542699</v>
      </c>
      <c r="J21" s="43">
        <f>VLOOKUP($G21,'Interactive Data'!$A$2:$L$2597,9,FALSE)</f>
        <v>56.269311043320698</v>
      </c>
      <c r="K21" s="44">
        <f>J21-H21</f>
        <v>3.441382662388996</v>
      </c>
      <c r="L21" s="44">
        <f>H21-I21</f>
        <v>3.4413826623890031</v>
      </c>
      <c r="M21" s="44"/>
      <c r="N21" s="45"/>
      <c r="O21" s="6">
        <v>3</v>
      </c>
      <c r="P21" s="43">
        <f>$H$19</f>
        <v>63.510881936443297</v>
      </c>
      <c r="Q21" s="43">
        <f t="shared" si="18"/>
        <v>62.971907384545403</v>
      </c>
      <c r="R21" s="45"/>
      <c r="S21" s="45"/>
      <c r="T21" s="45"/>
      <c r="U21" s="45"/>
      <c r="V21" s="5" t="str">
        <f>$B$3</f>
        <v>Newport</v>
      </c>
      <c r="W21" s="6" t="s">
        <v>122</v>
      </c>
      <c r="X21" s="6">
        <v>5</v>
      </c>
      <c r="Y21" s="6" t="str">
        <f t="shared" ref="Y21:Y25" si="22">$C$3 &amp; "_" &amp; $B$5 &amp; "_"&amp; $W$20 &amp; "_" &amp; X21 &amp; "_" &amp;$Z$18</f>
        <v>males_Newport_2010 - 2014_5_HLE</v>
      </c>
      <c r="Z21" s="43">
        <f>VLOOKUP($Y21,'Interactive Data'!$A$2:$L$2597,7,FALSE)</f>
        <v>58.864284944781701</v>
      </c>
      <c r="AA21" s="43">
        <f>VLOOKUP($Y21,'Interactive Data'!$A$2:$L$2597,8,FALSE)</f>
        <v>55.930781375701798</v>
      </c>
      <c r="AB21" s="43">
        <f>VLOOKUP($Y21,'Interactive Data'!$A$2:$L$2597,9,FALSE)</f>
        <v>61.797788513861597</v>
      </c>
      <c r="AC21" s="44">
        <f>AB21-Z21</f>
        <v>2.9335035690798961</v>
      </c>
      <c r="AD21" s="44">
        <f>Z21-AA21</f>
        <v>2.9335035690799032</v>
      </c>
      <c r="AE21" s="45"/>
      <c r="AF21" s="6">
        <v>3</v>
      </c>
      <c r="AG21" s="43">
        <f t="shared" si="20"/>
        <v>65.251177237928502</v>
      </c>
      <c r="AH21" s="43">
        <f t="shared" si="21"/>
        <v>65.446761897125796</v>
      </c>
    </row>
    <row r="22" spans="1:35">
      <c r="A22" s="1" t="str">
        <f>"  " &amp;B22</f>
        <v xml:space="preserve">  Neath Port Talbot</v>
      </c>
      <c r="B22" s="1" t="s">
        <v>58</v>
      </c>
      <c r="C22" s="40" t="s">
        <v>58</v>
      </c>
      <c r="D22" s="5" t="str">
        <f>$B$3</f>
        <v>Newport</v>
      </c>
      <c r="E22" s="6" t="s">
        <v>94</v>
      </c>
      <c r="F22" s="6">
        <v>4</v>
      </c>
      <c r="G22" s="6" t="str">
        <f>$C$3 &amp; "_" &amp; $B$5 &amp; "_"&amp; $E$22 &amp; "_" &amp; F22 &amp; "_" &amp;$H$18</f>
        <v>males_Newport_2005 - 2009_4_HLE</v>
      </c>
      <c r="H22" s="43">
        <f>VLOOKUP($G22,'Interactive Data'!$A$2:$L$2597,7,FALSE)</f>
        <v>59.617199629950299</v>
      </c>
      <c r="I22" s="43">
        <f>VLOOKUP($G22,'Interactive Data'!$A$2:$L$2597,8,FALSE)</f>
        <v>56.735342676583301</v>
      </c>
      <c r="J22" s="43">
        <f>VLOOKUP($G22,'Interactive Data'!$A$2:$L$2597,9,FALSE)</f>
        <v>62.499056583317397</v>
      </c>
      <c r="K22" s="44">
        <f>J22-H22</f>
        <v>2.8818569533670981</v>
      </c>
      <c r="L22" s="44">
        <f>H22-I22</f>
        <v>2.8818569533669987</v>
      </c>
      <c r="M22" s="44"/>
      <c r="N22" s="45"/>
      <c r="O22" s="6">
        <v>4</v>
      </c>
      <c r="P22" s="43">
        <f>$H$19</f>
        <v>63.510881936443297</v>
      </c>
      <c r="Q22" s="43">
        <f t="shared" si="18"/>
        <v>62.971907384545403</v>
      </c>
      <c r="R22" s="45"/>
      <c r="S22" s="45"/>
      <c r="T22" s="45"/>
      <c r="U22" s="45"/>
      <c r="V22" s="6" t="str">
        <f>$B$3</f>
        <v>Newport</v>
      </c>
      <c r="W22" s="6" t="s">
        <v>122</v>
      </c>
      <c r="X22" s="6">
        <v>4</v>
      </c>
      <c r="Y22" s="6" t="str">
        <f t="shared" si="22"/>
        <v>males_Newport_2010 - 2014_4_HLE</v>
      </c>
      <c r="Z22" s="43">
        <f>VLOOKUP($Y22,'Interactive Data'!$A$2:$L$2597,7,FALSE)</f>
        <v>61.524582284707101</v>
      </c>
      <c r="AA22" s="43">
        <f>VLOOKUP($Y22,'Interactive Data'!$A$2:$L$2597,8,FALSE)</f>
        <v>58.5852794451759</v>
      </c>
      <c r="AB22" s="43">
        <f>VLOOKUP($Y22,'Interactive Data'!$A$2:$L$2597,9,FALSE)</f>
        <v>64.463885124238402</v>
      </c>
      <c r="AC22" s="44">
        <f>AB22-Z22</f>
        <v>2.939302839531301</v>
      </c>
      <c r="AD22" s="44">
        <f>Z22-AA22</f>
        <v>2.9393028395312015</v>
      </c>
      <c r="AE22" s="45"/>
      <c r="AF22" s="6">
        <v>4</v>
      </c>
      <c r="AG22" s="43">
        <f t="shared" si="20"/>
        <v>65.251177237928502</v>
      </c>
      <c r="AH22" s="43">
        <f t="shared" si="21"/>
        <v>65.446761897125796</v>
      </c>
    </row>
    <row r="23" spans="1:35">
      <c r="A23" s="1" t="str">
        <f>"  " &amp;B23</f>
        <v xml:space="preserve">  Bridgend</v>
      </c>
      <c r="B23" s="1" t="s">
        <v>59</v>
      </c>
      <c r="C23" s="40" t="s">
        <v>59</v>
      </c>
      <c r="D23" s="5" t="str">
        <f>$B$3</f>
        <v>Newport</v>
      </c>
      <c r="E23" s="6" t="s">
        <v>94</v>
      </c>
      <c r="F23" s="6">
        <v>3</v>
      </c>
      <c r="G23" s="6" t="str">
        <f>$C$3 &amp; "_" &amp; $B$5 &amp; "_"&amp; $E$23 &amp; "_" &amp; F23 &amp; "_" &amp;$H$18</f>
        <v>males_Newport_2005 - 2009_3_HLE</v>
      </c>
      <c r="H23" s="43">
        <f>VLOOKUP($G23,'Interactive Data'!$A$2:$L$2597,7,FALSE)</f>
        <v>64.313504181279697</v>
      </c>
      <c r="I23" s="43">
        <f>VLOOKUP($G23,'Interactive Data'!$A$2:$L$2597,8,FALSE)</f>
        <v>61.140858435098899</v>
      </c>
      <c r="J23" s="43">
        <f>VLOOKUP($G23,'Interactive Data'!$A$2:$L$2597,9,FALSE)</f>
        <v>67.486149927460502</v>
      </c>
      <c r="K23" s="44">
        <f>J23-H23</f>
        <v>3.1726457461808053</v>
      </c>
      <c r="L23" s="44">
        <f>H23-I23</f>
        <v>3.1726457461807982</v>
      </c>
      <c r="M23" s="44"/>
      <c r="N23" s="45"/>
      <c r="O23" s="6">
        <v>5</v>
      </c>
      <c r="P23" s="43">
        <f>$H$19</f>
        <v>63.510881936443297</v>
      </c>
      <c r="Q23" s="43">
        <f t="shared" si="18"/>
        <v>62.971907384545403</v>
      </c>
      <c r="R23" s="45"/>
      <c r="S23" s="45"/>
      <c r="T23" s="45"/>
      <c r="U23" s="45"/>
      <c r="V23" s="5" t="str">
        <f>$B$3</f>
        <v>Newport</v>
      </c>
      <c r="W23" s="6" t="s">
        <v>122</v>
      </c>
      <c r="X23" s="6">
        <v>3</v>
      </c>
      <c r="Y23" s="6" t="str">
        <f t="shared" si="22"/>
        <v>males_Newport_2010 - 2014_3_HLE</v>
      </c>
      <c r="Z23" s="43">
        <f>VLOOKUP($Y23,'Interactive Data'!$A$2:$L$2597,7,FALSE)</f>
        <v>64.734177172764603</v>
      </c>
      <c r="AA23" s="43">
        <f>VLOOKUP($Y23,'Interactive Data'!$A$2:$L$2597,8,FALSE)</f>
        <v>62.1177300788558</v>
      </c>
      <c r="AB23" s="43">
        <f>VLOOKUP($Y23,'Interactive Data'!$A$2:$L$2597,9,FALSE)</f>
        <v>67.350624266673293</v>
      </c>
      <c r="AC23" s="44">
        <f>AB23-Z23</f>
        <v>2.6164470939086897</v>
      </c>
      <c r="AD23" s="44">
        <f>Z23-AA23</f>
        <v>2.6164470939088034</v>
      </c>
      <c r="AE23" s="45"/>
      <c r="AF23" s="6">
        <v>5</v>
      </c>
      <c r="AG23" s="43">
        <f t="shared" si="20"/>
        <v>65.251177237928502</v>
      </c>
      <c r="AH23" s="43">
        <f t="shared" si="21"/>
        <v>65.446761897125796</v>
      </c>
    </row>
    <row r="24" spans="1:35">
      <c r="A24" s="1" t="str">
        <f>B24 &amp; " " &amp; "UHB"</f>
        <v>Cardiff and Vale UHB</v>
      </c>
      <c r="B24" s="1" t="s">
        <v>60</v>
      </c>
      <c r="C24" s="40" t="s">
        <v>61</v>
      </c>
      <c r="D24" s="6" t="str">
        <f>$B$3</f>
        <v>Newport</v>
      </c>
      <c r="E24" s="6" t="s">
        <v>94</v>
      </c>
      <c r="F24" s="6">
        <v>2</v>
      </c>
      <c r="G24" s="6" t="str">
        <f>$C$3 &amp; "_" &amp; $B$5 &amp; "_"&amp; $E$24 &amp; "_" &amp; F24 &amp; "_" &amp;$H$18</f>
        <v>males_Newport_2005 - 2009_2_HLE</v>
      </c>
      <c r="H24" s="43">
        <f>VLOOKUP($G24,'Interactive Data'!$A$2:$L$2597,7,FALSE)</f>
        <v>67.702819979620898</v>
      </c>
      <c r="I24" s="43">
        <f>VLOOKUP($G24,'Interactive Data'!$A$2:$L$2597,8,FALSE)</f>
        <v>64.970032574357504</v>
      </c>
      <c r="J24" s="43">
        <f>VLOOKUP($G24,'Interactive Data'!$A$2:$L$2597,9,FALSE)</f>
        <v>70.435607384884307</v>
      </c>
      <c r="K24" s="44">
        <f>J24-H24</f>
        <v>2.7327874052634087</v>
      </c>
      <c r="L24" s="44">
        <f>H24-I24</f>
        <v>2.7327874052633945</v>
      </c>
      <c r="M24" s="44"/>
      <c r="N24" s="45"/>
      <c r="O24" s="45"/>
      <c r="P24" s="45"/>
      <c r="Q24" s="45"/>
      <c r="R24" s="45"/>
      <c r="S24" s="45"/>
      <c r="T24" s="45"/>
      <c r="U24" s="45"/>
      <c r="V24" s="5" t="str">
        <f>$B$3</f>
        <v>Newport</v>
      </c>
      <c r="W24" s="6" t="s">
        <v>122</v>
      </c>
      <c r="X24" s="6">
        <v>2</v>
      </c>
      <c r="Y24" s="6" t="str">
        <f t="shared" si="22"/>
        <v>males_Newport_2010 - 2014_2_HLE</v>
      </c>
      <c r="Z24" s="43">
        <f>VLOOKUP($Y24,'Interactive Data'!$A$2:$L$2597,7,FALSE)</f>
        <v>67.011621134081693</v>
      </c>
      <c r="AA24" s="43">
        <f>VLOOKUP($Y24,'Interactive Data'!$A$2:$L$2597,8,FALSE)</f>
        <v>64.599758885978801</v>
      </c>
      <c r="AB24" s="43">
        <f>VLOOKUP($Y24,'Interactive Data'!$A$2:$L$2597,9,FALSE)</f>
        <v>69.4234833821845</v>
      </c>
      <c r="AC24" s="44">
        <f>AB24-Z24</f>
        <v>2.4118622481028069</v>
      </c>
      <c r="AD24" s="44">
        <f>Z24-AA24</f>
        <v>2.4118622481028922</v>
      </c>
      <c r="AE24" s="45"/>
      <c r="AF24" s="45"/>
      <c r="AG24" s="45"/>
      <c r="AH24" s="45"/>
    </row>
    <row r="25" spans="1:35">
      <c r="A25" s="1" t="str">
        <f>"  " &amp; B25</f>
        <v xml:space="preserve">  Vale of Glamorgan</v>
      </c>
      <c r="B25" s="3" t="s">
        <v>62</v>
      </c>
      <c r="C25" s="40" t="s">
        <v>62</v>
      </c>
      <c r="D25" s="5" t="str">
        <f>$B$3</f>
        <v>Newport</v>
      </c>
      <c r="E25" s="6" t="s">
        <v>94</v>
      </c>
      <c r="F25" s="6">
        <v>1</v>
      </c>
      <c r="G25" s="6" t="str">
        <f>$C$3 &amp; "_" &amp; $B$5 &amp; "_"&amp; $E$25 &amp; "_" &amp; F25 &amp; "_" &amp;$H$18</f>
        <v>males_Newport_2005 - 2009_1_HLE</v>
      </c>
      <c r="H25" s="43">
        <f>VLOOKUP($G25,'Interactive Data'!$A$2:$L$2597,7,FALSE)</f>
        <v>70.680041263401307</v>
      </c>
      <c r="I25" s="43">
        <f>VLOOKUP($G25,'Interactive Data'!$A$2:$L$2597,8,FALSE)</f>
        <v>68.089121117070107</v>
      </c>
      <c r="J25" s="43">
        <f>VLOOKUP($G25,'Interactive Data'!$A$2:$L$2597,9,FALSE)</f>
        <v>73.270961409732394</v>
      </c>
      <c r="K25" s="44">
        <f>J25-H25</f>
        <v>2.5909201463310865</v>
      </c>
      <c r="L25" s="44">
        <f>H25-I25</f>
        <v>2.5909201463312002</v>
      </c>
      <c r="M25" s="44"/>
      <c r="N25" s="45"/>
      <c r="O25" s="45"/>
      <c r="P25" s="45" t="s">
        <v>102</v>
      </c>
      <c r="Q25" s="45"/>
      <c r="R25" s="45"/>
      <c r="S25" s="45"/>
      <c r="T25" s="45"/>
      <c r="U25" s="45"/>
      <c r="V25" s="5" t="str">
        <f>$B$3</f>
        <v>Newport</v>
      </c>
      <c r="W25" s="6" t="s">
        <v>122</v>
      </c>
      <c r="X25" s="6">
        <v>1</v>
      </c>
      <c r="Y25" s="6" t="str">
        <f t="shared" si="22"/>
        <v>males_Newport_2010 - 2014_1_HLE</v>
      </c>
      <c r="Z25" s="43">
        <f>VLOOKUP($Y25,'Interactive Data'!$A$2:$L$2597,7,FALSE)</f>
        <v>74.369450822755098</v>
      </c>
      <c r="AA25" s="43">
        <f>VLOOKUP($Y25,'Interactive Data'!$A$2:$L$2597,8,FALSE)</f>
        <v>72.0335094460725</v>
      </c>
      <c r="AB25" s="43">
        <f>VLOOKUP($Y25,'Interactive Data'!$A$2:$L$2597,9,FALSE)</f>
        <v>76.705392199437796</v>
      </c>
      <c r="AC25" s="44">
        <f>AB25-Z25</f>
        <v>2.3359413766826975</v>
      </c>
      <c r="AD25" s="44">
        <f>Z25-AA25</f>
        <v>2.335941376682598</v>
      </c>
      <c r="AE25" s="45"/>
      <c r="AF25" s="45"/>
      <c r="AG25" s="45" t="s">
        <v>102</v>
      </c>
      <c r="AH25" s="45"/>
    </row>
    <row r="26" spans="1:35">
      <c r="A26" s="1" t="str">
        <f>"  " &amp; B26</f>
        <v xml:space="preserve">  Cardiff</v>
      </c>
      <c r="B26" s="1" t="s">
        <v>63</v>
      </c>
      <c r="C26" s="40" t="s">
        <v>63</v>
      </c>
      <c r="D26" s="5"/>
      <c r="E26" s="5"/>
      <c r="F26" s="5"/>
      <c r="G26" s="5"/>
      <c r="H26" s="48"/>
      <c r="I26" s="48"/>
      <c r="J26" s="48"/>
      <c r="K26" s="48"/>
      <c r="L26" s="48"/>
      <c r="M26" s="48"/>
      <c r="N26" s="45"/>
      <c r="O26" s="45"/>
      <c r="P26" s="48" t="str">
        <f>$P$18&amp;" = "&amp;FIXED($P$19,1)</f>
        <v>Wales = 63.5</v>
      </c>
      <c r="Q26" s="48" t="str">
        <f>IF(B1=1,"",$Q$18&amp;" = "&amp;FIXED($Q$19,1))</f>
        <v>Newport = 63.0</v>
      </c>
      <c r="R26" s="45"/>
      <c r="S26" s="45"/>
      <c r="T26" s="45"/>
      <c r="U26" s="45"/>
      <c r="V26" s="5"/>
      <c r="W26" s="5"/>
      <c r="X26" s="5"/>
      <c r="Y26" s="5"/>
      <c r="Z26" s="48"/>
      <c r="AA26" s="48"/>
      <c r="AB26" s="48"/>
      <c r="AC26" s="48"/>
      <c r="AD26" s="48"/>
      <c r="AE26" s="45"/>
      <c r="AF26" s="45"/>
      <c r="AG26" s="48" t="str">
        <f>$AG$18&amp;" = "&amp;FIXED($AG$19,1)</f>
        <v>Wales = 65.3</v>
      </c>
      <c r="AH26" s="48" t="str">
        <f>IF(B1=1,"",$AH$18&amp;" = "&amp;FIXED($AH$19,1))</f>
        <v>Newport = 65.4</v>
      </c>
    </row>
    <row r="27" spans="1:35">
      <c r="A27" s="1" t="str">
        <f>B27 &amp; " " &amp; "UHB"</f>
        <v>Cwm Taf UHB</v>
      </c>
      <c r="B27" s="1" t="s">
        <v>64</v>
      </c>
      <c r="C27" s="40" t="s">
        <v>83</v>
      </c>
      <c r="D27" s="5"/>
      <c r="E27" s="5"/>
      <c r="F27" s="5"/>
      <c r="G27" s="5"/>
      <c r="H27" s="48"/>
      <c r="I27" s="48"/>
      <c r="J27" s="48"/>
      <c r="K27" s="48"/>
      <c r="L27" s="48"/>
      <c r="M27" s="48"/>
      <c r="N27" s="45"/>
      <c r="O27" s="45"/>
      <c r="P27" s="45"/>
      <c r="Q27" s="45"/>
      <c r="R27" s="45"/>
      <c r="S27" s="45"/>
      <c r="T27" s="45"/>
      <c r="U27" s="45"/>
      <c r="V27" s="5"/>
      <c r="W27" s="5"/>
      <c r="X27" s="5"/>
      <c r="Y27" s="5"/>
      <c r="Z27" s="48"/>
      <c r="AA27" s="48"/>
      <c r="AB27" s="48"/>
      <c r="AC27" s="48"/>
      <c r="AD27" s="48"/>
      <c r="AE27" s="45"/>
      <c r="AF27" s="45"/>
      <c r="AG27" s="45"/>
      <c r="AH27" s="45"/>
    </row>
    <row r="28" spans="1:35">
      <c r="A28" s="1" t="str">
        <f>"  " &amp; B28</f>
        <v xml:space="preserve">  Rhondda Cynon Taf</v>
      </c>
      <c r="B28" s="1" t="s">
        <v>65</v>
      </c>
      <c r="C28" s="40" t="s">
        <v>65</v>
      </c>
      <c r="D28" s="51"/>
      <c r="E28" s="51"/>
      <c r="F28" s="51"/>
      <c r="G28" s="51"/>
      <c r="H28" s="41"/>
      <c r="I28" s="41"/>
      <c r="N28" s="42"/>
      <c r="O28" s="42"/>
      <c r="P28" s="42"/>
      <c r="Q28" s="42"/>
      <c r="R28" s="42"/>
      <c r="S28" s="42"/>
      <c r="T28" s="42"/>
      <c r="U28" s="42"/>
      <c r="V28" s="42"/>
      <c r="W28" s="42"/>
      <c r="X28" s="41"/>
      <c r="Y28" s="50"/>
      <c r="Z28" s="50"/>
      <c r="AA28" s="50"/>
    </row>
    <row r="29" spans="1:35">
      <c r="A29" s="1" t="str">
        <f>"  " &amp; B29</f>
        <v xml:space="preserve">  Merthyr Tydfil</v>
      </c>
      <c r="B29" s="1" t="s">
        <v>66</v>
      </c>
      <c r="C29" s="40" t="s">
        <v>66</v>
      </c>
      <c r="D29" s="51"/>
      <c r="E29" s="51"/>
      <c r="F29" s="51"/>
      <c r="G29" s="5" t="s">
        <v>112</v>
      </c>
      <c r="H29" s="48" t="s">
        <v>130</v>
      </c>
      <c r="I29" s="48" t="s">
        <v>7</v>
      </c>
      <c r="J29" s="1" t="s">
        <v>8</v>
      </c>
      <c r="K29" s="6" t="s">
        <v>40</v>
      </c>
      <c r="L29" s="6" t="s">
        <v>41</v>
      </c>
      <c r="M29" s="39" t="s">
        <v>34</v>
      </c>
      <c r="N29" s="45"/>
      <c r="O29" s="61" t="s">
        <v>132</v>
      </c>
      <c r="P29" s="3"/>
      <c r="Q29" s="45"/>
      <c r="R29" s="45"/>
      <c r="S29" s="45"/>
      <c r="T29" s="45"/>
      <c r="U29" s="45"/>
      <c r="V29" s="45"/>
      <c r="W29" s="45"/>
      <c r="X29" s="48"/>
      <c r="Y29" s="5" t="s">
        <v>112</v>
      </c>
      <c r="Z29" s="48" t="s">
        <v>130</v>
      </c>
      <c r="AA29" s="48" t="s">
        <v>7</v>
      </c>
      <c r="AB29" s="1" t="s">
        <v>8</v>
      </c>
      <c r="AC29" s="6" t="s">
        <v>40</v>
      </c>
      <c r="AD29" s="6" t="s">
        <v>41</v>
      </c>
      <c r="AE29" s="39" t="s">
        <v>34</v>
      </c>
      <c r="AF29" s="3"/>
      <c r="AG29" s="61" t="s">
        <v>132</v>
      </c>
      <c r="AH29" s="3"/>
      <c r="AI29" s="3"/>
    </row>
    <row r="30" spans="1:35">
      <c r="A30" s="1" t="str">
        <f>B30 &amp; " " &amp; "UHB"</f>
        <v>Aneurin Bevan UHB</v>
      </c>
      <c r="B30" s="1" t="s">
        <v>67</v>
      </c>
      <c r="C30" s="40" t="s">
        <v>84</v>
      </c>
      <c r="D30" s="51"/>
      <c r="E30" s="51"/>
      <c r="F30" s="51"/>
      <c r="G30" s="5">
        <v>0</v>
      </c>
      <c r="H30" s="48">
        <f>H20/$H8*100</f>
        <v>81.864035557883753</v>
      </c>
      <c r="I30" s="48">
        <f>I20/$H8*100</f>
        <v>80.186430376394824</v>
      </c>
      <c r="J30" s="48">
        <f t="shared" ref="J30" si="23">J20/$H8*100</f>
        <v>83.541640739372681</v>
      </c>
      <c r="K30" s="44">
        <f t="shared" ref="K30:K31" si="24">J30-H30</f>
        <v>1.6776051814889286</v>
      </c>
      <c r="L30" s="44">
        <f t="shared" ref="L30:L31" si="25">H30-I30</f>
        <v>1.6776051814889286</v>
      </c>
      <c r="M30" s="60">
        <f t="shared" ref="M30:M35" si="26">H30/100</f>
        <v>0.81864035557883752</v>
      </c>
      <c r="N30" s="45"/>
      <c r="O30" s="62">
        <f>K30/100</f>
        <v>1.6776051814889285E-2</v>
      </c>
      <c r="P30" s="62">
        <f>L30/100</f>
        <v>1.6776051814889285E-2</v>
      </c>
      <c r="Q30" s="45"/>
      <c r="R30" s="45"/>
      <c r="S30" s="45"/>
      <c r="T30" s="45"/>
      <c r="U30" s="45"/>
      <c r="V30" s="45"/>
      <c r="W30" s="45"/>
      <c r="X30" s="48"/>
      <c r="Y30" s="5">
        <v>0</v>
      </c>
      <c r="Z30" s="48">
        <f>Z20/$Z8*100</f>
        <v>83.858631470714414</v>
      </c>
      <c r="AA30" s="48">
        <f>AA20/$Z8*100</f>
        <v>82.362377964090001</v>
      </c>
      <c r="AB30" s="48">
        <f t="shared" ref="AB30" si="27">AB20/$Z8*100</f>
        <v>85.354884977338841</v>
      </c>
      <c r="AC30" s="44">
        <f>AB30-Z30</f>
        <v>1.4962535066244271</v>
      </c>
      <c r="AD30" s="44">
        <f t="shared" ref="AD30:AD31" si="28">Z30-AA30</f>
        <v>1.4962535066244129</v>
      </c>
      <c r="AE30" s="60">
        <f t="shared" ref="AE30:AE35" si="29">Z30/100</f>
        <v>0.83858631470714418</v>
      </c>
      <c r="AF30" s="3"/>
      <c r="AG30" s="62">
        <f>AC30/100</f>
        <v>1.4962535066244271E-2</v>
      </c>
      <c r="AH30" s="62">
        <f>AD30/100</f>
        <v>1.4962535066244129E-2</v>
      </c>
      <c r="AI30" s="3"/>
    </row>
    <row r="31" spans="1:35">
      <c r="A31" s="1" t="str">
        <f>"  " &amp; B31</f>
        <v xml:space="preserve">  Caerphilly</v>
      </c>
      <c r="B31" s="1" t="s">
        <v>68</v>
      </c>
      <c r="C31" s="40" t="s">
        <v>68</v>
      </c>
      <c r="D31" s="51"/>
      <c r="E31" s="51"/>
      <c r="F31" s="51"/>
      <c r="G31" s="5">
        <v>5</v>
      </c>
      <c r="H31" s="48">
        <f t="shared" ref="H31:J35" si="30">H21/$H9*100</f>
        <v>72.597818124422659</v>
      </c>
      <c r="I31" s="48">
        <f t="shared" si="30"/>
        <v>67.868560697950542</v>
      </c>
      <c r="J31" s="48">
        <f t="shared" si="30"/>
        <v>77.327075550894747</v>
      </c>
      <c r="K31" s="44">
        <f t="shared" si="24"/>
        <v>4.7292574264720884</v>
      </c>
      <c r="L31" s="44">
        <f t="shared" si="25"/>
        <v>4.7292574264721168</v>
      </c>
      <c r="M31" s="60">
        <f t="shared" si="26"/>
        <v>0.72597818124422664</v>
      </c>
      <c r="N31" s="45"/>
      <c r="O31" s="62">
        <f t="shared" ref="O31:O35" si="31">K31/100</f>
        <v>4.7292574264720881E-2</v>
      </c>
      <c r="P31" s="62">
        <f t="shared" ref="P31:P35" si="32">L31/100</f>
        <v>4.7292574264721166E-2</v>
      </c>
      <c r="Q31" s="45"/>
      <c r="R31" s="45"/>
      <c r="S31" s="45"/>
      <c r="T31" s="45"/>
      <c r="U31" s="45"/>
      <c r="V31" s="45"/>
      <c r="W31" s="45"/>
      <c r="X31" s="48"/>
      <c r="Y31" s="5">
        <v>5</v>
      </c>
      <c r="Z31" s="48">
        <f t="shared" ref="Z31:AB35" si="33">Z21/$Z9*100</f>
        <v>79.768744128393692</v>
      </c>
      <c r="AA31" s="48">
        <f t="shared" si="33"/>
        <v>75.793466150904067</v>
      </c>
      <c r="AB31" s="48">
        <f t="shared" si="33"/>
        <v>83.744022105883303</v>
      </c>
      <c r="AC31" s="44">
        <f t="shared" ref="AC31" si="34">AB31-Z31</f>
        <v>3.9752779774896112</v>
      </c>
      <c r="AD31" s="44">
        <f t="shared" si="28"/>
        <v>3.9752779774896254</v>
      </c>
      <c r="AE31" s="60">
        <f t="shared" si="29"/>
        <v>0.79768744128393687</v>
      </c>
      <c r="AF31" s="3"/>
      <c r="AG31" s="62">
        <f t="shared" ref="AG31:AG35" si="35">AC31/100</f>
        <v>3.9752779774896115E-2</v>
      </c>
      <c r="AH31" s="62">
        <f t="shared" ref="AH31:AH35" si="36">AD31/100</f>
        <v>3.9752779774896253E-2</v>
      </c>
      <c r="AI31" s="3"/>
    </row>
    <row r="32" spans="1:35">
      <c r="A32" s="1" t="str">
        <f>"  " &amp; B32</f>
        <v xml:space="preserve">  Blaenau Gwent</v>
      </c>
      <c r="B32" s="1" t="s">
        <v>69</v>
      </c>
      <c r="C32" s="40" t="s">
        <v>69</v>
      </c>
      <c r="D32" s="51"/>
      <c r="E32" s="51"/>
      <c r="F32" s="51"/>
      <c r="G32" s="5">
        <v>4</v>
      </c>
      <c r="H32" s="48">
        <f t="shared" si="30"/>
        <v>80.168641548854907</v>
      </c>
      <c r="I32" s="48">
        <f t="shared" si="30"/>
        <v>76.293341156961176</v>
      </c>
      <c r="J32" s="48">
        <f t="shared" si="30"/>
        <v>84.043941940748795</v>
      </c>
      <c r="K32" s="44">
        <f>J32-H32</f>
        <v>3.8753003918938873</v>
      </c>
      <c r="L32" s="44">
        <f>H32-I32</f>
        <v>3.875300391893731</v>
      </c>
      <c r="M32" s="60">
        <f t="shared" si="26"/>
        <v>0.80168641548854902</v>
      </c>
      <c r="N32" s="45"/>
      <c r="O32" s="62">
        <f t="shared" si="31"/>
        <v>3.8753003918938871E-2</v>
      </c>
      <c r="P32" s="62">
        <f t="shared" si="32"/>
        <v>3.8753003918937309E-2</v>
      </c>
      <c r="Q32" s="45"/>
      <c r="R32" s="45"/>
      <c r="S32" s="45"/>
      <c r="T32" s="45"/>
      <c r="U32" s="45"/>
      <c r="V32" s="45"/>
      <c r="W32" s="45"/>
      <c r="X32" s="48"/>
      <c r="Y32" s="5">
        <v>4</v>
      </c>
      <c r="Z32" s="48">
        <f t="shared" si="33"/>
        <v>79.945434883781658</v>
      </c>
      <c r="AA32" s="48">
        <f t="shared" si="33"/>
        <v>76.126086014835906</v>
      </c>
      <c r="AB32" s="48">
        <f t="shared" si="33"/>
        <v>83.764783752727539</v>
      </c>
      <c r="AC32" s="44">
        <f>AB32-Z32</f>
        <v>3.8193488689458803</v>
      </c>
      <c r="AD32" s="44">
        <f>Z32-AA32</f>
        <v>3.8193488689457524</v>
      </c>
      <c r="AE32" s="60">
        <f t="shared" si="29"/>
        <v>0.79945434883781663</v>
      </c>
      <c r="AF32" s="3"/>
      <c r="AG32" s="62">
        <f t="shared" si="35"/>
        <v>3.81934886894588E-2</v>
      </c>
      <c r="AH32" s="62">
        <f t="shared" si="36"/>
        <v>3.8193488689457523E-2</v>
      </c>
      <c r="AI32" s="3"/>
    </row>
    <row r="33" spans="1:35">
      <c r="A33" s="1" t="str">
        <f>"  " &amp; B33</f>
        <v xml:space="preserve">  Torfaen</v>
      </c>
      <c r="B33" s="1" t="s">
        <v>70</v>
      </c>
      <c r="C33" s="40" t="s">
        <v>70</v>
      </c>
      <c r="D33" s="51"/>
      <c r="E33" s="51"/>
      <c r="F33" s="51"/>
      <c r="G33" s="5">
        <v>3</v>
      </c>
      <c r="H33" s="48">
        <f t="shared" si="30"/>
        <v>83.349092987649271</v>
      </c>
      <c r="I33" s="48">
        <f t="shared" si="30"/>
        <v>79.237403713652824</v>
      </c>
      <c r="J33" s="48">
        <f t="shared" si="30"/>
        <v>87.460782261645718</v>
      </c>
      <c r="K33" s="44">
        <f>J33-H33</f>
        <v>4.111689273996447</v>
      </c>
      <c r="L33" s="44">
        <f>H33-I33</f>
        <v>4.111689273996447</v>
      </c>
      <c r="M33" s="60">
        <f t="shared" si="26"/>
        <v>0.83349092987649276</v>
      </c>
      <c r="N33" s="45"/>
      <c r="O33" s="62">
        <f t="shared" si="31"/>
        <v>4.1116892739964467E-2</v>
      </c>
      <c r="P33" s="62">
        <f t="shared" si="32"/>
        <v>4.1116892739964467E-2</v>
      </c>
      <c r="Q33" s="45"/>
      <c r="R33" s="45"/>
      <c r="S33" s="45"/>
      <c r="T33" s="45"/>
      <c r="U33" s="45"/>
      <c r="V33" s="45"/>
      <c r="W33" s="45"/>
      <c r="X33" s="48"/>
      <c r="Y33" s="5">
        <v>3</v>
      </c>
      <c r="Z33" s="48">
        <f t="shared" si="33"/>
        <v>83.834101556043251</v>
      </c>
      <c r="AA33" s="48">
        <f t="shared" si="33"/>
        <v>80.445667486643359</v>
      </c>
      <c r="AB33" s="48">
        <f t="shared" si="33"/>
        <v>87.222535625443015</v>
      </c>
      <c r="AC33" s="44">
        <f>AB33-Z33</f>
        <v>3.3884340693997643</v>
      </c>
      <c r="AD33" s="44">
        <f>Z33-AA33</f>
        <v>3.3884340693998922</v>
      </c>
      <c r="AE33" s="60">
        <f t="shared" si="29"/>
        <v>0.8383410155604325</v>
      </c>
      <c r="AF33" s="3"/>
      <c r="AG33" s="62">
        <f t="shared" si="35"/>
        <v>3.3884340693997643E-2</v>
      </c>
      <c r="AH33" s="62">
        <f t="shared" si="36"/>
        <v>3.388434069399892E-2</v>
      </c>
      <c r="AI33" s="3"/>
    </row>
    <row r="34" spans="1:35">
      <c r="A34" s="1" t="str">
        <f>"  " &amp; B34</f>
        <v xml:space="preserve">  Monmouthshire</v>
      </c>
      <c r="B34" s="1" t="s">
        <v>71</v>
      </c>
      <c r="C34" s="40" t="s">
        <v>71</v>
      </c>
      <c r="D34" s="51"/>
      <c r="E34" s="51"/>
      <c r="F34" s="51"/>
      <c r="G34" s="5">
        <v>2</v>
      </c>
      <c r="H34" s="48">
        <f t="shared" si="30"/>
        <v>85.859371090482497</v>
      </c>
      <c r="I34" s="48">
        <f t="shared" si="30"/>
        <v>82.393704401701527</v>
      </c>
      <c r="J34" s="48">
        <f t="shared" si="30"/>
        <v>89.325037779263482</v>
      </c>
      <c r="K34" s="44">
        <f>J34-H34</f>
        <v>3.4656666887809848</v>
      </c>
      <c r="L34" s="44">
        <f>H34-I34</f>
        <v>3.4656666887809706</v>
      </c>
      <c r="M34" s="60">
        <f t="shared" si="26"/>
        <v>0.85859371090482495</v>
      </c>
      <c r="N34" s="45"/>
      <c r="O34" s="62">
        <f t="shared" si="31"/>
        <v>3.4656666887809849E-2</v>
      </c>
      <c r="P34" s="62">
        <f t="shared" si="32"/>
        <v>3.4656666887809703E-2</v>
      </c>
      <c r="Q34" s="45"/>
      <c r="R34" s="45"/>
      <c r="S34" s="45"/>
      <c r="T34" s="45"/>
      <c r="U34" s="45"/>
      <c r="V34" s="45"/>
      <c r="W34" s="45"/>
      <c r="X34" s="48"/>
      <c r="Y34" s="5">
        <v>2</v>
      </c>
      <c r="Z34" s="48">
        <f t="shared" si="33"/>
        <v>84.154211814295863</v>
      </c>
      <c r="AA34" s="48">
        <f t="shared" si="33"/>
        <v>81.125358563788154</v>
      </c>
      <c r="AB34" s="48">
        <f t="shared" si="33"/>
        <v>87.183065064803472</v>
      </c>
      <c r="AC34" s="44">
        <f>AB34-Z34</f>
        <v>3.0288532505076091</v>
      </c>
      <c r="AD34" s="44">
        <f>Z34-AA34</f>
        <v>3.0288532505077086</v>
      </c>
      <c r="AE34" s="60">
        <f t="shared" si="29"/>
        <v>0.84154211814295865</v>
      </c>
      <c r="AF34" s="3"/>
      <c r="AG34" s="62">
        <f t="shared" si="35"/>
        <v>3.0288532505076092E-2</v>
      </c>
      <c r="AH34" s="62">
        <f t="shared" si="36"/>
        <v>3.0288532505077084E-2</v>
      </c>
      <c r="AI34" s="3"/>
    </row>
    <row r="35" spans="1:35">
      <c r="A35" s="1" t="str">
        <f>"  " &amp; B35</f>
        <v xml:space="preserve">  Newport</v>
      </c>
      <c r="B35" s="1" t="s">
        <v>72</v>
      </c>
      <c r="C35" s="40" t="s">
        <v>72</v>
      </c>
      <c r="D35" s="51"/>
      <c r="E35" s="51"/>
      <c r="F35" s="51"/>
      <c r="G35" s="5">
        <v>1</v>
      </c>
      <c r="H35" s="48">
        <f t="shared" si="30"/>
        <v>87.118162879316614</v>
      </c>
      <c r="I35" s="48">
        <f t="shared" si="30"/>
        <v>83.924670073133683</v>
      </c>
      <c r="J35" s="48">
        <f t="shared" si="30"/>
        <v>90.311655685499403</v>
      </c>
      <c r="K35" s="44">
        <f>J35-H35</f>
        <v>3.193492806182789</v>
      </c>
      <c r="L35" s="44">
        <f>H35-I35</f>
        <v>3.1934928061829311</v>
      </c>
      <c r="M35" s="60">
        <f t="shared" si="26"/>
        <v>0.87118162879316619</v>
      </c>
      <c r="N35" s="45"/>
      <c r="O35" s="62">
        <f t="shared" si="31"/>
        <v>3.1934928061827891E-2</v>
      </c>
      <c r="P35" s="62">
        <f t="shared" si="32"/>
        <v>3.1934928061829314E-2</v>
      </c>
      <c r="Q35" s="45"/>
      <c r="R35" s="45"/>
      <c r="S35" s="45"/>
      <c r="T35" s="45"/>
      <c r="U35" s="45"/>
      <c r="V35" s="45"/>
      <c r="W35" s="45"/>
      <c r="X35" s="45"/>
      <c r="Y35" s="5">
        <v>1</v>
      </c>
      <c r="Z35" s="48">
        <f t="shared" si="33"/>
        <v>90.245969256597064</v>
      </c>
      <c r="AA35" s="48">
        <f t="shared" si="33"/>
        <v>87.411347092077733</v>
      </c>
      <c r="AB35" s="48">
        <f t="shared" si="33"/>
        <v>93.08059142111648</v>
      </c>
      <c r="AC35" s="44">
        <f>AB35-Z35</f>
        <v>2.8346221645194163</v>
      </c>
      <c r="AD35" s="44">
        <f>Z35-AA35</f>
        <v>2.834622164519331</v>
      </c>
      <c r="AE35" s="60">
        <f t="shared" si="29"/>
        <v>0.90245969256597069</v>
      </c>
      <c r="AF35" s="3"/>
      <c r="AG35" s="62">
        <f t="shared" si="35"/>
        <v>2.8346221645194163E-2</v>
      </c>
      <c r="AH35" s="62">
        <f t="shared" si="36"/>
        <v>2.834622164519331E-2</v>
      </c>
      <c r="AI35" s="3"/>
    </row>
    <row r="36" spans="1:35">
      <c r="D36" s="51"/>
      <c r="E36" s="51"/>
      <c r="F36" s="51"/>
      <c r="G36" s="5"/>
      <c r="H36" s="55"/>
      <c r="I36" s="48"/>
      <c r="J36" s="48"/>
      <c r="K36" s="44"/>
      <c r="L36" s="44"/>
      <c r="M36" s="48"/>
      <c r="N36" s="3"/>
      <c r="O36" s="3"/>
      <c r="P36" s="3"/>
      <c r="Q36" s="3"/>
      <c r="R36" s="3"/>
      <c r="S36" s="3"/>
      <c r="T36" s="3"/>
      <c r="U36" s="3"/>
      <c r="V36" s="3"/>
      <c r="W36" s="3"/>
      <c r="X36" s="3"/>
      <c r="Y36" s="3"/>
      <c r="Z36" s="3"/>
      <c r="AA36" s="3"/>
      <c r="AB36" s="3"/>
      <c r="AC36" s="3"/>
      <c r="AD36" s="3"/>
      <c r="AE36" s="3"/>
      <c r="AF36" s="3"/>
      <c r="AG36" s="3"/>
      <c r="AH36" s="3"/>
      <c r="AI36" s="3"/>
    </row>
    <row r="37" spans="1:35">
      <c r="D37" s="51"/>
      <c r="E37" s="51"/>
      <c r="F37" s="51"/>
      <c r="G37" s="48" t="s">
        <v>125</v>
      </c>
      <c r="H37" s="41"/>
      <c r="I37" s="41"/>
      <c r="J37" s="41"/>
      <c r="K37" s="48"/>
      <c r="L37" s="48"/>
      <c r="M37" s="48"/>
      <c r="N37" s="3"/>
      <c r="O37" s="3"/>
      <c r="P37" s="3"/>
      <c r="Q37" s="3"/>
      <c r="R37" s="3"/>
      <c r="S37" s="3"/>
      <c r="T37" s="3"/>
      <c r="U37" s="3"/>
      <c r="V37" s="3"/>
      <c r="W37" s="3"/>
      <c r="X37" s="3"/>
      <c r="Y37" s="48" t="s">
        <v>125</v>
      </c>
      <c r="Z37" s="41"/>
      <c r="AA37" s="41"/>
      <c r="AB37" s="41"/>
      <c r="AC37" s="3"/>
      <c r="AD37" s="3"/>
      <c r="AE37" s="3"/>
      <c r="AF37" s="3"/>
      <c r="AG37" s="3"/>
      <c r="AH37" s="3"/>
      <c r="AI37" s="3"/>
    </row>
    <row r="38" spans="1:35">
      <c r="A38" s="1" t="s">
        <v>95</v>
      </c>
      <c r="D38" s="51"/>
      <c r="E38" s="51"/>
      <c r="F38" s="51"/>
      <c r="H38" s="1" t="s">
        <v>126</v>
      </c>
      <c r="I38" s="48" t="s">
        <v>127</v>
      </c>
      <c r="J38" s="48" t="s">
        <v>128</v>
      </c>
      <c r="K38" s="48"/>
      <c r="L38" s="48"/>
      <c r="M38" s="48"/>
      <c r="N38" s="3"/>
      <c r="O38" s="3"/>
      <c r="P38" s="3"/>
      <c r="Q38" s="3"/>
      <c r="R38" s="3"/>
      <c r="S38" s="3"/>
      <c r="T38" s="3"/>
      <c r="U38" s="3"/>
      <c r="V38" s="3"/>
      <c r="W38" s="3"/>
      <c r="X38" s="3"/>
      <c r="Z38" s="1" t="s">
        <v>126</v>
      </c>
      <c r="AA38" s="48" t="s">
        <v>127</v>
      </c>
      <c r="AB38" s="48" t="s">
        <v>128</v>
      </c>
      <c r="AC38" s="3"/>
      <c r="AD38" s="3"/>
      <c r="AE38" s="3"/>
      <c r="AF38" s="3"/>
      <c r="AG38" s="3"/>
      <c r="AH38" s="3"/>
      <c r="AI38" s="3"/>
    </row>
    <row r="39" spans="1:35">
      <c r="A39" s="1" t="s">
        <v>12</v>
      </c>
      <c r="B39" s="1" t="s">
        <v>74</v>
      </c>
      <c r="D39" s="51"/>
      <c r="E39" s="51"/>
      <c r="F39" s="51"/>
      <c r="G39" s="1" t="s">
        <v>39</v>
      </c>
      <c r="H39" s="48">
        <f>H13-H9</f>
        <v>8.3633062880925024</v>
      </c>
      <c r="I39" s="48">
        <f>I13-J9</f>
        <v>6.2310465144222036</v>
      </c>
      <c r="J39" s="48">
        <f>J13-I9</f>
        <v>10.495566061762801</v>
      </c>
      <c r="K39" s="48"/>
      <c r="L39" s="48"/>
      <c r="M39" s="48"/>
      <c r="N39" s="3"/>
      <c r="O39" s="3"/>
      <c r="P39" s="3"/>
      <c r="Q39" s="3"/>
      <c r="R39" s="3"/>
      <c r="S39" s="3"/>
      <c r="T39" s="3"/>
      <c r="U39" s="3"/>
      <c r="V39" s="3"/>
      <c r="W39" s="3"/>
      <c r="X39" s="3"/>
      <c r="Y39" s="1" t="s">
        <v>39</v>
      </c>
      <c r="Z39" s="48">
        <f>Z13-Z9</f>
        <v>8.6138326798125036</v>
      </c>
      <c r="AA39" s="48">
        <f>AA13-AB9</f>
        <v>6.7067760064847022</v>
      </c>
      <c r="AB39" s="48">
        <f>AB13-AA9</f>
        <v>10.520889353140404</v>
      </c>
      <c r="AC39" s="3"/>
      <c r="AD39" s="3"/>
      <c r="AE39" s="3"/>
      <c r="AF39" s="3"/>
      <c r="AG39" s="3"/>
      <c r="AH39" s="3"/>
      <c r="AI39" s="3"/>
    </row>
    <row r="40" spans="1:35">
      <c r="A40" s="1" t="s">
        <v>13</v>
      </c>
      <c r="B40" s="1" t="s">
        <v>75</v>
      </c>
      <c r="G40" s="48" t="s">
        <v>11</v>
      </c>
      <c r="H40" s="48">
        <f>H25-H21</f>
        <v>17.852112882469605</v>
      </c>
      <c r="I40" s="48">
        <f>I25-J21</f>
        <v>11.819810073749409</v>
      </c>
      <c r="J40" s="48">
        <f>J25-I21</f>
        <v>23.884415691189695</v>
      </c>
      <c r="K40" s="3"/>
      <c r="L40" s="3"/>
      <c r="M40" s="3"/>
      <c r="N40" s="3"/>
      <c r="O40" s="3"/>
      <c r="P40" s="3"/>
      <c r="Q40" s="3"/>
      <c r="R40" s="3"/>
      <c r="S40" s="3"/>
      <c r="T40" s="3"/>
      <c r="U40" s="3"/>
      <c r="V40" s="3"/>
      <c r="W40" s="3"/>
      <c r="X40" s="3"/>
      <c r="Y40" s="48" t="s">
        <v>11</v>
      </c>
      <c r="Z40" s="48">
        <f>Z25-Z21</f>
        <v>15.505165877973397</v>
      </c>
      <c r="AA40" s="48">
        <f>AA25-AB21</f>
        <v>10.235720932210903</v>
      </c>
      <c r="AB40" s="48">
        <f>AB25-AA21</f>
        <v>20.774610823735998</v>
      </c>
      <c r="AC40" s="3"/>
      <c r="AD40" s="3"/>
      <c r="AE40" s="3"/>
      <c r="AF40" s="3"/>
      <c r="AG40" s="3"/>
      <c r="AH40" s="3"/>
      <c r="AI40" s="3"/>
    </row>
    <row r="41" spans="1:35">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c r="A43" s="59" t="s">
        <v>129</v>
      </c>
    </row>
    <row r="48" spans="1:35">
      <c r="A48" s="39" t="s">
        <v>76</v>
      </c>
      <c r="B48" s="1" t="str">
        <f>"Life expectancy and healthy life expectancy at birth by deprivation fifth, "&amp;C3&amp;", "&amp;TRIM(B2)&amp;", 2005-09 and 2010-14"</f>
        <v>Life expectancy and healthy life expectancy at birth by deprivation fifth, males, Newport, 2005-09 and 2010-14</v>
      </c>
    </row>
    <row r="49" spans="1:2">
      <c r="A49" s="39" t="s">
        <v>131</v>
      </c>
      <c r="B49" s="1" t="str">
        <f>"Percentage of life expectancy in good health by deprivation fifth, "&amp;C3&amp;", "&amp;B5&amp;", 2005-09 and 2010-14"</f>
        <v>Percentage of life expectancy in good health by deprivation fifth, males, Newport, 2005-09 and 2010-14</v>
      </c>
    </row>
    <row r="50" spans="1:2">
      <c r="A50" s="3" t="s">
        <v>78</v>
      </c>
      <c r="B50" s="1" t="str">
        <f>"Most deprived within " &amp; B3</f>
        <v>Most deprived within Newport</v>
      </c>
    </row>
    <row r="51" spans="1:2">
      <c r="A51" s="3" t="s">
        <v>78</v>
      </c>
      <c r="B51" s="1" t="str">
        <f>"Least deprived within " &amp; B3</f>
        <v>Least deprived within Newport</v>
      </c>
    </row>
    <row r="52" spans="1:2">
      <c r="A52" s="3" t="s">
        <v>78</v>
      </c>
      <c r="B52" s="1" t="str">
        <f>B3 &amp; " overall"</f>
        <v>Newport overall</v>
      </c>
    </row>
    <row r="53" spans="1:2">
      <c r="A53" s="3" t="s">
        <v>78</v>
      </c>
      <c r="B53" s="1" t="str">
        <f>"Least and most deprived within " &amp; B3</f>
        <v>Least and most deprived within Newport</v>
      </c>
    </row>
    <row r="54" spans="1:2">
      <c r="A54" s="3"/>
    </row>
    <row r="55" spans="1:2">
      <c r="A55" s="3"/>
    </row>
  </sheetData>
  <mergeCells count="2">
    <mergeCell ref="D3:L3"/>
    <mergeCell ref="V3:AD3"/>
  </mergeCells>
  <pageMargins left="0.74803149606299213" right="0.74803149606299213" top="0.98425196850393704" bottom="0.98425196850393704"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73"/>
  <sheetViews>
    <sheetView topLeftCell="A22" zoomScale="85" zoomScaleNormal="85" workbookViewId="0">
      <selection activeCell="C30" sqref="C30"/>
    </sheetView>
  </sheetViews>
  <sheetFormatPr defaultRowHeight="12.75"/>
  <cols>
    <col min="1" max="1" width="25.25" style="1" bestFit="1" customWidth="1"/>
    <col min="2" max="2" width="17.625" style="1" bestFit="1" customWidth="1"/>
    <col min="3" max="3" width="21.5" style="1" bestFit="1" customWidth="1"/>
    <col min="4" max="4" width="16.75" style="1" bestFit="1" customWidth="1"/>
    <col min="5" max="5" width="9.375" style="1" bestFit="1" customWidth="1"/>
    <col min="6" max="6" width="7.5" style="1" customWidth="1"/>
    <col min="7" max="7" width="37.625" style="1" bestFit="1" customWidth="1"/>
    <col min="8" max="8" width="5.375" style="1" bestFit="1" customWidth="1"/>
    <col min="9" max="10" width="5" style="1" bestFit="1" customWidth="1"/>
    <col min="11" max="11" width="5.375" style="1" bestFit="1" customWidth="1"/>
    <col min="12" max="12" width="5.125" style="1" bestFit="1" customWidth="1"/>
    <col min="13" max="13" width="6" style="1" customWidth="1"/>
    <col min="14" max="18" width="9" style="1"/>
    <col min="19" max="19" width="7.375" style="1" bestFit="1" customWidth="1"/>
    <col min="20" max="20" width="28.875" style="1" customWidth="1"/>
    <col min="21" max="23" width="4.125" style="1" bestFit="1" customWidth="1"/>
    <col min="24" max="24" width="5.375" style="1" bestFit="1" customWidth="1"/>
    <col min="25" max="25" width="5.125" style="1" bestFit="1" customWidth="1"/>
    <col min="26" max="26" width="9" style="1"/>
    <col min="27" max="27" width="17.875" style="1" bestFit="1" customWidth="1"/>
    <col min="28" max="28" width="9.5" style="1" bestFit="1" customWidth="1"/>
    <col min="29" max="29" width="7.375" style="1" bestFit="1" customWidth="1"/>
    <col min="30" max="30" width="21.875" style="1" customWidth="1"/>
    <col min="31" max="33" width="4.125" style="1" bestFit="1" customWidth="1"/>
    <col min="34" max="34" width="5.375" style="1" bestFit="1" customWidth="1"/>
    <col min="35" max="35" width="5.125" style="1" bestFit="1" customWidth="1"/>
    <col min="36" max="16384" width="9" style="1"/>
  </cols>
  <sheetData>
    <row r="1" spans="1:35">
      <c r="A1" s="39" t="s">
        <v>28</v>
      </c>
      <c r="B1" s="1">
        <v>1</v>
      </c>
      <c r="C1" s="1">
        <v>1</v>
      </c>
      <c r="D1" s="1">
        <v>2</v>
      </c>
    </row>
    <row r="2" spans="1:35">
      <c r="A2" s="39" t="s">
        <v>29</v>
      </c>
      <c r="B2" s="1" t="str">
        <f>INDEX(A8:A9,B1,1)</f>
        <v>Life expectancy</v>
      </c>
      <c r="C2" s="1" t="str">
        <f>INDEX(A14:B15,C1,1)</f>
        <v>2005-09</v>
      </c>
      <c r="D2" s="1" t="str">
        <f>INDEX(A18:A19,D1,1)</f>
        <v>Females</v>
      </c>
    </row>
    <row r="3" spans="1:35">
      <c r="A3" s="39" t="s">
        <v>30</v>
      </c>
      <c r="B3" s="1" t="str">
        <f>INDEX(A8:B9,B1,2)</f>
        <v>LE</v>
      </c>
      <c r="C3" s="1" t="str">
        <f>INDEX(A14:B15,C1,2)</f>
        <v>2005 - 2009</v>
      </c>
      <c r="D3" s="1" t="str">
        <f>INDEX(A18:B19,D1,2)</f>
        <v>females</v>
      </c>
      <c r="E3" s="57"/>
      <c r="F3" s="57"/>
      <c r="G3" s="57"/>
      <c r="H3" s="57"/>
      <c r="I3" s="57"/>
      <c r="J3" s="57"/>
      <c r="K3" s="57"/>
      <c r="L3" s="57"/>
      <c r="Q3" s="39" t="s">
        <v>120</v>
      </c>
    </row>
    <row r="4" spans="1:35">
      <c r="A4" s="39" t="s">
        <v>31</v>
      </c>
      <c r="K4" s="39"/>
      <c r="L4" s="39"/>
    </row>
    <row r="5" spans="1:35">
      <c r="A5" s="39" t="s">
        <v>34</v>
      </c>
      <c r="B5" s="1" t="str">
        <f>INDEX(A8:B9,B1,1)</f>
        <v>Life expectancy</v>
      </c>
    </row>
    <row r="6" spans="1:35">
      <c r="C6" s="40"/>
      <c r="D6" s="1" t="s">
        <v>36</v>
      </c>
      <c r="E6" s="1" t="s">
        <v>37</v>
      </c>
      <c r="F6" s="1" t="s">
        <v>38</v>
      </c>
      <c r="H6" s="1" t="str">
        <f>B3</f>
        <v>LE</v>
      </c>
      <c r="I6" s="1" t="s">
        <v>7</v>
      </c>
      <c r="J6" s="1" t="s">
        <v>8</v>
      </c>
      <c r="K6" s="1" t="s">
        <v>40</v>
      </c>
      <c r="L6" s="1" t="s">
        <v>41</v>
      </c>
      <c r="N6" s="1" t="s">
        <v>117</v>
      </c>
      <c r="Q6" s="1" t="s">
        <v>36</v>
      </c>
      <c r="R6" s="1" t="s">
        <v>37</v>
      </c>
      <c r="S6" s="1" t="s">
        <v>38</v>
      </c>
      <c r="U6" s="1" t="s">
        <v>39</v>
      </c>
      <c r="V6" s="1" t="s">
        <v>7</v>
      </c>
      <c r="W6" s="1" t="s">
        <v>8</v>
      </c>
      <c r="X6" s="1" t="s">
        <v>40</v>
      </c>
      <c r="Y6" s="1" t="s">
        <v>41</v>
      </c>
      <c r="AA6" s="1" t="s">
        <v>36</v>
      </c>
      <c r="AB6" s="1" t="s">
        <v>37</v>
      </c>
      <c r="AC6" s="1" t="s">
        <v>38</v>
      </c>
      <c r="AE6" s="1" t="s">
        <v>11</v>
      </c>
      <c r="AF6" s="1" t="s">
        <v>7</v>
      </c>
      <c r="AG6" s="1" t="s">
        <v>8</v>
      </c>
      <c r="AH6" s="1" t="s">
        <v>40</v>
      </c>
      <c r="AI6" s="1" t="s">
        <v>41</v>
      </c>
    </row>
    <row r="7" spans="1:35">
      <c r="A7" s="39" t="s">
        <v>114</v>
      </c>
      <c r="C7" s="40"/>
      <c r="D7" s="6" t="s">
        <v>10</v>
      </c>
      <c r="E7" s="6" t="str">
        <f>$C$3</f>
        <v>2005 - 2009</v>
      </c>
      <c r="F7" s="6">
        <v>0</v>
      </c>
      <c r="G7" s="6" t="str">
        <f>$D$3 &amp; "_" &amp; $D7 &amp; "_"&amp; $E$7 &amp; "_" &amp; F7 &amp; "_" &amp;$B$3</f>
        <v>females_Wales_2005 - 2009_0_LE</v>
      </c>
      <c r="H7" s="43">
        <f>VLOOKUP($G7,'Interactive Data'!$A$2:$L$2597,7,FALSE)</f>
        <v>81.377534389502102</v>
      </c>
      <c r="I7" s="43">
        <f>VLOOKUP($G7,'Interactive Data'!$A$2:$L$2597,8,FALSE)</f>
        <v>81.284210600691097</v>
      </c>
      <c r="J7" s="43">
        <f>VLOOKUP($G7,'Interactive Data'!$A$2:$L$2597,9,FALSE)</f>
        <v>81.470858178313094</v>
      </c>
      <c r="K7" s="44">
        <f t="shared" ref="K7" si="0">J7-H7</f>
        <v>9.3323788810991459E-2</v>
      </c>
      <c r="L7" s="44">
        <f t="shared" ref="L7" si="1">H7-I7</f>
        <v>9.332378881100567E-2</v>
      </c>
      <c r="M7" s="6"/>
      <c r="N7" s="1">
        <v>0</v>
      </c>
      <c r="O7" s="4">
        <f t="shared" ref="O7:O39" si="2">$H$7</f>
        <v>81.377534389502102</v>
      </c>
      <c r="Q7" s="6" t="s">
        <v>10</v>
      </c>
      <c r="R7" s="6" t="str">
        <f>$C$3</f>
        <v>2005 - 2009</v>
      </c>
      <c r="S7" s="6">
        <v>0</v>
      </c>
      <c r="T7" s="6" t="str">
        <f>$D$3 &amp; "_" &amp; $D7 &amp; "_"&amp; $E$7 &amp; "_" &amp; S7 &amp; "_" &amp;$U$6</f>
        <v>females_Wales_2005 - 2009_0_LE</v>
      </c>
      <c r="U7" s="43">
        <f>VLOOKUP($T7,'Interactive Data'!$A$2:$L$2597,7,FALSE)</f>
        <v>81.377534389502102</v>
      </c>
      <c r="V7" s="43">
        <f>VLOOKUP($T7,'Interactive Data'!$A$2:$L$2597,8,FALSE)</f>
        <v>81.284210600691097</v>
      </c>
      <c r="W7" s="43">
        <f>VLOOKUP($T7,'Interactive Data'!$A$2:$L$2597,9,FALSE)</f>
        <v>81.470858178313094</v>
      </c>
      <c r="X7" s="44">
        <f t="shared" ref="X7" si="3">W7-U7</f>
        <v>9.3323788810991459E-2</v>
      </c>
      <c r="Y7" s="44">
        <f t="shared" ref="Y7" si="4">U7-V7</f>
        <v>9.332378881100567E-2</v>
      </c>
      <c r="AA7" s="6" t="s">
        <v>10</v>
      </c>
      <c r="AB7" s="6" t="str">
        <f>$C$3</f>
        <v>2005 - 2009</v>
      </c>
      <c r="AC7" s="6">
        <v>0</v>
      </c>
      <c r="AD7" s="6" t="str">
        <f>$D$3 &amp; "_" &amp; $D7 &amp; "_"&amp; $E$7 &amp; "_" &amp; AC7 &amp; "_" &amp;$AE$6</f>
        <v>females_Wales_2005 - 2009_0_HLE</v>
      </c>
      <c r="AE7" s="43">
        <f>VLOOKUP($AD7,'Interactive Data'!$A$2:$L$2597,7,FALSE)</f>
        <v>65.297775005530099</v>
      </c>
      <c r="AF7" s="43">
        <f>VLOOKUP($AD7,'Interactive Data'!$A$2:$L$2597,8,FALSE)</f>
        <v>65.015997881989705</v>
      </c>
      <c r="AG7" s="43">
        <f>VLOOKUP($AD7,'Interactive Data'!$A$2:$L$2597,9,FALSE)</f>
        <v>65.579552129070393</v>
      </c>
      <c r="AH7" s="44">
        <f t="shared" ref="AH7" si="5">AG7-AE7</f>
        <v>0.28177712354029438</v>
      </c>
      <c r="AI7" s="44">
        <f t="shared" ref="AI7" si="6">AE7-AF7</f>
        <v>0.28177712354039386</v>
      </c>
    </row>
    <row r="8" spans="1:35">
      <c r="A8" s="1" t="s">
        <v>115</v>
      </c>
      <c r="B8" s="1" t="s">
        <v>39</v>
      </c>
      <c r="C8" s="40"/>
      <c r="D8" s="6"/>
      <c r="E8" s="6"/>
      <c r="F8" s="6"/>
      <c r="G8" s="6"/>
      <c r="H8" s="43"/>
      <c r="I8" s="43"/>
      <c r="J8" s="43"/>
      <c r="K8" s="44"/>
      <c r="L8" s="44"/>
      <c r="M8" s="45"/>
      <c r="Q8" s="6"/>
      <c r="R8" s="6"/>
      <c r="S8" s="6"/>
      <c r="T8" s="6"/>
      <c r="U8" s="43"/>
      <c r="V8" s="43"/>
      <c r="W8" s="43"/>
      <c r="X8" s="44"/>
      <c r="Y8" s="44"/>
      <c r="AA8" s="6"/>
      <c r="AB8" s="6"/>
      <c r="AC8" s="6"/>
      <c r="AD8" s="6"/>
      <c r="AE8" s="43"/>
      <c r="AF8" s="43"/>
      <c r="AG8" s="43"/>
      <c r="AH8" s="44"/>
      <c r="AI8" s="44"/>
    </row>
    <row r="9" spans="1:35">
      <c r="A9" s="1" t="s">
        <v>116</v>
      </c>
      <c r="B9" s="1" t="s">
        <v>11</v>
      </c>
      <c r="C9" s="40"/>
      <c r="D9" s="6"/>
      <c r="E9" s="6"/>
      <c r="F9" s="6"/>
      <c r="G9" s="6"/>
      <c r="H9" s="6"/>
      <c r="I9" s="6"/>
      <c r="J9" s="6"/>
      <c r="K9" s="47"/>
      <c r="L9" s="6"/>
      <c r="M9" s="45"/>
      <c r="Q9" s="6"/>
      <c r="R9" s="6"/>
      <c r="S9" s="6"/>
      <c r="T9" s="6"/>
      <c r="U9" s="6"/>
      <c r="V9" s="6"/>
      <c r="W9" s="6"/>
      <c r="X9" s="47"/>
      <c r="Y9" s="6"/>
      <c r="AA9" s="6"/>
      <c r="AB9" s="6"/>
      <c r="AC9" s="6"/>
      <c r="AD9" s="6"/>
      <c r="AE9" s="6"/>
      <c r="AF9" s="6"/>
      <c r="AG9" s="6"/>
      <c r="AH9" s="47"/>
      <c r="AI9" s="6"/>
    </row>
    <row r="10" spans="1:35">
      <c r="C10" s="40"/>
      <c r="D10" s="56" t="s">
        <v>44</v>
      </c>
      <c r="E10" s="6" t="str">
        <f t="shared" ref="E10:E39" si="7">$C$3</f>
        <v>2005 - 2009</v>
      </c>
      <c r="F10" s="6">
        <v>0</v>
      </c>
      <c r="G10" s="6" t="str">
        <f>$D$3 &amp; "_" &amp; $D10 &amp; "_"&amp; $E$7 &amp; "_" &amp; F10 &amp; "_" &amp;$B$3</f>
        <v>females_Isle of Anglesey_2005 - 2009_0_LE</v>
      </c>
      <c r="H10" s="43">
        <f>VLOOKUP($G10,'Interactive Data'!$A$2:$L$2597,7,FALSE)</f>
        <v>82.283982686483199</v>
      </c>
      <c r="I10" s="43">
        <f>VLOOKUP($G10,'Interactive Data'!$A$2:$L$2597,8,FALSE)</f>
        <v>81.669521426764305</v>
      </c>
      <c r="J10" s="43">
        <f>VLOOKUP($G10,'Interactive Data'!$A$2:$L$2597,9,FALSE)</f>
        <v>82.898443946202093</v>
      </c>
      <c r="K10" s="44">
        <f t="shared" ref="K10:K17" si="8">J10-H10</f>
        <v>0.61446125971889387</v>
      </c>
      <c r="L10" s="44">
        <f t="shared" ref="L10:L17" si="9">H10-I10</f>
        <v>0.61446125971889387</v>
      </c>
      <c r="M10" s="45"/>
      <c r="Q10" s="56" t="s">
        <v>44</v>
      </c>
      <c r="R10" s="6" t="str">
        <f t="shared" ref="R10:R39" si="10">$C$3</f>
        <v>2005 - 2009</v>
      </c>
      <c r="S10" s="6">
        <v>0</v>
      </c>
      <c r="T10" s="6" t="str">
        <f>$D$3 &amp; "_" &amp; $D10 &amp; "_"&amp; $E$7 &amp; "_" &amp; S10 &amp; "_" &amp;$U$6</f>
        <v>females_Isle of Anglesey_2005 - 2009_0_LE</v>
      </c>
      <c r="U10" s="43">
        <f>VLOOKUP($T10,'Interactive Data'!$A$2:$L$2597,7,FALSE)</f>
        <v>82.283982686483199</v>
      </c>
      <c r="V10" s="43">
        <f>VLOOKUP($T10,'Interactive Data'!$A$2:$L$2597,8,FALSE)</f>
        <v>81.669521426764305</v>
      </c>
      <c r="W10" s="43">
        <f>VLOOKUP($T10,'Interactive Data'!$A$2:$L$2597,9,FALSE)</f>
        <v>82.898443946202093</v>
      </c>
      <c r="X10" s="44">
        <f t="shared" ref="X10:X31" si="11">W10-U10</f>
        <v>0.61446125971889387</v>
      </c>
      <c r="Y10" s="44">
        <f t="shared" ref="Y10:Y31" si="12">U10-V10</f>
        <v>0.61446125971889387</v>
      </c>
      <c r="AA10" s="56" t="s">
        <v>44</v>
      </c>
      <c r="AB10" s="6" t="str">
        <f t="shared" ref="AB10:AB39" si="13">$C$3</f>
        <v>2005 - 2009</v>
      </c>
      <c r="AC10" s="6">
        <v>0</v>
      </c>
      <c r="AD10" s="6" t="str">
        <f t="shared" ref="AD10:AD31" si="14">$D$3 &amp; "_" &amp; $D10 &amp; "_"&amp; $E$7 &amp; "_" &amp; AC10 &amp; "_" &amp;$AE$6</f>
        <v>females_Isle of Anglesey_2005 - 2009_0_HLE</v>
      </c>
      <c r="AE10" s="43">
        <f>VLOOKUP($AD10,'Interactive Data'!$A$2:$L$2597,7,FALSE)</f>
        <v>68.749456559081693</v>
      </c>
      <c r="AF10" s="43">
        <f>VLOOKUP($AD10,'Interactive Data'!$A$2:$L$2597,8,FALSE)</f>
        <v>67.555972388822497</v>
      </c>
      <c r="AG10" s="43">
        <f>VLOOKUP($AD10,'Interactive Data'!$A$2:$L$2597,9,FALSE)</f>
        <v>69.942940729341004</v>
      </c>
      <c r="AH10" s="44">
        <f t="shared" ref="AH10:AH31" si="15">AG10-AE10</f>
        <v>1.1934841702593104</v>
      </c>
      <c r="AI10" s="44">
        <f t="shared" ref="AI10:AI31" si="16">AE10-AF10</f>
        <v>1.1934841702591967</v>
      </c>
    </row>
    <row r="11" spans="1:35">
      <c r="C11" s="40"/>
      <c r="D11" s="56" t="s">
        <v>45</v>
      </c>
      <c r="E11" s="6" t="str">
        <f t="shared" si="7"/>
        <v>2005 - 2009</v>
      </c>
      <c r="F11" s="6">
        <v>0</v>
      </c>
      <c r="G11" s="6" t="str">
        <f t="shared" ref="G11:G31" si="17">$D$3 &amp; "_" &amp; $D11 &amp; "_"&amp; $E$7 &amp; "_" &amp; F11 &amp; "_" &amp;$B$3</f>
        <v>females_Gwynedd_2005 - 2009_0_LE</v>
      </c>
      <c r="H11" s="43">
        <f>VLOOKUP($G11,'Interactive Data'!$A$2:$L$2597,7,FALSE)</f>
        <v>82.179790838490305</v>
      </c>
      <c r="I11" s="43">
        <f>VLOOKUP($G11,'Interactive Data'!$A$2:$L$2597,8,FALSE)</f>
        <v>81.732511888617196</v>
      </c>
      <c r="J11" s="43">
        <f>VLOOKUP($G11,'Interactive Data'!$A$2:$L$2597,9,FALSE)</f>
        <v>82.627069788363499</v>
      </c>
      <c r="K11" s="44">
        <f t="shared" si="8"/>
        <v>0.44727894987319416</v>
      </c>
      <c r="L11" s="44">
        <f t="shared" si="9"/>
        <v>0.4472789498731089</v>
      </c>
      <c r="M11" s="45"/>
      <c r="Q11" s="56" t="s">
        <v>45</v>
      </c>
      <c r="R11" s="6" t="str">
        <f t="shared" si="10"/>
        <v>2005 - 2009</v>
      </c>
      <c r="S11" s="6">
        <v>0</v>
      </c>
      <c r="T11" s="6" t="str">
        <f t="shared" ref="T11:T31" si="18">$D$3 &amp; "_" &amp; $D11 &amp; "_"&amp; $E$7 &amp; "_" &amp; S11 &amp; "_" &amp;$U$6</f>
        <v>females_Gwynedd_2005 - 2009_0_LE</v>
      </c>
      <c r="U11" s="43">
        <f>VLOOKUP($T11,'Interactive Data'!$A$2:$L$2597,7,FALSE)</f>
        <v>82.179790838490305</v>
      </c>
      <c r="V11" s="43">
        <f>VLOOKUP($T11,'Interactive Data'!$A$2:$L$2597,8,FALSE)</f>
        <v>81.732511888617196</v>
      </c>
      <c r="W11" s="43">
        <f>VLOOKUP($T11,'Interactive Data'!$A$2:$L$2597,9,FALSE)</f>
        <v>82.627069788363499</v>
      </c>
      <c r="X11" s="44">
        <f t="shared" si="11"/>
        <v>0.44727894987319416</v>
      </c>
      <c r="Y11" s="44">
        <f t="shared" si="12"/>
        <v>0.4472789498731089</v>
      </c>
      <c r="AA11" s="56" t="s">
        <v>45</v>
      </c>
      <c r="AB11" s="6" t="str">
        <f t="shared" si="13"/>
        <v>2005 - 2009</v>
      </c>
      <c r="AC11" s="6">
        <v>0</v>
      </c>
      <c r="AD11" s="6" t="str">
        <f t="shared" si="14"/>
        <v>females_Gwynedd_2005 - 2009_0_HLE</v>
      </c>
      <c r="AE11" s="43">
        <f>VLOOKUP($AD11,'Interactive Data'!$A$2:$L$2597,7,FALSE)</f>
        <v>68.566539282318104</v>
      </c>
      <c r="AF11" s="43">
        <f>VLOOKUP($AD11,'Interactive Data'!$A$2:$L$2597,8,FALSE)</f>
        <v>67.303850079479901</v>
      </c>
      <c r="AG11" s="43">
        <f>VLOOKUP($AD11,'Interactive Data'!$A$2:$L$2597,9,FALSE)</f>
        <v>69.829228485156193</v>
      </c>
      <c r="AH11" s="44">
        <f t="shared" si="15"/>
        <v>1.2626892028380894</v>
      </c>
      <c r="AI11" s="44">
        <f t="shared" si="16"/>
        <v>1.2626892028382031</v>
      </c>
    </row>
    <row r="12" spans="1:35">
      <c r="C12" s="40"/>
      <c r="D12" s="56" t="s">
        <v>46</v>
      </c>
      <c r="E12" s="6" t="str">
        <f t="shared" si="7"/>
        <v>2005 - 2009</v>
      </c>
      <c r="F12" s="6">
        <v>0</v>
      </c>
      <c r="G12" s="6" t="str">
        <f t="shared" si="17"/>
        <v>females_Conwy_2005 - 2009_0_LE</v>
      </c>
      <c r="H12" s="43">
        <f>VLOOKUP($G12,'Interactive Data'!$A$2:$L$2597,7,FALSE)</f>
        <v>81.660579277314497</v>
      </c>
      <c r="I12" s="43">
        <f>VLOOKUP($G12,'Interactive Data'!$A$2:$L$2597,8,FALSE)</f>
        <v>81.162159084549401</v>
      </c>
      <c r="J12" s="43">
        <f>VLOOKUP($G12,'Interactive Data'!$A$2:$L$2597,9,FALSE)</f>
        <v>82.158999470079706</v>
      </c>
      <c r="K12" s="44">
        <f t="shared" si="8"/>
        <v>0.49842019276520944</v>
      </c>
      <c r="L12" s="44">
        <f t="shared" si="9"/>
        <v>0.49842019276509575</v>
      </c>
      <c r="M12" s="45"/>
      <c r="Q12" s="56" t="s">
        <v>46</v>
      </c>
      <c r="R12" s="6" t="str">
        <f t="shared" si="10"/>
        <v>2005 - 2009</v>
      </c>
      <c r="S12" s="6">
        <v>0</v>
      </c>
      <c r="T12" s="6" t="str">
        <f t="shared" si="18"/>
        <v>females_Conwy_2005 - 2009_0_LE</v>
      </c>
      <c r="U12" s="43">
        <f>VLOOKUP($T12,'Interactive Data'!$A$2:$L$2597,7,FALSE)</f>
        <v>81.660579277314497</v>
      </c>
      <c r="V12" s="43">
        <f>VLOOKUP($T12,'Interactive Data'!$A$2:$L$2597,8,FALSE)</f>
        <v>81.162159084549401</v>
      </c>
      <c r="W12" s="43">
        <f>VLOOKUP($T12,'Interactive Data'!$A$2:$L$2597,9,FALSE)</f>
        <v>82.158999470079706</v>
      </c>
      <c r="X12" s="44">
        <f t="shared" si="11"/>
        <v>0.49842019276520944</v>
      </c>
      <c r="Y12" s="44">
        <f t="shared" si="12"/>
        <v>0.49842019276509575</v>
      </c>
      <c r="AA12" s="56" t="s">
        <v>46</v>
      </c>
      <c r="AB12" s="6" t="str">
        <f t="shared" si="13"/>
        <v>2005 - 2009</v>
      </c>
      <c r="AC12" s="6">
        <v>0</v>
      </c>
      <c r="AD12" s="6" t="str">
        <f t="shared" si="14"/>
        <v>females_Conwy_2005 - 2009_0_HLE</v>
      </c>
      <c r="AE12" s="43">
        <f>VLOOKUP($AD12,'Interactive Data'!$A$2:$L$2597,7,FALSE)</f>
        <v>69.154596897122701</v>
      </c>
      <c r="AF12" s="43">
        <f>VLOOKUP($AD12,'Interactive Data'!$A$2:$L$2597,8,FALSE)</f>
        <v>67.966949963504106</v>
      </c>
      <c r="AG12" s="43">
        <f>VLOOKUP($AD12,'Interactive Data'!$A$2:$L$2597,9,FALSE)</f>
        <v>70.342243830741396</v>
      </c>
      <c r="AH12" s="44">
        <f t="shared" si="15"/>
        <v>1.1876469336186943</v>
      </c>
      <c r="AI12" s="44">
        <f t="shared" si="16"/>
        <v>1.1876469336185949</v>
      </c>
    </row>
    <row r="13" spans="1:35">
      <c r="A13" s="39" t="s">
        <v>113</v>
      </c>
      <c r="C13" s="40"/>
      <c r="D13" s="56" t="s">
        <v>47</v>
      </c>
      <c r="E13" s="6" t="str">
        <f t="shared" si="7"/>
        <v>2005 - 2009</v>
      </c>
      <c r="F13" s="6">
        <v>0</v>
      </c>
      <c r="G13" s="6" t="str">
        <f t="shared" si="17"/>
        <v>females_Denbighshire_2005 - 2009_0_LE</v>
      </c>
      <c r="H13" s="43">
        <f>VLOOKUP($G13,'Interactive Data'!$A$2:$L$2597,7,FALSE)</f>
        <v>80.443768185658598</v>
      </c>
      <c r="I13" s="43">
        <f>VLOOKUP($G13,'Interactive Data'!$A$2:$L$2597,8,FALSE)</f>
        <v>79.895167431793993</v>
      </c>
      <c r="J13" s="43">
        <f>VLOOKUP($G13,'Interactive Data'!$A$2:$L$2597,9,FALSE)</f>
        <v>80.992368939523303</v>
      </c>
      <c r="K13" s="44">
        <f t="shared" si="8"/>
        <v>0.54860075386470442</v>
      </c>
      <c r="L13" s="44">
        <f t="shared" si="9"/>
        <v>0.54860075386460494</v>
      </c>
      <c r="M13" s="45"/>
      <c r="Q13" s="56" t="s">
        <v>47</v>
      </c>
      <c r="R13" s="6" t="str">
        <f t="shared" si="10"/>
        <v>2005 - 2009</v>
      </c>
      <c r="S13" s="6">
        <v>0</v>
      </c>
      <c r="T13" s="6" t="str">
        <f t="shared" si="18"/>
        <v>females_Denbighshire_2005 - 2009_0_LE</v>
      </c>
      <c r="U13" s="43">
        <f>VLOOKUP($T13,'Interactive Data'!$A$2:$L$2597,7,FALSE)</f>
        <v>80.443768185658598</v>
      </c>
      <c r="V13" s="43">
        <f>VLOOKUP($T13,'Interactive Data'!$A$2:$L$2597,8,FALSE)</f>
        <v>79.895167431793993</v>
      </c>
      <c r="W13" s="43">
        <f>VLOOKUP($T13,'Interactive Data'!$A$2:$L$2597,9,FALSE)</f>
        <v>80.992368939523303</v>
      </c>
      <c r="X13" s="44">
        <f t="shared" si="11"/>
        <v>0.54860075386470442</v>
      </c>
      <c r="Y13" s="44">
        <f t="shared" si="12"/>
        <v>0.54860075386460494</v>
      </c>
      <c r="AA13" s="56" t="s">
        <v>47</v>
      </c>
      <c r="AB13" s="6" t="str">
        <f t="shared" si="13"/>
        <v>2005 - 2009</v>
      </c>
      <c r="AC13" s="6">
        <v>0</v>
      </c>
      <c r="AD13" s="6" t="str">
        <f t="shared" si="14"/>
        <v>females_Denbighshire_2005 - 2009_0_HLE</v>
      </c>
      <c r="AE13" s="43">
        <f>VLOOKUP($AD13,'Interactive Data'!$A$2:$L$2597,7,FALSE)</f>
        <v>67.285042557394902</v>
      </c>
      <c r="AF13" s="43">
        <f>VLOOKUP($AD13,'Interactive Data'!$A$2:$L$2597,8,FALSE)</f>
        <v>66.073250823164997</v>
      </c>
      <c r="AG13" s="43">
        <f>VLOOKUP($AD13,'Interactive Data'!$A$2:$L$2597,9,FALSE)</f>
        <v>68.496834291624793</v>
      </c>
      <c r="AH13" s="44">
        <f t="shared" si="15"/>
        <v>1.2117917342298909</v>
      </c>
      <c r="AI13" s="44">
        <f t="shared" si="16"/>
        <v>1.2117917342299052</v>
      </c>
    </row>
    <row r="14" spans="1:35">
      <c r="A14" s="1" t="s">
        <v>108</v>
      </c>
      <c r="B14" s="1" t="s">
        <v>94</v>
      </c>
      <c r="C14" s="40"/>
      <c r="D14" s="56" t="s">
        <v>48</v>
      </c>
      <c r="E14" s="6" t="str">
        <f t="shared" si="7"/>
        <v>2005 - 2009</v>
      </c>
      <c r="F14" s="6">
        <v>0</v>
      </c>
      <c r="G14" s="6" t="str">
        <f t="shared" si="17"/>
        <v>females_Flintshire_2005 - 2009_0_LE</v>
      </c>
      <c r="H14" s="43">
        <f>VLOOKUP($G14,'Interactive Data'!$A$2:$L$2597,7,FALSE)</f>
        <v>81.6049917003172</v>
      </c>
      <c r="I14" s="43">
        <f>VLOOKUP($G14,'Interactive Data'!$A$2:$L$2597,8,FALSE)</f>
        <v>81.191540084253603</v>
      </c>
      <c r="J14" s="43">
        <f>VLOOKUP($G14,'Interactive Data'!$A$2:$L$2597,9,FALSE)</f>
        <v>82.018443316380697</v>
      </c>
      <c r="K14" s="44">
        <f t="shared" si="8"/>
        <v>0.41345161606349734</v>
      </c>
      <c r="L14" s="44">
        <f t="shared" si="9"/>
        <v>0.41345161606359682</v>
      </c>
      <c r="M14" s="45"/>
      <c r="Q14" s="56" t="s">
        <v>48</v>
      </c>
      <c r="R14" s="6" t="str">
        <f t="shared" si="10"/>
        <v>2005 - 2009</v>
      </c>
      <c r="S14" s="6">
        <v>0</v>
      </c>
      <c r="T14" s="6" t="str">
        <f t="shared" si="18"/>
        <v>females_Flintshire_2005 - 2009_0_LE</v>
      </c>
      <c r="U14" s="43">
        <f>VLOOKUP($T14,'Interactive Data'!$A$2:$L$2597,7,FALSE)</f>
        <v>81.6049917003172</v>
      </c>
      <c r="V14" s="43">
        <f>VLOOKUP($T14,'Interactive Data'!$A$2:$L$2597,8,FALSE)</f>
        <v>81.191540084253603</v>
      </c>
      <c r="W14" s="43">
        <f>VLOOKUP($T14,'Interactive Data'!$A$2:$L$2597,9,FALSE)</f>
        <v>82.018443316380697</v>
      </c>
      <c r="X14" s="44">
        <f t="shared" si="11"/>
        <v>0.41345161606349734</v>
      </c>
      <c r="Y14" s="44">
        <f t="shared" si="12"/>
        <v>0.41345161606359682</v>
      </c>
      <c r="AA14" s="56" t="s">
        <v>48</v>
      </c>
      <c r="AB14" s="6" t="str">
        <f t="shared" si="13"/>
        <v>2005 - 2009</v>
      </c>
      <c r="AC14" s="6">
        <v>0</v>
      </c>
      <c r="AD14" s="6" t="str">
        <f t="shared" si="14"/>
        <v>females_Flintshire_2005 - 2009_0_HLE</v>
      </c>
      <c r="AE14" s="43">
        <f>VLOOKUP($AD14,'Interactive Data'!$A$2:$L$2597,7,FALSE)</f>
        <v>67.748751441223504</v>
      </c>
      <c r="AF14" s="43">
        <f>VLOOKUP($AD14,'Interactive Data'!$A$2:$L$2597,8,FALSE)</f>
        <v>66.545244720743398</v>
      </c>
      <c r="AG14" s="43">
        <f>VLOOKUP($AD14,'Interactive Data'!$A$2:$L$2597,9,FALSE)</f>
        <v>68.952258161703497</v>
      </c>
      <c r="AH14" s="44">
        <f t="shared" si="15"/>
        <v>1.203506720479993</v>
      </c>
      <c r="AI14" s="44">
        <f t="shared" si="16"/>
        <v>1.2035067204801067</v>
      </c>
    </row>
    <row r="15" spans="1:35">
      <c r="A15" s="1" t="s">
        <v>111</v>
      </c>
      <c r="B15" s="1" t="s">
        <v>122</v>
      </c>
      <c r="C15" s="40"/>
      <c r="D15" s="56" t="s">
        <v>49</v>
      </c>
      <c r="E15" s="6" t="str">
        <f t="shared" si="7"/>
        <v>2005 - 2009</v>
      </c>
      <c r="F15" s="6">
        <v>0</v>
      </c>
      <c r="G15" s="6" t="str">
        <f t="shared" si="17"/>
        <v>females_Wrexham_2005 - 2009_0_LE</v>
      </c>
      <c r="H15" s="43">
        <f>VLOOKUP($G15,'Interactive Data'!$A$2:$L$2597,7,FALSE)</f>
        <v>80.747138955447994</v>
      </c>
      <c r="I15" s="43">
        <f>VLOOKUP($G15,'Interactive Data'!$A$2:$L$2597,8,FALSE)</f>
        <v>80.305235853202902</v>
      </c>
      <c r="J15" s="43">
        <f>VLOOKUP($G15,'Interactive Data'!$A$2:$L$2597,9,FALSE)</f>
        <v>81.189042057693001</v>
      </c>
      <c r="K15" s="44">
        <f t="shared" si="8"/>
        <v>0.44190310224500706</v>
      </c>
      <c r="L15" s="44">
        <f t="shared" si="9"/>
        <v>0.44190310224509233</v>
      </c>
      <c r="M15" s="45"/>
      <c r="Q15" s="56" t="s">
        <v>49</v>
      </c>
      <c r="R15" s="6" t="str">
        <f t="shared" si="10"/>
        <v>2005 - 2009</v>
      </c>
      <c r="S15" s="6">
        <v>0</v>
      </c>
      <c r="T15" s="6" t="str">
        <f t="shared" si="18"/>
        <v>females_Wrexham_2005 - 2009_0_LE</v>
      </c>
      <c r="U15" s="43">
        <f>VLOOKUP($T15,'Interactive Data'!$A$2:$L$2597,7,FALSE)</f>
        <v>80.747138955447994</v>
      </c>
      <c r="V15" s="43">
        <f>VLOOKUP($T15,'Interactive Data'!$A$2:$L$2597,8,FALSE)</f>
        <v>80.305235853202902</v>
      </c>
      <c r="W15" s="43">
        <f>VLOOKUP($T15,'Interactive Data'!$A$2:$L$2597,9,FALSE)</f>
        <v>81.189042057693001</v>
      </c>
      <c r="X15" s="44">
        <f t="shared" si="11"/>
        <v>0.44190310224500706</v>
      </c>
      <c r="Y15" s="44">
        <f t="shared" si="12"/>
        <v>0.44190310224509233</v>
      </c>
      <c r="AA15" s="56" t="s">
        <v>49</v>
      </c>
      <c r="AB15" s="6" t="str">
        <f t="shared" si="13"/>
        <v>2005 - 2009</v>
      </c>
      <c r="AC15" s="6">
        <v>0</v>
      </c>
      <c r="AD15" s="6" t="str">
        <f t="shared" si="14"/>
        <v>females_Wrexham_2005 - 2009_0_HLE</v>
      </c>
      <c r="AE15" s="43">
        <f>VLOOKUP($AD15,'Interactive Data'!$A$2:$L$2597,7,FALSE)</f>
        <v>65.972167918391193</v>
      </c>
      <c r="AF15" s="43">
        <f>VLOOKUP($AD15,'Interactive Data'!$A$2:$L$2597,8,FALSE)</f>
        <v>64.788290710557803</v>
      </c>
      <c r="AG15" s="43">
        <f>VLOOKUP($AD15,'Interactive Data'!$A$2:$L$2597,9,FALSE)</f>
        <v>67.156045126224598</v>
      </c>
      <c r="AH15" s="44">
        <f t="shared" si="15"/>
        <v>1.1838772078334046</v>
      </c>
      <c r="AI15" s="44">
        <f t="shared" si="16"/>
        <v>1.1838772078333903</v>
      </c>
    </row>
    <row r="16" spans="1:35">
      <c r="C16" s="40"/>
      <c r="D16" s="56" t="s">
        <v>50</v>
      </c>
      <c r="E16" s="6" t="str">
        <f t="shared" si="7"/>
        <v>2005 - 2009</v>
      </c>
      <c r="F16" s="6">
        <v>0</v>
      </c>
      <c r="G16" s="6" t="str">
        <f t="shared" si="17"/>
        <v>females_Powys_2005 - 2009_0_LE</v>
      </c>
      <c r="H16" s="43">
        <f>VLOOKUP($G16,'Interactive Data'!$A$2:$L$2597,7,FALSE)</f>
        <v>82.657682559385705</v>
      </c>
      <c r="I16" s="43">
        <f>VLOOKUP($G16,'Interactive Data'!$A$2:$L$2597,8,FALSE)</f>
        <v>82.190435668840095</v>
      </c>
      <c r="J16" s="43">
        <f>VLOOKUP($G16,'Interactive Data'!$A$2:$L$2597,9,FALSE)</f>
        <v>83.124929449931301</v>
      </c>
      <c r="K16" s="44">
        <f t="shared" si="8"/>
        <v>0.46724689054559576</v>
      </c>
      <c r="L16" s="44">
        <f t="shared" si="9"/>
        <v>0.46724689054560997</v>
      </c>
      <c r="M16" s="45"/>
      <c r="Q16" s="56" t="s">
        <v>50</v>
      </c>
      <c r="R16" s="6" t="str">
        <f t="shared" si="10"/>
        <v>2005 - 2009</v>
      </c>
      <c r="S16" s="6">
        <v>0</v>
      </c>
      <c r="T16" s="6" t="str">
        <f t="shared" si="18"/>
        <v>females_Powys_2005 - 2009_0_LE</v>
      </c>
      <c r="U16" s="43">
        <f>VLOOKUP($T16,'Interactive Data'!$A$2:$L$2597,7,FALSE)</f>
        <v>82.657682559385705</v>
      </c>
      <c r="V16" s="43">
        <f>VLOOKUP($T16,'Interactive Data'!$A$2:$L$2597,8,FALSE)</f>
        <v>82.190435668840095</v>
      </c>
      <c r="W16" s="43">
        <f>VLOOKUP($T16,'Interactive Data'!$A$2:$L$2597,9,FALSE)</f>
        <v>83.124929449931301</v>
      </c>
      <c r="X16" s="44">
        <f t="shared" si="11"/>
        <v>0.46724689054559576</v>
      </c>
      <c r="Y16" s="44">
        <f t="shared" si="12"/>
        <v>0.46724689054560997</v>
      </c>
      <c r="AA16" s="56" t="s">
        <v>50</v>
      </c>
      <c r="AB16" s="6" t="str">
        <f t="shared" si="13"/>
        <v>2005 - 2009</v>
      </c>
      <c r="AC16" s="6">
        <v>0</v>
      </c>
      <c r="AD16" s="6" t="str">
        <f t="shared" si="14"/>
        <v>females_Powys_2005 - 2009_0_HLE</v>
      </c>
      <c r="AE16" s="43">
        <f>VLOOKUP($AD16,'Interactive Data'!$A$2:$L$2597,7,FALSE)</f>
        <v>67.4972500742536</v>
      </c>
      <c r="AF16" s="43">
        <f>VLOOKUP($AD16,'Interactive Data'!$A$2:$L$2597,8,FALSE)</f>
        <v>66.2426432107425</v>
      </c>
      <c r="AG16" s="43">
        <f>VLOOKUP($AD16,'Interactive Data'!$A$2:$L$2597,9,FALSE)</f>
        <v>68.7518569377647</v>
      </c>
      <c r="AH16" s="44">
        <f t="shared" si="15"/>
        <v>1.2546068635110998</v>
      </c>
      <c r="AI16" s="44">
        <f t="shared" si="16"/>
        <v>1.2546068635110998</v>
      </c>
    </row>
    <row r="17" spans="1:35">
      <c r="A17" s="39" t="s">
        <v>95</v>
      </c>
      <c r="C17" s="40"/>
      <c r="D17" s="56" t="s">
        <v>52</v>
      </c>
      <c r="E17" s="6" t="str">
        <f t="shared" si="7"/>
        <v>2005 - 2009</v>
      </c>
      <c r="F17" s="6">
        <v>0</v>
      </c>
      <c r="G17" s="6" t="str">
        <f t="shared" si="17"/>
        <v>females_Ceredigion_2005 - 2009_0_LE</v>
      </c>
      <c r="H17" s="43">
        <f>VLOOKUP($G17,'Interactive Data'!$A$2:$L$2597,7,FALSE)</f>
        <v>83.678877303719403</v>
      </c>
      <c r="I17" s="43">
        <f>VLOOKUP($G17,'Interactive Data'!$A$2:$L$2597,8,FALSE)</f>
        <v>83.083261121459699</v>
      </c>
      <c r="J17" s="43">
        <f>VLOOKUP($G17,'Interactive Data'!$A$2:$L$2597,9,FALSE)</f>
        <v>84.274493485978994</v>
      </c>
      <c r="K17" s="44">
        <f t="shared" si="8"/>
        <v>0.59561618225959023</v>
      </c>
      <c r="L17" s="44">
        <f t="shared" si="9"/>
        <v>0.59561618225970392</v>
      </c>
      <c r="M17" s="45"/>
      <c r="Q17" s="56" t="s">
        <v>52</v>
      </c>
      <c r="R17" s="6" t="str">
        <f t="shared" si="10"/>
        <v>2005 - 2009</v>
      </c>
      <c r="S17" s="6">
        <v>0</v>
      </c>
      <c r="T17" s="6" t="str">
        <f t="shared" si="18"/>
        <v>females_Ceredigion_2005 - 2009_0_LE</v>
      </c>
      <c r="U17" s="43">
        <f>VLOOKUP($T17,'Interactive Data'!$A$2:$L$2597,7,FALSE)</f>
        <v>83.678877303719403</v>
      </c>
      <c r="V17" s="43">
        <f>VLOOKUP($T17,'Interactive Data'!$A$2:$L$2597,8,FALSE)</f>
        <v>83.083261121459699</v>
      </c>
      <c r="W17" s="43">
        <f>VLOOKUP($T17,'Interactive Data'!$A$2:$L$2597,9,FALSE)</f>
        <v>84.274493485978994</v>
      </c>
      <c r="X17" s="44">
        <f t="shared" si="11"/>
        <v>0.59561618225959023</v>
      </c>
      <c r="Y17" s="44">
        <f t="shared" si="12"/>
        <v>0.59561618225970392</v>
      </c>
      <c r="AA17" s="56" t="s">
        <v>52</v>
      </c>
      <c r="AB17" s="6" t="str">
        <f t="shared" si="13"/>
        <v>2005 - 2009</v>
      </c>
      <c r="AC17" s="6">
        <v>0</v>
      </c>
      <c r="AD17" s="6" t="str">
        <f t="shared" si="14"/>
        <v>females_Ceredigion_2005 - 2009_0_HLE</v>
      </c>
      <c r="AE17" s="43">
        <f>VLOOKUP($AD17,'Interactive Data'!$A$2:$L$2597,7,FALSE)</f>
        <v>69.194946886438601</v>
      </c>
      <c r="AF17" s="43">
        <f>VLOOKUP($AD17,'Interactive Data'!$A$2:$L$2597,8,FALSE)</f>
        <v>67.962216435898199</v>
      </c>
      <c r="AG17" s="43">
        <f>VLOOKUP($AD17,'Interactive Data'!$A$2:$L$2597,9,FALSE)</f>
        <v>70.427677336979002</v>
      </c>
      <c r="AH17" s="44">
        <f t="shared" si="15"/>
        <v>1.2327304505404015</v>
      </c>
      <c r="AI17" s="44">
        <f t="shared" si="16"/>
        <v>1.2327304505404015</v>
      </c>
    </row>
    <row r="18" spans="1:35">
      <c r="A18" s="1" t="s">
        <v>12</v>
      </c>
      <c r="B18" s="1" t="s">
        <v>74</v>
      </c>
      <c r="C18" s="40"/>
      <c r="D18" s="56" t="s">
        <v>53</v>
      </c>
      <c r="E18" s="6" t="str">
        <f t="shared" si="7"/>
        <v>2005 - 2009</v>
      </c>
      <c r="F18" s="6">
        <v>0</v>
      </c>
      <c r="G18" s="6" t="str">
        <f t="shared" si="17"/>
        <v>females_Pembrokeshire_2005 - 2009_0_LE</v>
      </c>
      <c r="H18" s="43">
        <f>VLOOKUP($G18,'Interactive Data'!$A$2:$L$2597,7,FALSE)</f>
        <v>82.033927569056502</v>
      </c>
      <c r="I18" s="43">
        <f>VLOOKUP($G18,'Interactive Data'!$A$2:$L$2597,8,FALSE)</f>
        <v>81.591973897506506</v>
      </c>
      <c r="J18" s="43">
        <f>VLOOKUP($G18,'Interactive Data'!$A$2:$L$2597,9,FALSE)</f>
        <v>82.475881240606498</v>
      </c>
      <c r="K18" s="44">
        <f t="shared" ref="K18:K31" si="19">J18-H18</f>
        <v>0.44195367154999587</v>
      </c>
      <c r="L18" s="44">
        <f t="shared" ref="L18:L31" si="20">H18-I18</f>
        <v>0.44195367154999587</v>
      </c>
      <c r="M18" s="45"/>
      <c r="Q18" s="56" t="s">
        <v>53</v>
      </c>
      <c r="R18" s="6" t="str">
        <f t="shared" si="10"/>
        <v>2005 - 2009</v>
      </c>
      <c r="S18" s="6">
        <v>0</v>
      </c>
      <c r="T18" s="6" t="str">
        <f t="shared" si="18"/>
        <v>females_Pembrokeshire_2005 - 2009_0_LE</v>
      </c>
      <c r="U18" s="43">
        <f>VLOOKUP($T18,'Interactive Data'!$A$2:$L$2597,7,FALSE)</f>
        <v>82.033927569056502</v>
      </c>
      <c r="V18" s="43">
        <f>VLOOKUP($T18,'Interactive Data'!$A$2:$L$2597,8,FALSE)</f>
        <v>81.591973897506506</v>
      </c>
      <c r="W18" s="43">
        <f>VLOOKUP($T18,'Interactive Data'!$A$2:$L$2597,9,FALSE)</f>
        <v>82.475881240606498</v>
      </c>
      <c r="X18" s="44">
        <f t="shared" si="11"/>
        <v>0.44195367154999587</v>
      </c>
      <c r="Y18" s="44">
        <f t="shared" si="12"/>
        <v>0.44195367154999587</v>
      </c>
      <c r="AA18" s="56" t="s">
        <v>53</v>
      </c>
      <c r="AB18" s="6" t="str">
        <f t="shared" si="13"/>
        <v>2005 - 2009</v>
      </c>
      <c r="AC18" s="6">
        <v>0</v>
      </c>
      <c r="AD18" s="6" t="str">
        <f t="shared" si="14"/>
        <v>females_Pembrokeshire_2005 - 2009_0_HLE</v>
      </c>
      <c r="AE18" s="43">
        <f>VLOOKUP($AD18,'Interactive Data'!$A$2:$L$2597,7,FALSE)</f>
        <v>67.348692028807505</v>
      </c>
      <c r="AF18" s="43">
        <f>VLOOKUP($AD18,'Interactive Data'!$A$2:$L$2597,8,FALSE)</f>
        <v>66.0782926898695</v>
      </c>
      <c r="AG18" s="43">
        <f>VLOOKUP($AD18,'Interactive Data'!$A$2:$L$2597,9,FALSE)</f>
        <v>68.619091367745597</v>
      </c>
      <c r="AH18" s="44">
        <f t="shared" si="15"/>
        <v>1.2703993389380912</v>
      </c>
      <c r="AI18" s="44">
        <f t="shared" si="16"/>
        <v>1.2703993389380059</v>
      </c>
    </row>
    <row r="19" spans="1:35">
      <c r="A19" s="1" t="s">
        <v>13</v>
      </c>
      <c r="B19" s="1" t="s">
        <v>75</v>
      </c>
      <c r="C19" s="40"/>
      <c r="D19" s="56" t="s">
        <v>54</v>
      </c>
      <c r="E19" s="6" t="str">
        <f t="shared" si="7"/>
        <v>2005 - 2009</v>
      </c>
      <c r="F19" s="6">
        <v>0</v>
      </c>
      <c r="G19" s="6" t="str">
        <f t="shared" si="17"/>
        <v>females_Carmarthenshire_2005 - 2009_0_LE</v>
      </c>
      <c r="H19" s="43">
        <f>VLOOKUP($G19,'Interactive Data'!$A$2:$L$2597,7,FALSE)</f>
        <v>81.328422538140202</v>
      </c>
      <c r="I19" s="43">
        <f>VLOOKUP($G19,'Interactive Data'!$A$2:$L$2597,8,FALSE)</f>
        <v>80.968431573405098</v>
      </c>
      <c r="J19" s="43">
        <f>VLOOKUP($G19,'Interactive Data'!$A$2:$L$2597,9,FALSE)</f>
        <v>81.688413502875306</v>
      </c>
      <c r="K19" s="44">
        <f t="shared" si="19"/>
        <v>0.35999096473510406</v>
      </c>
      <c r="L19" s="44">
        <f t="shared" si="20"/>
        <v>0.35999096473510406</v>
      </c>
      <c r="M19" s="45"/>
      <c r="Q19" s="56" t="s">
        <v>54</v>
      </c>
      <c r="R19" s="6" t="str">
        <f t="shared" si="10"/>
        <v>2005 - 2009</v>
      </c>
      <c r="S19" s="6">
        <v>0</v>
      </c>
      <c r="T19" s="6" t="str">
        <f t="shared" si="18"/>
        <v>females_Carmarthenshire_2005 - 2009_0_LE</v>
      </c>
      <c r="U19" s="43">
        <f>VLOOKUP($T19,'Interactive Data'!$A$2:$L$2597,7,FALSE)</f>
        <v>81.328422538140202</v>
      </c>
      <c r="V19" s="43">
        <f>VLOOKUP($T19,'Interactive Data'!$A$2:$L$2597,8,FALSE)</f>
        <v>80.968431573405098</v>
      </c>
      <c r="W19" s="43">
        <f>VLOOKUP($T19,'Interactive Data'!$A$2:$L$2597,9,FALSE)</f>
        <v>81.688413502875306</v>
      </c>
      <c r="X19" s="44">
        <f t="shared" si="11"/>
        <v>0.35999096473510406</v>
      </c>
      <c r="Y19" s="44">
        <f t="shared" si="12"/>
        <v>0.35999096473510406</v>
      </c>
      <c r="AA19" s="56" t="s">
        <v>54</v>
      </c>
      <c r="AB19" s="6" t="str">
        <f t="shared" si="13"/>
        <v>2005 - 2009</v>
      </c>
      <c r="AC19" s="6">
        <v>0</v>
      </c>
      <c r="AD19" s="6" t="str">
        <f t="shared" si="14"/>
        <v>females_Carmarthenshire_2005 - 2009_0_HLE</v>
      </c>
      <c r="AE19" s="43">
        <f>VLOOKUP($AD19,'Interactive Data'!$A$2:$L$2597,7,FALSE)</f>
        <v>63.265228431268497</v>
      </c>
      <c r="AF19" s="43">
        <f>VLOOKUP($AD19,'Interactive Data'!$A$2:$L$2597,8,FALSE)</f>
        <v>61.9938192438985</v>
      </c>
      <c r="AG19" s="43">
        <f>VLOOKUP($AD19,'Interactive Data'!$A$2:$L$2597,9,FALSE)</f>
        <v>64.536637618638494</v>
      </c>
      <c r="AH19" s="44">
        <f t="shared" si="15"/>
        <v>1.2714091873699971</v>
      </c>
      <c r="AI19" s="44">
        <f t="shared" si="16"/>
        <v>1.2714091873699971</v>
      </c>
    </row>
    <row r="20" spans="1:35">
      <c r="C20" s="40"/>
      <c r="D20" s="56" t="s">
        <v>57</v>
      </c>
      <c r="E20" s="6" t="str">
        <f t="shared" si="7"/>
        <v>2005 - 2009</v>
      </c>
      <c r="F20" s="6">
        <v>0</v>
      </c>
      <c r="G20" s="6" t="str">
        <f t="shared" si="17"/>
        <v>females_Swansea_2005 - 2009_0_LE</v>
      </c>
      <c r="H20" s="43">
        <f>VLOOKUP($G20,'Interactive Data'!$A$2:$L$2597,7,FALSE)</f>
        <v>81.366478071401602</v>
      </c>
      <c r="I20" s="43">
        <f>VLOOKUP($G20,'Interactive Data'!$A$2:$L$2597,8,FALSE)</f>
        <v>81.034956959456593</v>
      </c>
      <c r="J20" s="43">
        <f>VLOOKUP($G20,'Interactive Data'!$A$2:$L$2597,9,FALSE)</f>
        <v>81.697999183346596</v>
      </c>
      <c r="K20" s="44">
        <f t="shared" si="19"/>
        <v>0.33152111194499412</v>
      </c>
      <c r="L20" s="44">
        <f t="shared" si="20"/>
        <v>0.33152111194500833</v>
      </c>
      <c r="M20" s="45"/>
      <c r="Q20" s="56" t="s">
        <v>57</v>
      </c>
      <c r="R20" s="6" t="str">
        <f t="shared" si="10"/>
        <v>2005 - 2009</v>
      </c>
      <c r="S20" s="6">
        <v>0</v>
      </c>
      <c r="T20" s="6" t="str">
        <f t="shared" si="18"/>
        <v>females_Swansea_2005 - 2009_0_LE</v>
      </c>
      <c r="U20" s="43">
        <f>VLOOKUP($T20,'Interactive Data'!$A$2:$L$2597,7,FALSE)</f>
        <v>81.366478071401602</v>
      </c>
      <c r="V20" s="43">
        <f>VLOOKUP($T20,'Interactive Data'!$A$2:$L$2597,8,FALSE)</f>
        <v>81.034956959456593</v>
      </c>
      <c r="W20" s="43">
        <f>VLOOKUP($T20,'Interactive Data'!$A$2:$L$2597,9,FALSE)</f>
        <v>81.697999183346596</v>
      </c>
      <c r="X20" s="44">
        <f t="shared" si="11"/>
        <v>0.33152111194499412</v>
      </c>
      <c r="Y20" s="44">
        <f t="shared" si="12"/>
        <v>0.33152111194500833</v>
      </c>
      <c r="AA20" s="56" t="s">
        <v>57</v>
      </c>
      <c r="AB20" s="6" t="str">
        <f t="shared" si="13"/>
        <v>2005 - 2009</v>
      </c>
      <c r="AC20" s="6">
        <v>0</v>
      </c>
      <c r="AD20" s="6" t="str">
        <f t="shared" si="14"/>
        <v>females_Swansea_2005 - 2009_0_HLE</v>
      </c>
      <c r="AE20" s="43">
        <f>VLOOKUP($AD20,'Interactive Data'!$A$2:$L$2597,7,FALSE)</f>
        <v>65.750387204672194</v>
      </c>
      <c r="AF20" s="43">
        <f>VLOOKUP($AD20,'Interactive Data'!$A$2:$L$2597,8,FALSE)</f>
        <v>64.666051478443606</v>
      </c>
      <c r="AG20" s="43">
        <f>VLOOKUP($AD20,'Interactive Data'!$A$2:$L$2597,9,FALSE)</f>
        <v>66.834722930900796</v>
      </c>
      <c r="AH20" s="44">
        <f t="shared" si="15"/>
        <v>1.084335726228602</v>
      </c>
      <c r="AI20" s="44">
        <f t="shared" si="16"/>
        <v>1.0843357262285878</v>
      </c>
    </row>
    <row r="21" spans="1:35">
      <c r="C21" s="40"/>
      <c r="D21" s="56" t="s">
        <v>58</v>
      </c>
      <c r="E21" s="6" t="str">
        <f t="shared" si="7"/>
        <v>2005 - 2009</v>
      </c>
      <c r="F21" s="6">
        <v>0</v>
      </c>
      <c r="G21" s="6" t="str">
        <f t="shared" si="17"/>
        <v>females_Neath Port Talbot_2005 - 2009_0_LE</v>
      </c>
      <c r="H21" s="43">
        <f>VLOOKUP($G21,'Interactive Data'!$A$2:$L$2597,7,FALSE)</f>
        <v>80.687604529270203</v>
      </c>
      <c r="I21" s="43">
        <f>VLOOKUP($G21,'Interactive Data'!$A$2:$L$2597,8,FALSE)</f>
        <v>80.243125622724094</v>
      </c>
      <c r="J21" s="43">
        <f>VLOOKUP($G21,'Interactive Data'!$A$2:$L$2597,9,FALSE)</f>
        <v>81.132083435816398</v>
      </c>
      <c r="K21" s="44">
        <f t="shared" si="19"/>
        <v>0.44447890654619471</v>
      </c>
      <c r="L21" s="44">
        <f t="shared" si="20"/>
        <v>0.44447890654610944</v>
      </c>
      <c r="M21" s="42"/>
      <c r="Q21" s="56" t="s">
        <v>58</v>
      </c>
      <c r="R21" s="6" t="str">
        <f t="shared" si="10"/>
        <v>2005 - 2009</v>
      </c>
      <c r="S21" s="6">
        <v>0</v>
      </c>
      <c r="T21" s="6" t="str">
        <f t="shared" si="18"/>
        <v>females_Neath Port Talbot_2005 - 2009_0_LE</v>
      </c>
      <c r="U21" s="43">
        <f>VLOOKUP($T21,'Interactive Data'!$A$2:$L$2597,7,FALSE)</f>
        <v>80.687604529270203</v>
      </c>
      <c r="V21" s="43">
        <f>VLOOKUP($T21,'Interactive Data'!$A$2:$L$2597,8,FALSE)</f>
        <v>80.243125622724094</v>
      </c>
      <c r="W21" s="43">
        <f>VLOOKUP($T21,'Interactive Data'!$A$2:$L$2597,9,FALSE)</f>
        <v>81.132083435816398</v>
      </c>
      <c r="X21" s="44">
        <f t="shared" si="11"/>
        <v>0.44447890654619471</v>
      </c>
      <c r="Y21" s="44">
        <f t="shared" si="12"/>
        <v>0.44447890654610944</v>
      </c>
      <c r="AA21" s="56" t="s">
        <v>58</v>
      </c>
      <c r="AB21" s="6" t="str">
        <f t="shared" si="13"/>
        <v>2005 - 2009</v>
      </c>
      <c r="AC21" s="6">
        <v>0</v>
      </c>
      <c r="AD21" s="6" t="str">
        <f t="shared" si="14"/>
        <v>females_Neath Port Talbot_2005 - 2009_0_HLE</v>
      </c>
      <c r="AE21" s="43">
        <f>VLOOKUP($AD21,'Interactive Data'!$A$2:$L$2597,7,FALSE)</f>
        <v>62.789485657996501</v>
      </c>
      <c r="AF21" s="43">
        <f>VLOOKUP($AD21,'Interactive Data'!$A$2:$L$2597,8,FALSE)</f>
        <v>61.519220946214702</v>
      </c>
      <c r="AG21" s="43">
        <f>VLOOKUP($AD21,'Interactive Data'!$A$2:$L$2597,9,FALSE)</f>
        <v>64.0597503697783</v>
      </c>
      <c r="AH21" s="44">
        <f t="shared" si="15"/>
        <v>1.2702647117817989</v>
      </c>
      <c r="AI21" s="44">
        <f t="shared" si="16"/>
        <v>1.2702647117817989</v>
      </c>
    </row>
    <row r="22" spans="1:35">
      <c r="C22" s="40"/>
      <c r="D22" s="56" t="s">
        <v>59</v>
      </c>
      <c r="E22" s="6" t="str">
        <f t="shared" si="7"/>
        <v>2005 - 2009</v>
      </c>
      <c r="F22" s="6">
        <v>0</v>
      </c>
      <c r="G22" s="6" t="str">
        <f t="shared" si="17"/>
        <v>females_Bridgend_2005 - 2009_0_LE</v>
      </c>
      <c r="H22" s="43">
        <f>VLOOKUP($G22,'Interactive Data'!$A$2:$L$2597,7,FALSE)</f>
        <v>80.823355040930196</v>
      </c>
      <c r="I22" s="43">
        <f>VLOOKUP($G22,'Interactive Data'!$A$2:$L$2597,8,FALSE)</f>
        <v>80.387517415866995</v>
      </c>
      <c r="J22" s="43">
        <f>VLOOKUP($G22,'Interactive Data'!$A$2:$L$2597,9,FALSE)</f>
        <v>81.259192665993297</v>
      </c>
      <c r="K22" s="44">
        <f t="shared" si="19"/>
        <v>0.43583762506310109</v>
      </c>
      <c r="L22" s="44">
        <f t="shared" si="20"/>
        <v>0.43583762506320056</v>
      </c>
      <c r="M22" s="45"/>
      <c r="N22" s="3"/>
      <c r="Q22" s="56" t="s">
        <v>59</v>
      </c>
      <c r="R22" s="6" t="str">
        <f t="shared" si="10"/>
        <v>2005 - 2009</v>
      </c>
      <c r="S22" s="6">
        <v>0</v>
      </c>
      <c r="T22" s="6" t="str">
        <f t="shared" si="18"/>
        <v>females_Bridgend_2005 - 2009_0_LE</v>
      </c>
      <c r="U22" s="43">
        <f>VLOOKUP($T22,'Interactive Data'!$A$2:$L$2597,7,FALSE)</f>
        <v>80.823355040930196</v>
      </c>
      <c r="V22" s="43">
        <f>VLOOKUP($T22,'Interactive Data'!$A$2:$L$2597,8,FALSE)</f>
        <v>80.387517415866995</v>
      </c>
      <c r="W22" s="43">
        <f>VLOOKUP($T22,'Interactive Data'!$A$2:$L$2597,9,FALSE)</f>
        <v>81.259192665993297</v>
      </c>
      <c r="X22" s="44">
        <f t="shared" si="11"/>
        <v>0.43583762506310109</v>
      </c>
      <c r="Y22" s="44">
        <f t="shared" si="12"/>
        <v>0.43583762506320056</v>
      </c>
      <c r="AA22" s="56" t="s">
        <v>59</v>
      </c>
      <c r="AB22" s="6" t="str">
        <f t="shared" si="13"/>
        <v>2005 - 2009</v>
      </c>
      <c r="AC22" s="6">
        <v>0</v>
      </c>
      <c r="AD22" s="6" t="str">
        <f t="shared" si="14"/>
        <v>females_Bridgend_2005 - 2009_0_HLE</v>
      </c>
      <c r="AE22" s="43">
        <f>VLOOKUP($AD22,'Interactive Data'!$A$2:$L$2597,7,FALSE)</f>
        <v>64.369299406471796</v>
      </c>
      <c r="AF22" s="43">
        <f>VLOOKUP($AD22,'Interactive Data'!$A$2:$L$2597,8,FALSE)</f>
        <v>63.120844698733499</v>
      </c>
      <c r="AG22" s="43">
        <f>VLOOKUP($AD22,'Interactive Data'!$A$2:$L$2597,9,FALSE)</f>
        <v>65.617754114210101</v>
      </c>
      <c r="AH22" s="44">
        <f t="shared" si="15"/>
        <v>1.2484547077383041</v>
      </c>
      <c r="AI22" s="44">
        <f t="shared" si="16"/>
        <v>1.248454707738297</v>
      </c>
    </row>
    <row r="23" spans="1:35">
      <c r="C23" s="40"/>
      <c r="D23" t="s">
        <v>62</v>
      </c>
      <c r="E23" s="6" t="str">
        <f t="shared" si="7"/>
        <v>2005 - 2009</v>
      </c>
      <c r="F23" s="6">
        <v>0</v>
      </c>
      <c r="G23" s="6" t="str">
        <f t="shared" si="17"/>
        <v>females_Vale of Glamorgan_2005 - 2009_0_LE</v>
      </c>
      <c r="H23" s="43">
        <f>VLOOKUP($G23,'Interactive Data'!$A$2:$L$2597,7,FALSE)</f>
        <v>82.159931106411705</v>
      </c>
      <c r="I23" s="43">
        <f>VLOOKUP($G23,'Interactive Data'!$A$2:$L$2597,8,FALSE)</f>
        <v>81.715042447930699</v>
      </c>
      <c r="J23" s="43">
        <f>VLOOKUP($G23,'Interactive Data'!$A$2:$L$2597,9,FALSE)</f>
        <v>82.604819764892795</v>
      </c>
      <c r="K23" s="44">
        <f t="shared" si="19"/>
        <v>0.44488865848109072</v>
      </c>
      <c r="L23" s="44">
        <f t="shared" si="20"/>
        <v>0.44488865848100545</v>
      </c>
      <c r="M23" s="45"/>
      <c r="N23" s="3"/>
      <c r="Q23" t="s">
        <v>62</v>
      </c>
      <c r="R23" s="6" t="str">
        <f t="shared" si="10"/>
        <v>2005 - 2009</v>
      </c>
      <c r="S23" s="6">
        <v>0</v>
      </c>
      <c r="T23" s="6" t="str">
        <f t="shared" si="18"/>
        <v>females_Vale of Glamorgan_2005 - 2009_0_LE</v>
      </c>
      <c r="U23" s="43">
        <f>VLOOKUP($T23,'Interactive Data'!$A$2:$L$2597,7,FALSE)</f>
        <v>82.159931106411705</v>
      </c>
      <c r="V23" s="43">
        <f>VLOOKUP($T23,'Interactive Data'!$A$2:$L$2597,8,FALSE)</f>
        <v>81.715042447930699</v>
      </c>
      <c r="W23" s="43">
        <f>VLOOKUP($T23,'Interactive Data'!$A$2:$L$2597,9,FALSE)</f>
        <v>82.604819764892795</v>
      </c>
      <c r="X23" s="44">
        <f t="shared" si="11"/>
        <v>0.44488865848109072</v>
      </c>
      <c r="Y23" s="44">
        <f t="shared" si="12"/>
        <v>0.44488865848100545</v>
      </c>
      <c r="AA23" t="s">
        <v>62</v>
      </c>
      <c r="AB23" s="6" t="str">
        <f t="shared" si="13"/>
        <v>2005 - 2009</v>
      </c>
      <c r="AC23" s="6">
        <v>0</v>
      </c>
      <c r="AD23" s="6" t="str">
        <f t="shared" si="14"/>
        <v>females_Vale of Glamorgan_2005 - 2009_0_HLE</v>
      </c>
      <c r="AE23" s="43">
        <f>VLOOKUP($AD23,'Interactive Data'!$A$2:$L$2597,7,FALSE)</f>
        <v>67.030802522251804</v>
      </c>
      <c r="AF23" s="43">
        <f>VLOOKUP($AD23,'Interactive Data'!$A$2:$L$2597,8,FALSE)</f>
        <v>65.737768850689605</v>
      </c>
      <c r="AG23" s="43">
        <f>VLOOKUP($AD23,'Interactive Data'!$A$2:$L$2597,9,FALSE)</f>
        <v>68.323836193813904</v>
      </c>
      <c r="AH23" s="44">
        <f t="shared" si="15"/>
        <v>1.2930336715620996</v>
      </c>
      <c r="AI23" s="44">
        <f t="shared" si="16"/>
        <v>1.2930336715621991</v>
      </c>
    </row>
    <row r="24" spans="1:35">
      <c r="A24" s="1" t="s">
        <v>118</v>
      </c>
      <c r="C24" s="40"/>
      <c r="D24" s="56" t="s">
        <v>63</v>
      </c>
      <c r="E24" s="6" t="str">
        <f t="shared" si="7"/>
        <v>2005 - 2009</v>
      </c>
      <c r="F24" s="6">
        <v>0</v>
      </c>
      <c r="G24" s="6" t="str">
        <f t="shared" si="17"/>
        <v>females_Cardiff_2005 - 2009_0_LE</v>
      </c>
      <c r="H24" s="43">
        <f>VLOOKUP($G24,'Interactive Data'!$A$2:$L$2597,7,FALSE)</f>
        <v>81.714315842164595</v>
      </c>
      <c r="I24" s="43">
        <f>VLOOKUP($G24,'Interactive Data'!$A$2:$L$2597,8,FALSE)</f>
        <v>81.403355049274495</v>
      </c>
      <c r="J24" s="43">
        <f>VLOOKUP($G24,'Interactive Data'!$A$2:$L$2597,9,FALSE)</f>
        <v>82.025276635054695</v>
      </c>
      <c r="K24" s="44">
        <f t="shared" si="19"/>
        <v>0.31096079289009992</v>
      </c>
      <c r="L24" s="44">
        <f t="shared" si="20"/>
        <v>0.31096079289009992</v>
      </c>
      <c r="M24" s="45"/>
      <c r="N24" s="3"/>
      <c r="Q24" s="56" t="s">
        <v>63</v>
      </c>
      <c r="R24" s="6" t="str">
        <f t="shared" si="10"/>
        <v>2005 - 2009</v>
      </c>
      <c r="S24" s="6">
        <v>0</v>
      </c>
      <c r="T24" s="6" t="str">
        <f t="shared" si="18"/>
        <v>females_Cardiff_2005 - 2009_0_LE</v>
      </c>
      <c r="U24" s="43">
        <f>VLOOKUP($T24,'Interactive Data'!$A$2:$L$2597,7,FALSE)</f>
        <v>81.714315842164595</v>
      </c>
      <c r="V24" s="43">
        <f>VLOOKUP($T24,'Interactive Data'!$A$2:$L$2597,8,FALSE)</f>
        <v>81.403355049274495</v>
      </c>
      <c r="W24" s="43">
        <f>VLOOKUP($T24,'Interactive Data'!$A$2:$L$2597,9,FALSE)</f>
        <v>82.025276635054695</v>
      </c>
      <c r="X24" s="44">
        <f t="shared" si="11"/>
        <v>0.31096079289009992</v>
      </c>
      <c r="Y24" s="44">
        <f t="shared" si="12"/>
        <v>0.31096079289009992</v>
      </c>
      <c r="AA24" s="56" t="s">
        <v>63</v>
      </c>
      <c r="AB24" s="6" t="str">
        <f t="shared" si="13"/>
        <v>2005 - 2009</v>
      </c>
      <c r="AC24" s="6">
        <v>0</v>
      </c>
      <c r="AD24" s="6" t="str">
        <f t="shared" si="14"/>
        <v>females_Cardiff_2005 - 2009_0_HLE</v>
      </c>
      <c r="AE24" s="43">
        <f>VLOOKUP($AD24,'Interactive Data'!$A$2:$L$2597,7,FALSE)</f>
        <v>66.012083775599606</v>
      </c>
      <c r="AF24" s="43">
        <f>VLOOKUP($AD24,'Interactive Data'!$A$2:$L$2597,8,FALSE)</f>
        <v>64.966825545884703</v>
      </c>
      <c r="AG24" s="43">
        <f>VLOOKUP($AD24,'Interactive Data'!$A$2:$L$2597,9,FALSE)</f>
        <v>67.057342005314496</v>
      </c>
      <c r="AH24" s="44">
        <f t="shared" si="15"/>
        <v>1.0452582297148894</v>
      </c>
      <c r="AI24" s="44">
        <f t="shared" si="16"/>
        <v>1.0452582297149036</v>
      </c>
    </row>
    <row r="25" spans="1:35">
      <c r="A25" s="1" t="str">
        <f>"Wales = "&amp;FIXED(O7,1)&amp;""</f>
        <v>Wales = 81.4</v>
      </c>
      <c r="B25" s="3"/>
      <c r="C25" s="40"/>
      <c r="D25" s="56" t="s">
        <v>65</v>
      </c>
      <c r="E25" s="6" t="str">
        <f t="shared" si="7"/>
        <v>2005 - 2009</v>
      </c>
      <c r="F25" s="6">
        <v>0</v>
      </c>
      <c r="G25" s="6" t="str">
        <f t="shared" si="17"/>
        <v>females_Rhondda Cynon Taf_2005 - 2009_0_LE</v>
      </c>
      <c r="H25" s="43">
        <f>VLOOKUP($G25,'Interactive Data'!$A$2:$L$2597,7,FALSE)</f>
        <v>79.990032675544597</v>
      </c>
      <c r="I25" s="43">
        <f>VLOOKUP($G25,'Interactive Data'!$A$2:$L$2597,8,FALSE)</f>
        <v>79.659820648730502</v>
      </c>
      <c r="J25" s="43">
        <f>VLOOKUP($G25,'Interactive Data'!$A$2:$L$2597,9,FALSE)</f>
        <v>80.320244702358806</v>
      </c>
      <c r="K25" s="44">
        <f t="shared" si="19"/>
        <v>0.33021202681420903</v>
      </c>
      <c r="L25" s="44">
        <f t="shared" si="20"/>
        <v>0.33021202681409534</v>
      </c>
      <c r="M25" s="45"/>
      <c r="N25" s="3"/>
      <c r="Q25" s="56" t="s">
        <v>65</v>
      </c>
      <c r="R25" s="6" t="str">
        <f t="shared" si="10"/>
        <v>2005 - 2009</v>
      </c>
      <c r="S25" s="6">
        <v>0</v>
      </c>
      <c r="T25" s="6" t="str">
        <f t="shared" si="18"/>
        <v>females_Rhondda Cynon Taf_2005 - 2009_0_LE</v>
      </c>
      <c r="U25" s="43">
        <f>VLOOKUP($T25,'Interactive Data'!$A$2:$L$2597,7,FALSE)</f>
        <v>79.990032675544597</v>
      </c>
      <c r="V25" s="43">
        <f>VLOOKUP($T25,'Interactive Data'!$A$2:$L$2597,8,FALSE)</f>
        <v>79.659820648730502</v>
      </c>
      <c r="W25" s="43">
        <f>VLOOKUP($T25,'Interactive Data'!$A$2:$L$2597,9,FALSE)</f>
        <v>80.320244702358806</v>
      </c>
      <c r="X25" s="44">
        <f t="shared" si="11"/>
        <v>0.33021202681420903</v>
      </c>
      <c r="Y25" s="44">
        <f t="shared" si="12"/>
        <v>0.33021202681409534</v>
      </c>
      <c r="AA25" s="56" t="s">
        <v>65</v>
      </c>
      <c r="AB25" s="6" t="str">
        <f t="shared" si="13"/>
        <v>2005 - 2009</v>
      </c>
      <c r="AC25" s="6">
        <v>0</v>
      </c>
      <c r="AD25" s="6" t="str">
        <f t="shared" si="14"/>
        <v>females_Rhondda Cynon Taf_2005 - 2009_0_HLE</v>
      </c>
      <c r="AE25" s="43">
        <f>VLOOKUP($AD25,'Interactive Data'!$A$2:$L$2597,7,FALSE)</f>
        <v>60.8103053122977</v>
      </c>
      <c r="AF25" s="43">
        <f>VLOOKUP($AD25,'Interactive Data'!$A$2:$L$2597,8,FALSE)</f>
        <v>59.679927949200199</v>
      </c>
      <c r="AG25" s="43">
        <f>VLOOKUP($AD25,'Interactive Data'!$A$2:$L$2597,9,FALSE)</f>
        <v>61.940682675395202</v>
      </c>
      <c r="AH25" s="44">
        <f t="shared" si="15"/>
        <v>1.1303773630975016</v>
      </c>
      <c r="AI25" s="44">
        <f t="shared" si="16"/>
        <v>1.1303773630975016</v>
      </c>
    </row>
    <row r="26" spans="1:35">
      <c r="C26" s="40"/>
      <c r="D26" s="56" t="s">
        <v>66</v>
      </c>
      <c r="E26" s="6" t="str">
        <f t="shared" si="7"/>
        <v>2005 - 2009</v>
      </c>
      <c r="F26" s="6">
        <v>0</v>
      </c>
      <c r="G26" s="6" t="str">
        <f t="shared" si="17"/>
        <v>females_Merthyr Tydfil_2005 - 2009_0_LE</v>
      </c>
      <c r="H26" s="43">
        <f>VLOOKUP($G26,'Interactive Data'!$A$2:$L$2597,7,FALSE)</f>
        <v>79.674724278684906</v>
      </c>
      <c r="I26" s="43">
        <f>VLOOKUP($G26,'Interactive Data'!$A$2:$L$2597,8,FALSE)</f>
        <v>78.977571894969103</v>
      </c>
      <c r="J26" s="43">
        <f>VLOOKUP($G26,'Interactive Data'!$A$2:$L$2597,9,FALSE)</f>
        <v>80.371876662400695</v>
      </c>
      <c r="K26" s="44">
        <f t="shared" si="19"/>
        <v>0.69715238371578891</v>
      </c>
      <c r="L26" s="44">
        <f t="shared" si="20"/>
        <v>0.69715238371580313</v>
      </c>
      <c r="M26" s="45"/>
      <c r="N26" s="3"/>
      <c r="Q26" s="56" t="s">
        <v>66</v>
      </c>
      <c r="R26" s="6" t="str">
        <f t="shared" si="10"/>
        <v>2005 - 2009</v>
      </c>
      <c r="S26" s="6">
        <v>0</v>
      </c>
      <c r="T26" s="6" t="str">
        <f t="shared" si="18"/>
        <v>females_Merthyr Tydfil_2005 - 2009_0_LE</v>
      </c>
      <c r="U26" s="43">
        <f>VLOOKUP($T26,'Interactive Data'!$A$2:$L$2597,7,FALSE)</f>
        <v>79.674724278684906</v>
      </c>
      <c r="V26" s="43">
        <f>VLOOKUP($T26,'Interactive Data'!$A$2:$L$2597,8,FALSE)</f>
        <v>78.977571894969103</v>
      </c>
      <c r="W26" s="43">
        <f>VLOOKUP($T26,'Interactive Data'!$A$2:$L$2597,9,FALSE)</f>
        <v>80.371876662400695</v>
      </c>
      <c r="X26" s="44">
        <f t="shared" si="11"/>
        <v>0.69715238371578891</v>
      </c>
      <c r="Y26" s="44">
        <f t="shared" si="12"/>
        <v>0.69715238371580313</v>
      </c>
      <c r="AA26" s="56" t="s">
        <v>66</v>
      </c>
      <c r="AB26" s="6" t="str">
        <f t="shared" si="13"/>
        <v>2005 - 2009</v>
      </c>
      <c r="AC26" s="6">
        <v>0</v>
      </c>
      <c r="AD26" s="6" t="str">
        <f t="shared" si="14"/>
        <v>females_Merthyr Tydfil_2005 - 2009_0_HLE</v>
      </c>
      <c r="AE26" s="43">
        <f>VLOOKUP($AD26,'Interactive Data'!$A$2:$L$2597,7,FALSE)</f>
        <v>59.690990504879501</v>
      </c>
      <c r="AF26" s="43">
        <f>VLOOKUP($AD26,'Interactive Data'!$A$2:$L$2597,8,FALSE)</f>
        <v>58.366275476135201</v>
      </c>
      <c r="AG26" s="43">
        <f>VLOOKUP($AD26,'Interactive Data'!$A$2:$L$2597,9,FALSE)</f>
        <v>61.015705533623802</v>
      </c>
      <c r="AH26" s="44">
        <f t="shared" si="15"/>
        <v>1.3247150287443006</v>
      </c>
      <c r="AI26" s="44">
        <f t="shared" si="16"/>
        <v>1.3247150287443006</v>
      </c>
    </row>
    <row r="27" spans="1:35">
      <c r="C27" s="40"/>
      <c r="D27" s="56" t="s">
        <v>68</v>
      </c>
      <c r="E27" s="6" t="str">
        <f t="shared" si="7"/>
        <v>2005 - 2009</v>
      </c>
      <c r="F27" s="6">
        <v>0</v>
      </c>
      <c r="G27" s="6" t="str">
        <f t="shared" si="17"/>
        <v>females_Caerphilly_2005 - 2009_0_LE</v>
      </c>
      <c r="H27" s="43">
        <f>VLOOKUP($G27,'Interactive Data'!$A$2:$L$2597,7,FALSE)</f>
        <v>80.761771581124293</v>
      </c>
      <c r="I27" s="43">
        <f>VLOOKUP($G27,'Interactive Data'!$A$2:$L$2597,8,FALSE)</f>
        <v>80.377516136727394</v>
      </c>
      <c r="J27" s="43">
        <f>VLOOKUP($G27,'Interactive Data'!$A$2:$L$2597,9,FALSE)</f>
        <v>81.146027025521306</v>
      </c>
      <c r="K27" s="44">
        <f t="shared" si="19"/>
        <v>0.38425544439701298</v>
      </c>
      <c r="L27" s="44">
        <f t="shared" si="20"/>
        <v>0.38425544439689929</v>
      </c>
      <c r="M27" s="45"/>
      <c r="N27" s="3"/>
      <c r="Q27" s="56" t="s">
        <v>68</v>
      </c>
      <c r="R27" s="6" t="str">
        <f t="shared" si="10"/>
        <v>2005 - 2009</v>
      </c>
      <c r="S27" s="6">
        <v>0</v>
      </c>
      <c r="T27" s="6" t="str">
        <f t="shared" si="18"/>
        <v>females_Caerphilly_2005 - 2009_0_LE</v>
      </c>
      <c r="U27" s="43">
        <f>VLOOKUP($T27,'Interactive Data'!$A$2:$L$2597,7,FALSE)</f>
        <v>80.761771581124293</v>
      </c>
      <c r="V27" s="43">
        <f>VLOOKUP($T27,'Interactive Data'!$A$2:$L$2597,8,FALSE)</f>
        <v>80.377516136727394</v>
      </c>
      <c r="W27" s="43">
        <f>VLOOKUP($T27,'Interactive Data'!$A$2:$L$2597,9,FALSE)</f>
        <v>81.146027025521306</v>
      </c>
      <c r="X27" s="44">
        <f t="shared" si="11"/>
        <v>0.38425544439701298</v>
      </c>
      <c r="Y27" s="44">
        <f t="shared" si="12"/>
        <v>0.38425544439689929</v>
      </c>
      <c r="AA27" s="56" t="s">
        <v>68</v>
      </c>
      <c r="AB27" s="6" t="str">
        <f t="shared" si="13"/>
        <v>2005 - 2009</v>
      </c>
      <c r="AC27" s="6">
        <v>0</v>
      </c>
      <c r="AD27" s="6" t="str">
        <f t="shared" si="14"/>
        <v>females_Caerphilly_2005 - 2009_0_HLE</v>
      </c>
      <c r="AE27" s="43">
        <f>VLOOKUP($AD27,'Interactive Data'!$A$2:$L$2597,7,FALSE)</f>
        <v>61.106731118871103</v>
      </c>
      <c r="AF27" s="43">
        <f>VLOOKUP($AD27,'Interactive Data'!$A$2:$L$2597,8,FALSE)</f>
        <v>59.814413376849998</v>
      </c>
      <c r="AG27" s="43">
        <f>VLOOKUP($AD27,'Interactive Data'!$A$2:$L$2597,9,FALSE)</f>
        <v>62.399048860892201</v>
      </c>
      <c r="AH27" s="44">
        <f t="shared" si="15"/>
        <v>1.2923177420210976</v>
      </c>
      <c r="AI27" s="44">
        <f t="shared" si="16"/>
        <v>1.2923177420211047</v>
      </c>
    </row>
    <row r="28" spans="1:35">
      <c r="C28" s="40"/>
      <c r="D28" s="56" t="s">
        <v>69</v>
      </c>
      <c r="E28" s="6" t="str">
        <f t="shared" si="7"/>
        <v>2005 - 2009</v>
      </c>
      <c r="F28" s="6">
        <v>0</v>
      </c>
      <c r="G28" s="6" t="str">
        <f t="shared" si="17"/>
        <v>females_Blaenau Gwent_2005 - 2009_0_LE</v>
      </c>
      <c r="H28" s="43">
        <f>VLOOKUP($G28,'Interactive Data'!$A$2:$L$2597,7,FALSE)</f>
        <v>78.945305232545394</v>
      </c>
      <c r="I28" s="43">
        <f>VLOOKUP($G28,'Interactive Data'!$A$2:$L$2597,8,FALSE)</f>
        <v>78.313080493375494</v>
      </c>
      <c r="J28" s="43">
        <f>VLOOKUP($G28,'Interactive Data'!$A$2:$L$2597,9,FALSE)</f>
        <v>79.577529971715293</v>
      </c>
      <c r="K28" s="44">
        <f t="shared" si="19"/>
        <v>0.63222473916989941</v>
      </c>
      <c r="L28" s="44">
        <f t="shared" si="20"/>
        <v>0.63222473916989941</v>
      </c>
      <c r="M28" s="45"/>
      <c r="N28" s="3"/>
      <c r="Q28" s="56" t="s">
        <v>69</v>
      </c>
      <c r="R28" s="6" t="str">
        <f t="shared" si="10"/>
        <v>2005 - 2009</v>
      </c>
      <c r="S28" s="6">
        <v>0</v>
      </c>
      <c r="T28" s="6" t="str">
        <f t="shared" si="18"/>
        <v>females_Blaenau Gwent_2005 - 2009_0_LE</v>
      </c>
      <c r="U28" s="43">
        <f>VLOOKUP($T28,'Interactive Data'!$A$2:$L$2597,7,FALSE)</f>
        <v>78.945305232545394</v>
      </c>
      <c r="V28" s="43">
        <f>VLOOKUP($T28,'Interactive Data'!$A$2:$L$2597,8,FALSE)</f>
        <v>78.313080493375494</v>
      </c>
      <c r="W28" s="43">
        <f>VLOOKUP($T28,'Interactive Data'!$A$2:$L$2597,9,FALSE)</f>
        <v>79.577529971715293</v>
      </c>
      <c r="X28" s="44">
        <f t="shared" si="11"/>
        <v>0.63222473916989941</v>
      </c>
      <c r="Y28" s="44">
        <f t="shared" si="12"/>
        <v>0.63222473916989941</v>
      </c>
      <c r="AA28" s="56" t="s">
        <v>69</v>
      </c>
      <c r="AB28" s="6" t="str">
        <f t="shared" si="13"/>
        <v>2005 - 2009</v>
      </c>
      <c r="AC28" s="6">
        <v>0</v>
      </c>
      <c r="AD28" s="6" t="str">
        <f t="shared" si="14"/>
        <v>females_Blaenau Gwent_2005 - 2009_0_HLE</v>
      </c>
      <c r="AE28" s="43">
        <f>VLOOKUP($AD28,'Interactive Data'!$A$2:$L$2597,7,FALSE)</f>
        <v>59.851443297764298</v>
      </c>
      <c r="AF28" s="43">
        <f>VLOOKUP($AD28,'Interactive Data'!$A$2:$L$2597,8,FALSE)</f>
        <v>58.5450638827962</v>
      </c>
      <c r="AG28" s="43">
        <f>VLOOKUP($AD28,'Interactive Data'!$A$2:$L$2597,9,FALSE)</f>
        <v>61.157822712732298</v>
      </c>
      <c r="AH28" s="44">
        <f t="shared" si="15"/>
        <v>1.3063794149679993</v>
      </c>
      <c r="AI28" s="44">
        <f t="shared" si="16"/>
        <v>1.3063794149680987</v>
      </c>
    </row>
    <row r="29" spans="1:35">
      <c r="C29" s="40"/>
      <c r="D29" s="56" t="s">
        <v>70</v>
      </c>
      <c r="E29" s="6" t="str">
        <f t="shared" si="7"/>
        <v>2005 - 2009</v>
      </c>
      <c r="F29" s="6">
        <v>0</v>
      </c>
      <c r="G29" s="6" t="str">
        <f t="shared" si="17"/>
        <v>females_Torfaen_2005 - 2009_0_LE</v>
      </c>
      <c r="H29" s="43">
        <f>VLOOKUP($G29,'Interactive Data'!$A$2:$L$2597,7,FALSE)</f>
        <v>81.103384974205596</v>
      </c>
      <c r="I29" s="43">
        <f>VLOOKUP($G29,'Interactive Data'!$A$2:$L$2597,8,FALSE)</f>
        <v>80.565508648805107</v>
      </c>
      <c r="J29" s="43">
        <f>VLOOKUP($G29,'Interactive Data'!$A$2:$L$2597,9,FALSE)</f>
        <v>81.6412612996061</v>
      </c>
      <c r="K29" s="44">
        <f t="shared" si="19"/>
        <v>0.53787632540050367</v>
      </c>
      <c r="L29" s="44">
        <f t="shared" si="20"/>
        <v>0.53787632540048946</v>
      </c>
      <c r="M29" s="3"/>
      <c r="N29" s="3"/>
      <c r="Q29" s="56" t="s">
        <v>70</v>
      </c>
      <c r="R29" s="6" t="str">
        <f t="shared" si="10"/>
        <v>2005 - 2009</v>
      </c>
      <c r="S29" s="6">
        <v>0</v>
      </c>
      <c r="T29" s="6" t="str">
        <f t="shared" si="18"/>
        <v>females_Torfaen_2005 - 2009_0_LE</v>
      </c>
      <c r="U29" s="43">
        <f>VLOOKUP($T29,'Interactive Data'!$A$2:$L$2597,7,FALSE)</f>
        <v>81.103384974205596</v>
      </c>
      <c r="V29" s="43">
        <f>VLOOKUP($T29,'Interactive Data'!$A$2:$L$2597,8,FALSE)</f>
        <v>80.565508648805107</v>
      </c>
      <c r="W29" s="43">
        <f>VLOOKUP($T29,'Interactive Data'!$A$2:$L$2597,9,FALSE)</f>
        <v>81.6412612996061</v>
      </c>
      <c r="X29" s="44">
        <f t="shared" si="11"/>
        <v>0.53787632540050367</v>
      </c>
      <c r="Y29" s="44">
        <f t="shared" si="12"/>
        <v>0.53787632540048946</v>
      </c>
      <c r="AA29" s="56" t="s">
        <v>70</v>
      </c>
      <c r="AB29" s="6" t="str">
        <f t="shared" si="13"/>
        <v>2005 - 2009</v>
      </c>
      <c r="AC29" s="6">
        <v>0</v>
      </c>
      <c r="AD29" s="6" t="str">
        <f t="shared" si="14"/>
        <v>females_Torfaen_2005 - 2009_0_HLE</v>
      </c>
      <c r="AE29" s="43">
        <f>VLOOKUP($AD29,'Interactive Data'!$A$2:$L$2597,7,FALSE)</f>
        <v>62.628897434965097</v>
      </c>
      <c r="AF29" s="43">
        <f>VLOOKUP($AD29,'Interactive Data'!$A$2:$L$2597,8,FALSE)</f>
        <v>61.209729149678502</v>
      </c>
      <c r="AG29" s="43">
        <f>VLOOKUP($AD29,'Interactive Data'!$A$2:$L$2597,9,FALSE)</f>
        <v>64.0480657202516</v>
      </c>
      <c r="AH29" s="44">
        <f t="shared" si="15"/>
        <v>1.4191682852865029</v>
      </c>
      <c r="AI29" s="44">
        <f t="shared" si="16"/>
        <v>1.4191682852865952</v>
      </c>
    </row>
    <row r="30" spans="1:35">
      <c r="C30" s="40"/>
      <c r="D30" s="56" t="s">
        <v>71</v>
      </c>
      <c r="E30" s="6" t="str">
        <f t="shared" si="7"/>
        <v>2005 - 2009</v>
      </c>
      <c r="F30" s="6">
        <v>0</v>
      </c>
      <c r="G30" s="6" t="str">
        <f t="shared" si="17"/>
        <v>females_Monmouthshire_2005 - 2009_0_LE</v>
      </c>
      <c r="H30" s="43">
        <f>VLOOKUP($G30,'Interactive Data'!$A$2:$L$2597,7,FALSE)</f>
        <v>83.700358522898497</v>
      </c>
      <c r="I30" s="43">
        <f>VLOOKUP($G30,'Interactive Data'!$A$2:$L$2597,8,FALSE)</f>
        <v>83.1618859661409</v>
      </c>
      <c r="J30" s="43">
        <f>VLOOKUP($G30,'Interactive Data'!$A$2:$L$2597,9,FALSE)</f>
        <v>84.238831079655995</v>
      </c>
      <c r="K30" s="44">
        <f t="shared" si="19"/>
        <v>0.5384725567574975</v>
      </c>
      <c r="L30" s="44">
        <f t="shared" si="20"/>
        <v>0.53847255675759698</v>
      </c>
      <c r="M30" s="3"/>
      <c r="N30" s="3"/>
      <c r="Q30" s="56" t="s">
        <v>71</v>
      </c>
      <c r="R30" s="6" t="str">
        <f t="shared" si="10"/>
        <v>2005 - 2009</v>
      </c>
      <c r="S30" s="6">
        <v>0</v>
      </c>
      <c r="T30" s="6" t="str">
        <f t="shared" si="18"/>
        <v>females_Monmouthshire_2005 - 2009_0_LE</v>
      </c>
      <c r="U30" s="43">
        <f>VLOOKUP($T30,'Interactive Data'!$A$2:$L$2597,7,FALSE)</f>
        <v>83.700358522898497</v>
      </c>
      <c r="V30" s="43">
        <f>VLOOKUP($T30,'Interactive Data'!$A$2:$L$2597,8,FALSE)</f>
        <v>83.1618859661409</v>
      </c>
      <c r="W30" s="43">
        <f>VLOOKUP($T30,'Interactive Data'!$A$2:$L$2597,9,FALSE)</f>
        <v>84.238831079655995</v>
      </c>
      <c r="X30" s="44">
        <f t="shared" si="11"/>
        <v>0.5384725567574975</v>
      </c>
      <c r="Y30" s="44">
        <f t="shared" si="12"/>
        <v>0.53847255675759698</v>
      </c>
      <c r="AA30" s="56" t="s">
        <v>71</v>
      </c>
      <c r="AB30" s="6" t="str">
        <f t="shared" si="13"/>
        <v>2005 - 2009</v>
      </c>
      <c r="AC30" s="6">
        <v>0</v>
      </c>
      <c r="AD30" s="6" t="str">
        <f t="shared" si="14"/>
        <v>females_Monmouthshire_2005 - 2009_0_HLE</v>
      </c>
      <c r="AE30" s="43">
        <f>VLOOKUP($AD30,'Interactive Data'!$A$2:$L$2597,7,FALSE)</f>
        <v>69.743800476989193</v>
      </c>
      <c r="AF30" s="43">
        <f>VLOOKUP($AD30,'Interactive Data'!$A$2:$L$2597,8,FALSE)</f>
        <v>68.453156416052906</v>
      </c>
      <c r="AG30" s="43">
        <f>VLOOKUP($AD30,'Interactive Data'!$A$2:$L$2597,9,FALSE)</f>
        <v>71.034444537925495</v>
      </c>
      <c r="AH30" s="44">
        <f t="shared" si="15"/>
        <v>1.2906440609363017</v>
      </c>
      <c r="AI30" s="44">
        <f t="shared" si="16"/>
        <v>1.2906440609362875</v>
      </c>
    </row>
    <row r="31" spans="1:35">
      <c r="C31" s="40"/>
      <c r="D31" s="56" t="s">
        <v>72</v>
      </c>
      <c r="E31" s="6" t="str">
        <f t="shared" si="7"/>
        <v>2005 - 2009</v>
      </c>
      <c r="F31" s="6">
        <v>0</v>
      </c>
      <c r="G31" s="6" t="str">
        <f t="shared" si="17"/>
        <v>females_Newport_2005 - 2009_0_LE</v>
      </c>
      <c r="H31" s="43">
        <f>VLOOKUP($G31,'Interactive Data'!$A$2:$L$2597,7,FALSE)</f>
        <v>81.189854680528697</v>
      </c>
      <c r="I31" s="43">
        <f>VLOOKUP($G31,'Interactive Data'!$A$2:$L$2597,8,FALSE)</f>
        <v>80.7389188772257</v>
      </c>
      <c r="J31" s="43">
        <f>VLOOKUP($G31,'Interactive Data'!$A$2:$L$2597,9,FALSE)</f>
        <v>81.640790483831793</v>
      </c>
      <c r="K31" s="44">
        <f t="shared" si="19"/>
        <v>0.45093580330309635</v>
      </c>
      <c r="L31" s="44">
        <f t="shared" si="20"/>
        <v>0.45093580330299687</v>
      </c>
      <c r="M31" s="3"/>
      <c r="N31" s="3"/>
      <c r="Q31" s="56" t="s">
        <v>72</v>
      </c>
      <c r="R31" s="6" t="str">
        <f t="shared" si="10"/>
        <v>2005 - 2009</v>
      </c>
      <c r="S31" s="6">
        <v>0</v>
      </c>
      <c r="T31" s="6" t="str">
        <f t="shared" si="18"/>
        <v>females_Newport_2005 - 2009_0_LE</v>
      </c>
      <c r="U31" s="43">
        <f>VLOOKUP($T31,'Interactive Data'!$A$2:$L$2597,7,FALSE)</f>
        <v>81.189854680528697</v>
      </c>
      <c r="V31" s="43">
        <f>VLOOKUP($T31,'Interactive Data'!$A$2:$L$2597,8,FALSE)</f>
        <v>80.7389188772257</v>
      </c>
      <c r="W31" s="43">
        <f>VLOOKUP($T31,'Interactive Data'!$A$2:$L$2597,9,FALSE)</f>
        <v>81.640790483831793</v>
      </c>
      <c r="X31" s="44">
        <f t="shared" si="11"/>
        <v>0.45093580330309635</v>
      </c>
      <c r="Y31" s="44">
        <f t="shared" si="12"/>
        <v>0.45093580330299687</v>
      </c>
      <c r="AA31" s="56" t="s">
        <v>72</v>
      </c>
      <c r="AB31" s="6" t="str">
        <f t="shared" si="13"/>
        <v>2005 - 2009</v>
      </c>
      <c r="AC31" s="6">
        <v>0</v>
      </c>
      <c r="AD31" s="6" t="str">
        <f t="shared" si="14"/>
        <v>females_Newport_2005 - 2009_0_HLE</v>
      </c>
      <c r="AE31" s="43">
        <f>VLOOKUP($AD31,'Interactive Data'!$A$2:$L$2597,7,FALSE)</f>
        <v>64.240403372023195</v>
      </c>
      <c r="AF31" s="43">
        <f>VLOOKUP($AD31,'Interactive Data'!$A$2:$L$2597,8,FALSE)</f>
        <v>62.905259638660603</v>
      </c>
      <c r="AG31" s="43">
        <f>VLOOKUP($AD31,'Interactive Data'!$A$2:$L$2597,9,FALSE)</f>
        <v>65.575547105385695</v>
      </c>
      <c r="AH31" s="44">
        <f t="shared" si="15"/>
        <v>1.3351437333625</v>
      </c>
      <c r="AI31" s="44">
        <f t="shared" si="16"/>
        <v>1.3351437333625924</v>
      </c>
    </row>
    <row r="32" spans="1:35">
      <c r="C32" s="40"/>
      <c r="D32" s="51"/>
      <c r="E32" s="51"/>
      <c r="F32" s="51"/>
      <c r="G32" s="5"/>
      <c r="H32" s="55"/>
      <c r="I32" s="48"/>
      <c r="J32" s="48"/>
      <c r="K32" s="48"/>
      <c r="L32" s="48"/>
      <c r="M32" s="3"/>
      <c r="N32" s="3"/>
    </row>
    <row r="33" spans="1:35">
      <c r="C33" s="40"/>
      <c r="D33" s="6" t="s">
        <v>43</v>
      </c>
      <c r="E33" s="6" t="str">
        <f t="shared" si="7"/>
        <v>2005 - 2009</v>
      </c>
      <c r="F33" s="6">
        <v>0</v>
      </c>
      <c r="G33" s="6" t="str">
        <f t="shared" ref="G33:G39" si="21">$D$3 &amp; "_" &amp; $D33 &amp; "_"&amp; $E$7 &amp; "_" &amp; F33 &amp; "_" &amp;$B$3</f>
        <v>females_Betsi Cadwaladr UHB_2005 - 2009_0_LE</v>
      </c>
      <c r="H33" s="43">
        <f>VLOOKUP($G33,'Interactive Data'!$A$2:$L$2597,7,FALSE)</f>
        <v>81.502449822502896</v>
      </c>
      <c r="I33" s="43">
        <f>VLOOKUP($G33,'Interactive Data'!$A$2:$L$2597,8,FALSE)</f>
        <v>81.307335518117696</v>
      </c>
      <c r="J33" s="43">
        <f>VLOOKUP($G33,'Interactive Data'!$A$2:$L$2597,9,FALSE)</f>
        <v>81.697564126888196</v>
      </c>
      <c r="K33" s="44">
        <f t="shared" ref="K33:K38" si="22">J33-H33</f>
        <v>0.19511430438529942</v>
      </c>
      <c r="L33" s="44">
        <f t="shared" ref="L33:L38" si="23">H33-I33</f>
        <v>0.19511430438519994</v>
      </c>
      <c r="M33" s="6"/>
      <c r="N33" s="1">
        <v>1</v>
      </c>
      <c r="O33" s="4">
        <f t="shared" si="2"/>
        <v>81.377534389502102</v>
      </c>
      <c r="Q33" s="6" t="s">
        <v>43</v>
      </c>
      <c r="R33" s="6" t="str">
        <f t="shared" si="10"/>
        <v>2005 - 2009</v>
      </c>
      <c r="S33" s="6">
        <v>0</v>
      </c>
      <c r="T33" s="6" t="str">
        <f t="shared" ref="T33:T39" si="24">$D$3 &amp; "_" &amp; $D33 &amp; "_"&amp; $E$7 &amp; "_" &amp; S33 &amp; "_" &amp;$U$6</f>
        <v>females_Betsi Cadwaladr UHB_2005 - 2009_0_LE</v>
      </c>
      <c r="U33" s="43">
        <f>VLOOKUP($T33,'Interactive Data'!$A$2:$L$2597,7,FALSE)</f>
        <v>81.502449822502896</v>
      </c>
      <c r="V33" s="43">
        <f>VLOOKUP($T33,'Interactive Data'!$A$2:$L$2597,8,FALSE)</f>
        <v>81.307335518117696</v>
      </c>
      <c r="W33" s="43">
        <f>VLOOKUP($T33,'Interactive Data'!$A$2:$L$2597,9,FALSE)</f>
        <v>81.697564126888196</v>
      </c>
      <c r="X33" s="44">
        <f t="shared" ref="X33:X39" si="25">W33-U33</f>
        <v>0.19511430438529942</v>
      </c>
      <c r="Y33" s="44">
        <f t="shared" ref="Y33:Y39" si="26">U33-V33</f>
        <v>0.19511430438519994</v>
      </c>
      <c r="AA33" s="6" t="s">
        <v>43</v>
      </c>
      <c r="AB33" s="6" t="str">
        <f t="shared" si="13"/>
        <v>2005 - 2009</v>
      </c>
      <c r="AC33" s="6">
        <v>0</v>
      </c>
      <c r="AD33" s="6" t="str">
        <f t="shared" ref="AD33:AD39" si="27">$D$3 &amp; "_" &amp; $D33 &amp; "_"&amp; $E$7 &amp; "_" &amp; AC33 &amp; "_" &amp;$AE$6</f>
        <v>females_Betsi Cadwaladr UHB_2005 - 2009_0_HLE</v>
      </c>
      <c r="AE33" s="43">
        <f>VLOOKUP($AD33,'Interactive Data'!$A$2:$L$2597,7,FALSE)</f>
        <v>67.922408959218799</v>
      </c>
      <c r="AF33" s="43">
        <f>VLOOKUP($AD33,'Interactive Data'!$A$2:$L$2597,8,FALSE)</f>
        <v>67.425640240762903</v>
      </c>
      <c r="AG33" s="43">
        <f>VLOOKUP($AD33,'Interactive Data'!$A$2:$L$2597,9,FALSE)</f>
        <v>68.419177677674696</v>
      </c>
      <c r="AH33" s="44">
        <f t="shared" ref="AH33:AH39" si="28">AG33-AE33</f>
        <v>0.49676871845589687</v>
      </c>
      <c r="AI33" s="44">
        <f t="shared" ref="AI33:AI39" si="29">AE33-AF33</f>
        <v>0.49676871845589687</v>
      </c>
    </row>
    <row r="34" spans="1:35">
      <c r="C34" s="40"/>
      <c r="D34" s="6" t="s">
        <v>164</v>
      </c>
      <c r="E34" s="6" t="str">
        <f t="shared" si="7"/>
        <v>2005 - 2009</v>
      </c>
      <c r="F34" s="6">
        <v>0</v>
      </c>
      <c r="G34" s="6" t="str">
        <f t="shared" si="21"/>
        <v>females_Powys THB_2005 - 2009_0_LE</v>
      </c>
      <c r="H34" s="43">
        <f>VLOOKUP($G34,'Interactive Data'!$A$2:$L$2597,7,FALSE)</f>
        <v>82.657682559385705</v>
      </c>
      <c r="I34" s="43">
        <f>VLOOKUP($G34,'Interactive Data'!$A$2:$L$2597,8,FALSE)</f>
        <v>82.190435668840095</v>
      </c>
      <c r="J34" s="43">
        <f>VLOOKUP($G34,'Interactive Data'!$A$2:$L$2597,9,FALSE)</f>
        <v>83.124929449931301</v>
      </c>
      <c r="K34" s="44">
        <f t="shared" si="22"/>
        <v>0.46724689054559576</v>
      </c>
      <c r="L34" s="44">
        <f t="shared" si="23"/>
        <v>0.46724689054560997</v>
      </c>
      <c r="M34" s="6"/>
      <c r="N34" s="1">
        <v>2</v>
      </c>
      <c r="O34" s="4">
        <f t="shared" si="2"/>
        <v>81.377534389502102</v>
      </c>
      <c r="Q34" s="6" t="s">
        <v>81</v>
      </c>
      <c r="R34" s="6" t="str">
        <f t="shared" si="10"/>
        <v>2005 - 2009</v>
      </c>
      <c r="S34" s="6">
        <v>0</v>
      </c>
      <c r="T34" s="6" t="str">
        <f t="shared" si="24"/>
        <v>females_Powys THB_2005 - 2009_0_LE</v>
      </c>
      <c r="U34" s="43">
        <f>VLOOKUP($T34,'Interactive Data'!$A$2:$L$2597,7,FALSE)</f>
        <v>82.657682559385705</v>
      </c>
      <c r="V34" s="43">
        <f>VLOOKUP($T34,'Interactive Data'!$A$2:$L$2597,8,FALSE)</f>
        <v>82.190435668840095</v>
      </c>
      <c r="W34" s="43">
        <f>VLOOKUP($T34,'Interactive Data'!$A$2:$L$2597,9,FALSE)</f>
        <v>83.124929449931301</v>
      </c>
      <c r="X34" s="44">
        <f t="shared" si="25"/>
        <v>0.46724689054559576</v>
      </c>
      <c r="Y34" s="44">
        <f t="shared" si="26"/>
        <v>0.46724689054560997</v>
      </c>
      <c r="AA34" s="6" t="s">
        <v>81</v>
      </c>
      <c r="AB34" s="6" t="str">
        <f t="shared" si="13"/>
        <v>2005 - 2009</v>
      </c>
      <c r="AC34" s="6">
        <v>0</v>
      </c>
      <c r="AD34" s="6" t="str">
        <f t="shared" si="27"/>
        <v>females_Powys THB_2005 - 2009_0_HLE</v>
      </c>
      <c r="AE34" s="43">
        <f>VLOOKUP($AD34,'Interactive Data'!$A$2:$L$2597,7,FALSE)</f>
        <v>67.4972500742536</v>
      </c>
      <c r="AF34" s="43">
        <f>VLOOKUP($AD34,'Interactive Data'!$A$2:$L$2597,8,FALSE)</f>
        <v>66.2426432107425</v>
      </c>
      <c r="AG34" s="43">
        <f>VLOOKUP($AD34,'Interactive Data'!$A$2:$L$2597,9,FALSE)</f>
        <v>68.7518569377647</v>
      </c>
      <c r="AH34" s="44">
        <f t="shared" si="28"/>
        <v>1.2546068635110998</v>
      </c>
      <c r="AI34" s="44">
        <f t="shared" si="29"/>
        <v>1.2546068635110998</v>
      </c>
    </row>
    <row r="35" spans="1:35">
      <c r="C35" s="40"/>
      <c r="D35" s="6" t="s">
        <v>82</v>
      </c>
      <c r="E35" s="6" t="str">
        <f t="shared" si="7"/>
        <v>2005 - 2009</v>
      </c>
      <c r="F35" s="6">
        <v>0</v>
      </c>
      <c r="G35" s="6" t="str">
        <f t="shared" si="21"/>
        <v>females_Hywel Dda UHB_2005 - 2009_0_LE</v>
      </c>
      <c r="H35" s="43">
        <f>VLOOKUP($G35,'Interactive Data'!$A$2:$L$2597,7,FALSE)</f>
        <v>81.986523575151693</v>
      </c>
      <c r="I35" s="43">
        <f>VLOOKUP($G35,'Interactive Data'!$A$2:$L$2597,8,FALSE)</f>
        <v>81.735032549134203</v>
      </c>
      <c r="J35" s="43">
        <f>VLOOKUP($G35,'Interactive Data'!$A$2:$L$2597,9,FALSE)</f>
        <v>82.238014601169198</v>
      </c>
      <c r="K35" s="44">
        <f t="shared" si="22"/>
        <v>0.25149102601750428</v>
      </c>
      <c r="L35" s="44">
        <f t="shared" si="23"/>
        <v>0.25149102601749007</v>
      </c>
      <c r="M35" s="6"/>
      <c r="N35" s="1">
        <v>3</v>
      </c>
      <c r="O35" s="4">
        <f t="shared" si="2"/>
        <v>81.377534389502102</v>
      </c>
      <c r="Q35" s="6" t="s">
        <v>82</v>
      </c>
      <c r="R35" s="6" t="str">
        <f t="shared" si="10"/>
        <v>2005 - 2009</v>
      </c>
      <c r="S35" s="6">
        <v>0</v>
      </c>
      <c r="T35" s="6" t="str">
        <f t="shared" si="24"/>
        <v>females_Hywel Dda UHB_2005 - 2009_0_LE</v>
      </c>
      <c r="U35" s="43">
        <f>VLOOKUP($T35,'Interactive Data'!$A$2:$L$2597,7,FALSE)</f>
        <v>81.986523575151693</v>
      </c>
      <c r="V35" s="43">
        <f>VLOOKUP($T35,'Interactive Data'!$A$2:$L$2597,8,FALSE)</f>
        <v>81.735032549134203</v>
      </c>
      <c r="W35" s="43">
        <f>VLOOKUP($T35,'Interactive Data'!$A$2:$L$2597,9,FALSE)</f>
        <v>82.238014601169198</v>
      </c>
      <c r="X35" s="44">
        <f t="shared" si="25"/>
        <v>0.25149102601750428</v>
      </c>
      <c r="Y35" s="44">
        <f t="shared" si="26"/>
        <v>0.25149102601749007</v>
      </c>
      <c r="AA35" s="6" t="s">
        <v>82</v>
      </c>
      <c r="AB35" s="6" t="str">
        <f t="shared" si="13"/>
        <v>2005 - 2009</v>
      </c>
      <c r="AC35" s="6">
        <v>0</v>
      </c>
      <c r="AD35" s="6" t="str">
        <f t="shared" si="27"/>
        <v>females_Hywel Dda UHB_2005 - 2009_0_HLE</v>
      </c>
      <c r="AE35" s="43">
        <f>VLOOKUP($AD35,'Interactive Data'!$A$2:$L$2597,7,FALSE)</f>
        <v>65.724324534903005</v>
      </c>
      <c r="AF35" s="43">
        <f>VLOOKUP($AD35,'Interactive Data'!$A$2:$L$2597,8,FALSE)</f>
        <v>64.987666130445007</v>
      </c>
      <c r="AG35" s="43">
        <f>VLOOKUP($AD35,'Interactive Data'!$A$2:$L$2597,9,FALSE)</f>
        <v>66.460982939361003</v>
      </c>
      <c r="AH35" s="44">
        <f t="shared" si="28"/>
        <v>0.73665840445799802</v>
      </c>
      <c r="AI35" s="44">
        <f t="shared" si="29"/>
        <v>0.73665840445799802</v>
      </c>
    </row>
    <row r="36" spans="1:35">
      <c r="D36" s="6" t="s">
        <v>56</v>
      </c>
      <c r="E36" s="6" t="str">
        <f t="shared" si="7"/>
        <v>2005 - 2009</v>
      </c>
      <c r="F36" s="6">
        <v>0</v>
      </c>
      <c r="G36" s="6" t="str">
        <f t="shared" si="21"/>
        <v>females_ABM UHB_2005 - 2009_0_LE</v>
      </c>
      <c r="H36" s="43">
        <f>VLOOKUP($G36,'Interactive Data'!$A$2:$L$2597,7,FALSE)</f>
        <v>81.035021522219594</v>
      </c>
      <c r="I36" s="43">
        <f>VLOOKUP($G36,'Interactive Data'!$A$2:$L$2597,8,FALSE)</f>
        <v>80.808345889158403</v>
      </c>
      <c r="J36" s="43">
        <f>VLOOKUP($G36,'Interactive Data'!$A$2:$L$2597,9,FALSE)</f>
        <v>81.2616971552807</v>
      </c>
      <c r="K36" s="44">
        <f t="shared" si="22"/>
        <v>0.22667563306110594</v>
      </c>
      <c r="L36" s="44">
        <f t="shared" si="23"/>
        <v>0.22667563306119121</v>
      </c>
      <c r="M36" s="6"/>
      <c r="N36" s="1">
        <v>4</v>
      </c>
      <c r="O36" s="4">
        <f t="shared" si="2"/>
        <v>81.377534389502102</v>
      </c>
      <c r="Q36" s="6" t="s">
        <v>56</v>
      </c>
      <c r="R36" s="6" t="str">
        <f t="shared" si="10"/>
        <v>2005 - 2009</v>
      </c>
      <c r="S36" s="6">
        <v>0</v>
      </c>
      <c r="T36" s="6" t="str">
        <f t="shared" si="24"/>
        <v>females_ABM UHB_2005 - 2009_0_LE</v>
      </c>
      <c r="U36" s="43">
        <f>VLOOKUP($T36,'Interactive Data'!$A$2:$L$2597,7,FALSE)</f>
        <v>81.035021522219594</v>
      </c>
      <c r="V36" s="43">
        <f>VLOOKUP($T36,'Interactive Data'!$A$2:$L$2597,8,FALSE)</f>
        <v>80.808345889158403</v>
      </c>
      <c r="W36" s="43">
        <f>VLOOKUP($T36,'Interactive Data'!$A$2:$L$2597,9,FALSE)</f>
        <v>81.2616971552807</v>
      </c>
      <c r="X36" s="44">
        <f t="shared" si="25"/>
        <v>0.22667563306110594</v>
      </c>
      <c r="Y36" s="44">
        <f t="shared" si="26"/>
        <v>0.22667563306119121</v>
      </c>
      <c r="AA36" s="6" t="s">
        <v>56</v>
      </c>
      <c r="AB36" s="6" t="str">
        <f t="shared" si="13"/>
        <v>2005 - 2009</v>
      </c>
      <c r="AC36" s="6">
        <v>0</v>
      </c>
      <c r="AD36" s="6" t="str">
        <f t="shared" si="27"/>
        <v>females_ABM UHB_2005 - 2009_0_HLE</v>
      </c>
      <c r="AE36" s="43">
        <f>VLOOKUP($AD36,'Interactive Data'!$A$2:$L$2597,7,FALSE)</f>
        <v>64.542979533212502</v>
      </c>
      <c r="AF36" s="43">
        <f>VLOOKUP($AD36,'Interactive Data'!$A$2:$L$2597,8,FALSE)</f>
        <v>63.847821790012098</v>
      </c>
      <c r="AG36" s="43">
        <f>VLOOKUP($AD36,'Interactive Data'!$A$2:$L$2597,9,FALSE)</f>
        <v>65.2381372764129</v>
      </c>
      <c r="AH36" s="44">
        <f t="shared" si="28"/>
        <v>0.69515774320039725</v>
      </c>
      <c r="AI36" s="44">
        <f t="shared" si="29"/>
        <v>0.69515774320040435</v>
      </c>
    </row>
    <row r="37" spans="1:35">
      <c r="D37" s="6" t="s">
        <v>61</v>
      </c>
      <c r="E37" s="6" t="str">
        <f t="shared" si="7"/>
        <v>2005 - 2009</v>
      </c>
      <c r="F37" s="6">
        <v>0</v>
      </c>
      <c r="G37" s="6" t="str">
        <f t="shared" si="21"/>
        <v>females_Cardiff and Vale UHB_2005 - 2009_0_LE</v>
      </c>
      <c r="H37" s="43">
        <f>VLOOKUP($G37,'Interactive Data'!$A$2:$L$2597,7,FALSE)</f>
        <v>81.857878136048697</v>
      </c>
      <c r="I37" s="43">
        <f>VLOOKUP($G37,'Interactive Data'!$A$2:$L$2597,8,FALSE)</f>
        <v>81.603805942599394</v>
      </c>
      <c r="J37" s="43">
        <f>VLOOKUP($G37,'Interactive Data'!$A$2:$L$2597,9,FALSE)</f>
        <v>82.111950329498001</v>
      </c>
      <c r="K37" s="44">
        <f t="shared" si="22"/>
        <v>0.25407219344930354</v>
      </c>
      <c r="L37" s="44">
        <f t="shared" si="23"/>
        <v>0.25407219344930354</v>
      </c>
      <c r="M37" s="45"/>
      <c r="N37" s="1">
        <v>5</v>
      </c>
      <c r="O37" s="4">
        <f t="shared" si="2"/>
        <v>81.377534389502102</v>
      </c>
      <c r="Q37" s="6" t="s">
        <v>61</v>
      </c>
      <c r="R37" s="6" t="str">
        <f t="shared" si="10"/>
        <v>2005 - 2009</v>
      </c>
      <c r="S37" s="6">
        <v>0</v>
      </c>
      <c r="T37" s="6" t="str">
        <f t="shared" si="24"/>
        <v>females_Cardiff and Vale UHB_2005 - 2009_0_LE</v>
      </c>
      <c r="U37" s="43">
        <f>VLOOKUP($T37,'Interactive Data'!$A$2:$L$2597,7,FALSE)</f>
        <v>81.857878136048697</v>
      </c>
      <c r="V37" s="43">
        <f>VLOOKUP($T37,'Interactive Data'!$A$2:$L$2597,8,FALSE)</f>
        <v>81.603805942599394</v>
      </c>
      <c r="W37" s="43">
        <f>VLOOKUP($T37,'Interactive Data'!$A$2:$L$2597,9,FALSE)</f>
        <v>82.111950329498001</v>
      </c>
      <c r="X37" s="44">
        <f t="shared" si="25"/>
        <v>0.25407219344930354</v>
      </c>
      <c r="Y37" s="44">
        <f t="shared" si="26"/>
        <v>0.25407219344930354</v>
      </c>
      <c r="AA37" s="6" t="s">
        <v>61</v>
      </c>
      <c r="AB37" s="6" t="str">
        <f t="shared" si="13"/>
        <v>2005 - 2009</v>
      </c>
      <c r="AC37" s="6">
        <v>0</v>
      </c>
      <c r="AD37" s="6" t="str">
        <f t="shared" si="27"/>
        <v>females_Cardiff and Vale UHB_2005 - 2009_0_HLE</v>
      </c>
      <c r="AE37" s="43">
        <f>VLOOKUP($AD37,'Interactive Data'!$A$2:$L$2597,7,FALSE)</f>
        <v>66.325108722737994</v>
      </c>
      <c r="AF37" s="43">
        <f>VLOOKUP($AD37,'Interactive Data'!$A$2:$L$2597,8,FALSE)</f>
        <v>65.512631090342396</v>
      </c>
      <c r="AG37" s="43">
        <f>VLOOKUP($AD37,'Interactive Data'!$A$2:$L$2597,9,FALSE)</f>
        <v>67.137586355133607</v>
      </c>
      <c r="AH37" s="44">
        <f t="shared" si="28"/>
        <v>0.81247763239561266</v>
      </c>
      <c r="AI37" s="44">
        <f t="shared" si="29"/>
        <v>0.81247763239559845</v>
      </c>
    </row>
    <row r="38" spans="1:35">
      <c r="D38" s="6" t="s">
        <v>83</v>
      </c>
      <c r="E38" s="6" t="str">
        <f t="shared" si="7"/>
        <v>2005 - 2009</v>
      </c>
      <c r="F38" s="6">
        <v>0</v>
      </c>
      <c r="G38" s="6" t="str">
        <f t="shared" si="21"/>
        <v>females_Cwm Taf UHB_2005 - 2009_0_LE</v>
      </c>
      <c r="H38" s="43">
        <f>VLOOKUP($G38,'Interactive Data'!$A$2:$L$2597,7,FALSE)</f>
        <v>79.927028394593904</v>
      </c>
      <c r="I38" s="43">
        <f>VLOOKUP($G38,'Interactive Data'!$A$2:$L$2597,8,FALSE)</f>
        <v>79.628555278418006</v>
      </c>
      <c r="J38" s="43">
        <f>VLOOKUP($G38,'Interactive Data'!$A$2:$L$2597,9,FALSE)</f>
        <v>80.225501510769803</v>
      </c>
      <c r="K38" s="44">
        <f t="shared" si="22"/>
        <v>0.29847311617589867</v>
      </c>
      <c r="L38" s="44">
        <f t="shared" si="23"/>
        <v>0.29847311617589867</v>
      </c>
      <c r="M38" s="45"/>
      <c r="N38" s="1">
        <v>6</v>
      </c>
      <c r="O38" s="4">
        <f t="shared" si="2"/>
        <v>81.377534389502102</v>
      </c>
      <c r="Q38" s="6" t="s">
        <v>83</v>
      </c>
      <c r="R38" s="6" t="str">
        <f t="shared" si="10"/>
        <v>2005 - 2009</v>
      </c>
      <c r="S38" s="6">
        <v>0</v>
      </c>
      <c r="T38" s="6" t="str">
        <f t="shared" si="24"/>
        <v>females_Cwm Taf UHB_2005 - 2009_0_LE</v>
      </c>
      <c r="U38" s="43">
        <f>VLOOKUP($T38,'Interactive Data'!$A$2:$L$2597,7,FALSE)</f>
        <v>79.927028394593904</v>
      </c>
      <c r="V38" s="43">
        <f>VLOOKUP($T38,'Interactive Data'!$A$2:$L$2597,8,FALSE)</f>
        <v>79.628555278418006</v>
      </c>
      <c r="W38" s="43">
        <f>VLOOKUP($T38,'Interactive Data'!$A$2:$L$2597,9,FALSE)</f>
        <v>80.225501510769803</v>
      </c>
      <c r="X38" s="44">
        <f t="shared" si="25"/>
        <v>0.29847311617589867</v>
      </c>
      <c r="Y38" s="44">
        <f t="shared" si="26"/>
        <v>0.29847311617589867</v>
      </c>
      <c r="AA38" s="6" t="s">
        <v>83</v>
      </c>
      <c r="AB38" s="6" t="str">
        <f t="shared" si="13"/>
        <v>2005 - 2009</v>
      </c>
      <c r="AC38" s="6">
        <v>0</v>
      </c>
      <c r="AD38" s="6" t="str">
        <f t="shared" si="27"/>
        <v>females_Cwm Taf UHB_2005 - 2009_0_HLE</v>
      </c>
      <c r="AE38" s="43">
        <f>VLOOKUP($AD38,'Interactive Data'!$A$2:$L$2597,7,FALSE)</f>
        <v>60.618254529647899</v>
      </c>
      <c r="AF38" s="43">
        <f>VLOOKUP($AD38,'Interactive Data'!$A$2:$L$2597,8,FALSE)</f>
        <v>59.7551075785126</v>
      </c>
      <c r="AG38" s="43">
        <f>VLOOKUP($AD38,'Interactive Data'!$A$2:$L$2597,9,FALSE)</f>
        <v>61.481401480783198</v>
      </c>
      <c r="AH38" s="44">
        <f t="shared" si="28"/>
        <v>0.86314695113529893</v>
      </c>
      <c r="AI38" s="44">
        <f t="shared" si="29"/>
        <v>0.86314695113529893</v>
      </c>
    </row>
    <row r="39" spans="1:35">
      <c r="D39" s="6" t="s">
        <v>84</v>
      </c>
      <c r="E39" s="6" t="str">
        <f t="shared" si="7"/>
        <v>2005 - 2009</v>
      </c>
      <c r="F39" s="6">
        <v>0</v>
      </c>
      <c r="G39" s="6" t="str">
        <f t="shared" si="21"/>
        <v>females_Aneurin Bevan UHB_2005 - 2009_0_LE</v>
      </c>
      <c r="H39" s="43">
        <f>VLOOKUP($G39,'Interactive Data'!$A$2:$L$2597,7,FALSE)</f>
        <v>81.154408039890001</v>
      </c>
      <c r="I39" s="43">
        <f>VLOOKUP($G39,'Interactive Data'!$A$2:$L$2597,8,FALSE)</f>
        <v>80.936760143122996</v>
      </c>
      <c r="J39" s="43">
        <f>VLOOKUP($G39,'Interactive Data'!$A$2:$L$2597,9,FALSE)</f>
        <v>81.372055936657006</v>
      </c>
      <c r="K39" s="44">
        <f t="shared" ref="K39" si="30">J39-H39</f>
        <v>0.21764789676700502</v>
      </c>
      <c r="L39" s="44">
        <f t="shared" ref="L39" si="31">H39-I39</f>
        <v>0.21764789676700502</v>
      </c>
      <c r="M39" s="45"/>
      <c r="N39" s="1">
        <v>7</v>
      </c>
      <c r="O39" s="4">
        <f t="shared" si="2"/>
        <v>81.377534389502102</v>
      </c>
      <c r="Q39" s="6" t="s">
        <v>84</v>
      </c>
      <c r="R39" s="6" t="str">
        <f t="shared" si="10"/>
        <v>2005 - 2009</v>
      </c>
      <c r="S39" s="6">
        <v>0</v>
      </c>
      <c r="T39" s="6" t="str">
        <f t="shared" si="24"/>
        <v>females_Aneurin Bevan UHB_2005 - 2009_0_LE</v>
      </c>
      <c r="U39" s="43">
        <f>VLOOKUP($T39,'Interactive Data'!$A$2:$L$2597,7,FALSE)</f>
        <v>81.154408039890001</v>
      </c>
      <c r="V39" s="43">
        <f>VLOOKUP($T39,'Interactive Data'!$A$2:$L$2597,8,FALSE)</f>
        <v>80.936760143122996</v>
      </c>
      <c r="W39" s="43">
        <f>VLOOKUP($T39,'Interactive Data'!$A$2:$L$2597,9,FALSE)</f>
        <v>81.372055936657006</v>
      </c>
      <c r="X39" s="44">
        <f t="shared" si="25"/>
        <v>0.21764789676700502</v>
      </c>
      <c r="Y39" s="44">
        <f t="shared" si="26"/>
        <v>0.21764789676700502</v>
      </c>
      <c r="AA39" s="6" t="s">
        <v>84</v>
      </c>
      <c r="AB39" s="6" t="str">
        <f t="shared" si="13"/>
        <v>2005 - 2009</v>
      </c>
      <c r="AC39" s="6">
        <v>0</v>
      </c>
      <c r="AD39" s="6" t="str">
        <f t="shared" si="27"/>
        <v>females_Aneurin Bevan UHB_2005 - 2009_0_HLE</v>
      </c>
      <c r="AE39" s="43">
        <f>VLOOKUP($AD39,'Interactive Data'!$A$2:$L$2597,7,FALSE)</f>
        <v>63.402766850549803</v>
      </c>
      <c r="AF39" s="43">
        <f>VLOOKUP($AD39,'Interactive Data'!$A$2:$L$2597,8,FALSE)</f>
        <v>62.8022609547182</v>
      </c>
      <c r="AG39" s="43">
        <f>VLOOKUP($AD39,'Interactive Data'!$A$2:$L$2597,9,FALSE)</f>
        <v>64.003272746381498</v>
      </c>
      <c r="AH39" s="44">
        <f t="shared" si="28"/>
        <v>0.60050589583169511</v>
      </c>
      <c r="AI39" s="44">
        <f t="shared" si="29"/>
        <v>0.60050589583160274</v>
      </c>
    </row>
    <row r="40" spans="1:35">
      <c r="G40" s="3"/>
      <c r="H40" s="3"/>
      <c r="I40" s="3"/>
      <c r="J40" s="3"/>
      <c r="K40" s="3"/>
      <c r="L40" s="3"/>
      <c r="M40" s="3"/>
      <c r="N40" s="3"/>
    </row>
    <row r="41" spans="1:35">
      <c r="G41" s="3"/>
      <c r="H41" s="3"/>
      <c r="I41" s="3"/>
      <c r="J41" s="3"/>
      <c r="K41" s="3"/>
      <c r="L41" s="3"/>
      <c r="M41" s="3"/>
      <c r="N41" s="3"/>
      <c r="AA41" s="39" t="s">
        <v>121</v>
      </c>
      <c r="AC41" s="1" t="s">
        <v>7</v>
      </c>
      <c r="AD41" s="1" t="s">
        <v>8</v>
      </c>
    </row>
    <row r="42" spans="1:35">
      <c r="A42" s="59" t="s">
        <v>129</v>
      </c>
      <c r="G42" s="3"/>
      <c r="H42" s="3"/>
      <c r="I42" s="3"/>
      <c r="J42" s="3"/>
      <c r="K42" s="3"/>
      <c r="L42" s="3"/>
      <c r="M42" s="3"/>
      <c r="N42" s="3"/>
      <c r="AA42" s="1" t="str">
        <f>AA7</f>
        <v>Wales</v>
      </c>
      <c r="AB42" s="1">
        <f>AE7/$U7*100</f>
        <v>80.240542424143129</v>
      </c>
      <c r="AC42" s="1">
        <f>AF7/$U7*100</f>
        <v>79.894283317555178</v>
      </c>
      <c r="AD42" s="1">
        <f t="shared" ref="AD42" si="32">AG7/$U7*100</f>
        <v>80.586801530730952</v>
      </c>
    </row>
    <row r="43" spans="1:35">
      <c r="AA43" s="1" t="str">
        <f t="shared" ref="AA43:AA49" si="33">AA33</f>
        <v>Betsi Cadwaladr UHB</v>
      </c>
      <c r="AB43" s="1">
        <f>AE33/$U33*100</f>
        <v>83.337874023592065</v>
      </c>
      <c r="AC43" s="1">
        <f t="shared" ref="AC43:AD43" si="34">AF33/$U33*100</f>
        <v>82.728360175189025</v>
      </c>
      <c r="AD43" s="1">
        <f t="shared" si="34"/>
        <v>83.947387871995105</v>
      </c>
    </row>
    <row r="44" spans="1:35">
      <c r="AA44" s="1" t="str">
        <f t="shared" si="33"/>
        <v>Powys tHB</v>
      </c>
      <c r="AB44" s="1">
        <f t="shared" ref="AB44:AB49" si="35">AE34/$U34*100</f>
        <v>81.658773854154404</v>
      </c>
      <c r="AC44" s="1">
        <f t="shared" ref="AC44:AC49" si="36">AF34/$U34*100</f>
        <v>80.140939304885833</v>
      </c>
      <c r="AD44" s="1">
        <f t="shared" ref="AD44:AD49" si="37">AG34/$U34*100</f>
        <v>83.176608403422975</v>
      </c>
    </row>
    <row r="45" spans="1:35">
      <c r="AA45" s="1" t="str">
        <f t="shared" si="33"/>
        <v>Hywel Dda UHB</v>
      </c>
      <c r="AB45" s="1">
        <f t="shared" si="35"/>
        <v>80.164790100726506</v>
      </c>
      <c r="AC45" s="1">
        <f t="shared" si="36"/>
        <v>79.26627852548846</v>
      </c>
      <c r="AD45" s="1">
        <f t="shared" si="37"/>
        <v>81.063301675964539</v>
      </c>
    </row>
    <row r="46" spans="1:35">
      <c r="AA46" s="1" t="str">
        <f t="shared" si="33"/>
        <v>ABM UHB</v>
      </c>
      <c r="AB46" s="1">
        <f t="shared" si="35"/>
        <v>79.648253706596449</v>
      </c>
      <c r="AC46" s="1">
        <f t="shared" si="36"/>
        <v>78.790405173774388</v>
      </c>
      <c r="AD46" s="1">
        <f t="shared" si="37"/>
        <v>80.50610223941851</v>
      </c>
    </row>
    <row r="47" spans="1:35">
      <c r="AA47" s="1" t="str">
        <f t="shared" si="33"/>
        <v>Cardiff and Vale UHB</v>
      </c>
      <c r="AB47" s="1">
        <f t="shared" si="35"/>
        <v>81.024710428610106</v>
      </c>
      <c r="AC47" s="1">
        <f t="shared" si="36"/>
        <v>80.03216377226353</v>
      </c>
      <c r="AD47" s="1">
        <f t="shared" si="37"/>
        <v>82.017257084956682</v>
      </c>
    </row>
    <row r="48" spans="1:35">
      <c r="A48" s="39" t="s">
        <v>76</v>
      </c>
      <c r="B48" s="1" t="str">
        <f>$B$2&amp;" at birth, "&amp;$D$3&amp;", Wales health boards and local authorities, "&amp;$C$2</f>
        <v>Life expectancy at birth, females, Wales health boards and local authorities, 2005-09</v>
      </c>
      <c r="AA48" s="1" t="str">
        <f t="shared" si="33"/>
        <v>Cwm Taf UHB</v>
      </c>
      <c r="AB48" s="1">
        <f t="shared" si="35"/>
        <v>75.841997065598392</v>
      </c>
      <c r="AC48" s="1">
        <f t="shared" si="36"/>
        <v>74.762078334134969</v>
      </c>
      <c r="AD48" s="1">
        <f t="shared" si="37"/>
        <v>76.9219157970618</v>
      </c>
    </row>
    <row r="49" spans="1:30">
      <c r="AA49" s="1" t="str">
        <f t="shared" si="33"/>
        <v>Aneurin Bevan UHB</v>
      </c>
      <c r="AB49" s="1">
        <f t="shared" si="35"/>
        <v>78.126091215384506</v>
      </c>
      <c r="AC49" s="1">
        <f t="shared" si="36"/>
        <v>77.38613646697894</v>
      </c>
      <c r="AD49" s="1">
        <f t="shared" si="37"/>
        <v>78.866045963790199</v>
      </c>
    </row>
    <row r="50" spans="1:30">
      <c r="A50" s="3" t="s">
        <v>119</v>
      </c>
      <c r="B50" s="1" t="str">
        <f>"Life expectancy and healthy life expectancy at birth, "&amp;$D$3&amp;", Wales health boards and local authorities, "&amp;$C$2</f>
        <v>Life expectancy and healthy life expectancy at birth, females, Wales health boards and local authorities, 2005-09</v>
      </c>
    </row>
    <row r="51" spans="1:30">
      <c r="A51" s="3" t="s">
        <v>78</v>
      </c>
      <c r="B51" s="1" t="str">
        <f>"Least deprived within " &amp; B3</f>
        <v>Least deprived within LE</v>
      </c>
    </row>
    <row r="52" spans="1:30">
      <c r="A52" s="3" t="s">
        <v>78</v>
      </c>
      <c r="B52" s="1" t="str">
        <f>B3 &amp; " overall"</f>
        <v>LE overall</v>
      </c>
      <c r="AA52" s="1" t="str">
        <f t="shared" ref="AA52:AA73" si="38">AA10</f>
        <v>Isle of Anglesey</v>
      </c>
      <c r="AB52" s="1">
        <f>AE10/$U10*100</f>
        <v>83.551445025491176</v>
      </c>
      <c r="AC52" s="1">
        <f t="shared" ref="AC52:AD52" si="39">AF10/$U10*100</f>
        <v>82.10099971245063</v>
      </c>
      <c r="AD52" s="1">
        <f t="shared" si="39"/>
        <v>85.001890338531865</v>
      </c>
    </row>
    <row r="53" spans="1:30">
      <c r="A53" s="3" t="s">
        <v>78</v>
      </c>
      <c r="B53" s="1" t="str">
        <f>"Least and most deprived within " &amp; B3</f>
        <v>Least and most deprived within LE</v>
      </c>
      <c r="AA53" s="1" t="str">
        <f t="shared" si="38"/>
        <v>Gwynedd</v>
      </c>
      <c r="AB53" s="1">
        <f t="shared" ref="AB53:AB73" si="40">AE11/$U11*100</f>
        <v>83.434794105370003</v>
      </c>
      <c r="AC53" s="1">
        <f t="shared" ref="AC53:AC73" si="41">AF11/$U11*100</f>
        <v>81.898298100750338</v>
      </c>
      <c r="AD53" s="1">
        <f t="shared" ref="AD53:AD73" si="42">AG11/$U11*100</f>
        <v>84.971290109989525</v>
      </c>
    </row>
    <row r="54" spans="1:30">
      <c r="A54" s="3"/>
      <c r="AA54" s="1" t="str">
        <f t="shared" si="38"/>
        <v>Conwy</v>
      </c>
      <c r="AB54" s="1">
        <f t="shared" si="40"/>
        <v>84.685410646277418</v>
      </c>
      <c r="AC54" s="1">
        <f t="shared" si="41"/>
        <v>83.231040686954188</v>
      </c>
      <c r="AD54" s="1">
        <f t="shared" si="42"/>
        <v>86.139780605600762</v>
      </c>
    </row>
    <row r="55" spans="1:30">
      <c r="A55" s="3"/>
      <c r="AA55" s="1" t="str">
        <f t="shared" si="38"/>
        <v>Denbighshire</v>
      </c>
      <c r="AB55" s="1">
        <f t="shared" si="40"/>
        <v>83.642330630392308</v>
      </c>
      <c r="AC55" s="1">
        <f t="shared" si="41"/>
        <v>82.135947026589491</v>
      </c>
      <c r="AD55" s="1">
        <f t="shared" si="42"/>
        <v>85.148714234195097</v>
      </c>
    </row>
    <row r="56" spans="1:30">
      <c r="AA56" s="1" t="str">
        <f t="shared" si="38"/>
        <v>Flintshire</v>
      </c>
      <c r="AB56" s="1">
        <f t="shared" si="40"/>
        <v>83.020352100544557</v>
      </c>
      <c r="AC56" s="1">
        <f t="shared" si="41"/>
        <v>81.545556631047035</v>
      </c>
      <c r="AD56" s="1">
        <f t="shared" si="42"/>
        <v>84.495147570041937</v>
      </c>
    </row>
    <row r="57" spans="1:30">
      <c r="AA57" s="1" t="str">
        <f t="shared" si="38"/>
        <v>Wrexham</v>
      </c>
      <c r="AB57" s="1">
        <f t="shared" si="40"/>
        <v>81.702173936826611</v>
      </c>
      <c r="AC57" s="1">
        <f t="shared" si="41"/>
        <v>80.236020184324502</v>
      </c>
      <c r="AD57" s="1">
        <f t="shared" si="42"/>
        <v>83.16832768932872</v>
      </c>
    </row>
    <row r="58" spans="1:30">
      <c r="AA58" s="1" t="str">
        <f t="shared" si="38"/>
        <v>Powys</v>
      </c>
      <c r="AB58" s="1">
        <f t="shared" si="40"/>
        <v>81.658773854154404</v>
      </c>
      <c r="AC58" s="1">
        <f t="shared" si="41"/>
        <v>80.140939304885833</v>
      </c>
      <c r="AD58" s="1">
        <f t="shared" si="42"/>
        <v>83.176608403422975</v>
      </c>
    </row>
    <row r="59" spans="1:30">
      <c r="AA59" s="1" t="str">
        <f t="shared" si="38"/>
        <v>Ceredigion</v>
      </c>
      <c r="AB59" s="1">
        <f t="shared" si="40"/>
        <v>82.691055516065092</v>
      </c>
      <c r="AC59" s="1">
        <f t="shared" si="41"/>
        <v>81.217887507290172</v>
      </c>
      <c r="AD59" s="1">
        <f t="shared" si="42"/>
        <v>84.164223524839997</v>
      </c>
    </row>
    <row r="60" spans="1:30">
      <c r="AA60" s="1" t="str">
        <f t="shared" si="38"/>
        <v>Pembrokeshire</v>
      </c>
      <c r="AB60" s="1">
        <f t="shared" si="40"/>
        <v>82.098582896830209</v>
      </c>
      <c r="AC60" s="1">
        <f t="shared" si="41"/>
        <v>80.549956155938673</v>
      </c>
      <c r="AD60" s="1">
        <f t="shared" si="42"/>
        <v>83.647209637721858</v>
      </c>
    </row>
    <row r="61" spans="1:30">
      <c r="AA61" s="1" t="str">
        <f t="shared" si="38"/>
        <v>Carmarthenshire</v>
      </c>
      <c r="AB61" s="1">
        <f t="shared" si="40"/>
        <v>77.789813766029098</v>
      </c>
      <c r="AC61" s="1">
        <f t="shared" si="41"/>
        <v>76.226511358714177</v>
      </c>
      <c r="AD61" s="1">
        <f t="shared" si="42"/>
        <v>79.35311617334402</v>
      </c>
    </row>
    <row r="62" spans="1:30">
      <c r="AA62" s="1" t="str">
        <f t="shared" si="38"/>
        <v>Swansea</v>
      </c>
      <c r="AB62" s="1">
        <f t="shared" si="40"/>
        <v>80.807709468479388</v>
      </c>
      <c r="AC62" s="1">
        <f t="shared" si="41"/>
        <v>79.475052885657831</v>
      </c>
      <c r="AD62" s="1">
        <f t="shared" si="42"/>
        <v>82.140366051300944</v>
      </c>
    </row>
    <row r="63" spans="1:30">
      <c r="AA63" s="1" t="str">
        <f t="shared" si="38"/>
        <v>Neath Port Talbot</v>
      </c>
      <c r="AB63" s="1">
        <f t="shared" si="40"/>
        <v>77.818006897477062</v>
      </c>
      <c r="AC63" s="1">
        <f t="shared" si="41"/>
        <v>76.243707202756298</v>
      </c>
      <c r="AD63" s="1">
        <f t="shared" si="42"/>
        <v>79.392306592197826</v>
      </c>
    </row>
    <row r="64" spans="1:30">
      <c r="AA64" s="1" t="str">
        <f t="shared" si="38"/>
        <v>Bridgend</v>
      </c>
      <c r="AB64" s="1">
        <f t="shared" si="40"/>
        <v>79.641954202314651</v>
      </c>
      <c r="AC64" s="1">
        <f t="shared" si="41"/>
        <v>78.097283473035901</v>
      </c>
      <c r="AD64" s="1">
        <f t="shared" si="42"/>
        <v>81.186624931593414</v>
      </c>
    </row>
    <row r="65" spans="27:30">
      <c r="AA65" s="1" t="str">
        <f>AA23</f>
        <v>Vale of Glamorgan</v>
      </c>
      <c r="AB65" s="1">
        <f t="shared" si="40"/>
        <v>81.5857579474294</v>
      </c>
      <c r="AC65" s="1">
        <f t="shared" si="41"/>
        <v>80.011957124875778</v>
      </c>
      <c r="AD65" s="1">
        <f t="shared" si="42"/>
        <v>83.159558769982894</v>
      </c>
    </row>
    <row r="66" spans="27:30">
      <c r="AA66" s="1" t="str">
        <f t="shared" si="38"/>
        <v>Cardiff</v>
      </c>
      <c r="AB66" s="1">
        <f t="shared" si="40"/>
        <v>80.783988821622572</v>
      </c>
      <c r="AC66" s="1">
        <f t="shared" si="41"/>
        <v>79.504827124015179</v>
      </c>
      <c r="AD66" s="1">
        <f t="shared" si="42"/>
        <v>82.06315051922995</v>
      </c>
    </row>
    <row r="67" spans="27:30">
      <c r="AA67" s="1" t="str">
        <f t="shared" si="38"/>
        <v>Rhondda Cynon Taf</v>
      </c>
      <c r="AB67" s="1">
        <f t="shared" si="40"/>
        <v>76.022353383647598</v>
      </c>
      <c r="AC67" s="1">
        <f t="shared" si="41"/>
        <v>74.609205613496627</v>
      </c>
      <c r="AD67" s="1">
        <f t="shared" si="42"/>
        <v>77.435501153798583</v>
      </c>
    </row>
    <row r="68" spans="27:30">
      <c r="AA68" s="1" t="str">
        <f t="shared" si="38"/>
        <v>Merthyr Tydfil</v>
      </c>
      <c r="AB68" s="1">
        <f t="shared" si="40"/>
        <v>74.918352144016666</v>
      </c>
      <c r="AC68" s="1">
        <f t="shared" si="41"/>
        <v>73.255698095650288</v>
      </c>
      <c r="AD68" s="1">
        <f t="shared" si="42"/>
        <v>76.581006192383043</v>
      </c>
    </row>
    <row r="69" spans="27:30">
      <c r="AA69" s="1" t="str">
        <f t="shared" si="38"/>
        <v>Caerphilly</v>
      </c>
      <c r="AB69" s="1">
        <f t="shared" si="40"/>
        <v>75.662940426573073</v>
      </c>
      <c r="AC69" s="1">
        <f t="shared" si="41"/>
        <v>74.062780206309725</v>
      </c>
      <c r="AD69" s="1">
        <f t="shared" si="42"/>
        <v>77.263100646836421</v>
      </c>
    </row>
    <row r="70" spans="27:30">
      <c r="AA70" s="1" t="str">
        <f t="shared" si="38"/>
        <v>Blaenau Gwent</v>
      </c>
      <c r="AB70" s="1">
        <f t="shared" si="40"/>
        <v>75.813809474119807</v>
      </c>
      <c r="AC70" s="1">
        <f t="shared" si="41"/>
        <v>74.159018969326695</v>
      </c>
      <c r="AD70" s="1">
        <f t="shared" si="42"/>
        <v>77.468599978912792</v>
      </c>
    </row>
    <row r="71" spans="27:30">
      <c r="AA71" s="1" t="str">
        <f t="shared" si="38"/>
        <v>Torfaen</v>
      </c>
      <c r="AB71" s="1">
        <f t="shared" si="40"/>
        <v>77.221064761826909</v>
      </c>
      <c r="AC71" s="1">
        <f t="shared" si="41"/>
        <v>75.471238554526238</v>
      </c>
      <c r="AD71" s="1">
        <f t="shared" si="42"/>
        <v>78.970890969127453</v>
      </c>
    </row>
    <row r="72" spans="27:30">
      <c r="AA72" s="1" t="str">
        <f t="shared" si="38"/>
        <v>Monmouthshire</v>
      </c>
      <c r="AB72" s="1">
        <f t="shared" si="40"/>
        <v>83.325569576752628</v>
      </c>
      <c r="AC72" s="1">
        <f t="shared" si="41"/>
        <v>81.783588056347085</v>
      </c>
      <c r="AD72" s="1">
        <f t="shared" si="42"/>
        <v>84.867551097158199</v>
      </c>
    </row>
    <row r="73" spans="27:30">
      <c r="AA73" s="1" t="str">
        <f t="shared" si="38"/>
        <v>Newport</v>
      </c>
      <c r="AB73" s="1">
        <f t="shared" si="40"/>
        <v>79.12368315573498</v>
      </c>
      <c r="AC73" s="1">
        <f t="shared" si="41"/>
        <v>77.479212010151329</v>
      </c>
      <c r="AD73" s="1">
        <f t="shared" si="42"/>
        <v>80.768154301318518</v>
      </c>
    </row>
  </sheetData>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3BEE90-36E0-4FD2-A422-544ACC4E4F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5B7BD3-8806-4F7F-8D50-2C907AE25A0F}">
  <ds:schemaRefs>
    <ds:schemaRef ds:uri="http://schemas.microsoft.com/sharepoint/v3/contenttype/forms"/>
  </ds:schemaRefs>
</ds:datastoreItem>
</file>

<file path=customXml/itemProps3.xml><?xml version="1.0" encoding="utf-8"?>
<ds:datastoreItem xmlns:ds="http://schemas.openxmlformats.org/officeDocument/2006/customXml" ds:itemID="{8D018B64-F093-4D41-AFCE-0707C298B8E5}">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7e247b7-cca8-429f-8688-16f83c8fba5f"/>
    <ds:schemaRef ds:uri="f30bebb2-c01f-48d0-81da-dc8b123879c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Introduction</vt:lpstr>
      <vt:lpstr>Sii chart</vt:lpstr>
      <vt:lpstr>Fifth chart %</vt:lpstr>
      <vt:lpstr>Area chart</vt:lpstr>
      <vt:lpstr>Sii data controls</vt:lpstr>
      <vt:lpstr>Chart controls</vt:lpstr>
      <vt:lpstr>Sii Distributions</vt:lpstr>
      <vt:lpstr>Fifth data controls</vt:lpstr>
      <vt:lpstr>Area chart controls</vt:lpstr>
      <vt:lpstr>Interactive Data</vt:lpstr>
      <vt:lpstr>How to copy tables &amp; charts</vt:lpstr>
      <vt:lpstr>Technical guide</vt:lpstr>
      <vt:lpstr>Interpretation guide</vt:lpstr>
      <vt:lpstr>'Area chart'!Print_Area</vt:lpstr>
      <vt:lpstr>'Fifth chart %'!Print_Area</vt:lpstr>
      <vt:lpstr>'How to copy tables &amp; charts'!Print_Area</vt:lpstr>
      <vt:lpstr>'Interpretation guide'!Print_Area</vt:lpstr>
      <vt:lpstr>Introduction!Print_Area</vt:lpstr>
      <vt:lpstr>'Sii chart'!Print_Area</vt:lpstr>
      <vt:lpstr>'Technical guide'!Print_Area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2016-05-25T08:23:16Z</dcterms:created>
  <dcterms:modified xsi:type="dcterms:W3CDTF">2021-07-06T13:00:02Z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